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yto\Documents\OtherLaptop\Roseate Terns\Manuscript\PostReview\FinalRostData\"/>
    </mc:Choice>
  </mc:AlternateContent>
  <xr:revisionPtr revIDLastSave="0" documentId="13_ncr:1_{8BE3F15F-C562-4FF5-800F-4F49C32FFA81}" xr6:coauthVersionLast="47" xr6:coauthVersionMax="47" xr10:uidLastSave="{00000000-0000-0000-0000-000000000000}"/>
  <bookViews>
    <workbookView xWindow="-108" yWindow="-108" windowWidth="23256" windowHeight="12576" tabRatio="846" xr2:uid="{7324E42A-7FFE-4A52-B806-92F59E7107C7}"/>
  </bookViews>
  <sheets>
    <sheet name="KEY" sheetId="81" r:id="rId1"/>
    <sheet name="Final_1870sto2016" sheetId="82" r:id="rId2"/>
    <sheet name="_1870sto2016_subSampA" sheetId="83" r:id="rId3"/>
    <sheet name="_1870sto2016_subSampB" sheetId="84" r:id="rId4"/>
    <sheet name="_1870sto2016_subSampC" sheetId="89" r:id="rId5"/>
    <sheet name="Final_1997to2018" sheetId="64" r:id="rId6"/>
    <sheet name="HistoricaltoContemp_NeI" sheetId="67" r:id="rId7"/>
    <sheet name="NS_2010to17_NeI" sheetId="6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" i="67" l="1"/>
  <c r="C97" i="67"/>
  <c r="C98" i="67" s="1"/>
  <c r="C99" i="67" s="1"/>
  <c r="C100" i="67" s="1"/>
  <c r="C101" i="67"/>
  <c r="C102" i="67"/>
  <c r="C103" i="67"/>
  <c r="C129" i="67"/>
  <c r="C128" i="67"/>
  <c r="C130" i="67"/>
  <c r="D131" i="67" l="1"/>
  <c r="C11" i="63"/>
  <c r="I12" i="63"/>
  <c r="H12" i="63"/>
  <c r="G4" i="63"/>
  <c r="G5" i="63"/>
  <c r="G6" i="63"/>
  <c r="G7" i="63"/>
  <c r="G8" i="63"/>
  <c r="G9" i="63"/>
  <c r="G10" i="63"/>
  <c r="G11" i="63"/>
  <c r="G3" i="63"/>
  <c r="D4" i="63"/>
  <c r="D5" i="63"/>
  <c r="D6" i="63"/>
  <c r="D7" i="63"/>
  <c r="D8" i="63"/>
  <c r="F8" i="63" s="1"/>
  <c r="D9" i="63"/>
  <c r="F9" i="63" s="1"/>
  <c r="D10" i="63"/>
  <c r="F10" i="63" s="1"/>
  <c r="D11" i="63"/>
  <c r="F11" i="63" s="1"/>
  <c r="F4" i="63"/>
  <c r="F5" i="63"/>
  <c r="F6" i="63"/>
  <c r="F7" i="63"/>
  <c r="F3" i="63"/>
  <c r="D3" i="63"/>
  <c r="C3" i="63"/>
  <c r="B129" i="67"/>
  <c r="G131" i="67" l="1"/>
  <c r="E131" i="67"/>
  <c r="H131" i="67" l="1"/>
  <c r="H3" i="63"/>
  <c r="I3" i="63"/>
  <c r="I131" i="67" l="1"/>
  <c r="J131" i="67"/>
  <c r="F108" i="67" l="1"/>
  <c r="F109" i="67"/>
  <c r="F110" i="67" s="1"/>
  <c r="F111" i="67" s="1"/>
  <c r="F112" i="67" s="1"/>
  <c r="F113" i="67" s="1"/>
  <c r="F114" i="67" s="1"/>
  <c r="F115" i="67" s="1"/>
  <c r="F116" i="67" s="1"/>
  <c r="F117" i="67" s="1"/>
  <c r="F118" i="67" s="1"/>
  <c r="F119" i="67" s="1"/>
  <c r="F120" i="67" s="1"/>
  <c r="F121" i="67" s="1"/>
  <c r="F122" i="67" s="1"/>
  <c r="D129" i="67" l="1"/>
  <c r="D44" i="67"/>
  <c r="D45" i="67"/>
  <c r="E45" i="67" s="1"/>
  <c r="D46" i="67"/>
  <c r="E46" i="67" s="1"/>
  <c r="D47" i="67"/>
  <c r="D48" i="67"/>
  <c r="E48" i="67" s="1"/>
  <c r="D54" i="67"/>
  <c r="D65" i="67"/>
  <c r="D84" i="67"/>
  <c r="E84" i="67" s="1"/>
  <c r="D85" i="67"/>
  <c r="E85" i="67" s="1"/>
  <c r="D91" i="67"/>
  <c r="D92" i="67"/>
  <c r="D3" i="67"/>
  <c r="C4" i="67"/>
  <c r="C5" i="67" s="1"/>
  <c r="C49" i="67"/>
  <c r="C50" i="67" s="1"/>
  <c r="C55" i="67"/>
  <c r="D55" i="67" s="1"/>
  <c r="C66" i="67"/>
  <c r="D66" i="67" s="1"/>
  <c r="C86" i="67"/>
  <c r="D86" i="67" s="1"/>
  <c r="C93" i="67"/>
  <c r="C94" i="67" s="1"/>
  <c r="A100" i="67"/>
  <c r="A99" i="67" s="1"/>
  <c r="A98" i="67" s="1"/>
  <c r="A97" i="67" s="1"/>
  <c r="A96" i="67" s="1"/>
  <c r="A95" i="67" s="1"/>
  <c r="A94" i="67" s="1"/>
  <c r="A93" i="67" s="1"/>
  <c r="A92" i="67" s="1"/>
  <c r="A91" i="67" s="1"/>
  <c r="A90" i="67" s="1"/>
  <c r="A89" i="67" s="1"/>
  <c r="A88" i="67" s="1"/>
  <c r="A87" i="67" s="1"/>
  <c r="A86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B130" i="67"/>
  <c r="B128" i="67"/>
  <c r="C127" i="67"/>
  <c r="B127" i="67"/>
  <c r="C126" i="67"/>
  <c r="B126" i="67"/>
  <c r="C125" i="67"/>
  <c r="B125" i="67"/>
  <c r="C124" i="67"/>
  <c r="B124" i="67"/>
  <c r="C123" i="67"/>
  <c r="B123" i="67"/>
  <c r="D122" i="67"/>
  <c r="E122" i="67" s="1"/>
  <c r="D121" i="67"/>
  <c r="E121" i="67" s="1"/>
  <c r="D120" i="67"/>
  <c r="E120" i="67" s="1"/>
  <c r="D119" i="67"/>
  <c r="E119" i="67" s="1"/>
  <c r="D118" i="67"/>
  <c r="E118" i="67" s="1"/>
  <c r="D117" i="67"/>
  <c r="E117" i="67" s="1"/>
  <c r="D116" i="67"/>
  <c r="E116" i="67" s="1"/>
  <c r="D115" i="67"/>
  <c r="E115" i="67" s="1"/>
  <c r="D114" i="67"/>
  <c r="E114" i="67" s="1"/>
  <c r="D113" i="67"/>
  <c r="E113" i="67" s="1"/>
  <c r="D112" i="67"/>
  <c r="E112" i="67" s="1"/>
  <c r="D111" i="67"/>
  <c r="E111" i="67" s="1"/>
  <c r="C110" i="67"/>
  <c r="C109" i="67"/>
  <c r="D109" i="67" s="1"/>
  <c r="E109" i="67" s="1"/>
  <c r="C108" i="67"/>
  <c r="C107" i="67"/>
  <c r="C106" i="67"/>
  <c r="C105" i="67"/>
  <c r="D105" i="67" s="1"/>
  <c r="C104" i="67"/>
  <c r="D104" i="67" s="1"/>
  <c r="D103" i="67"/>
  <c r="D102" i="67"/>
  <c r="D101" i="67"/>
  <c r="G47" i="67" l="1"/>
  <c r="A85" i="67"/>
  <c r="A84" i="67" s="1"/>
  <c r="A83" i="67" s="1"/>
  <c r="A82" i="67" s="1"/>
  <c r="A81" i="67" s="1"/>
  <c r="A80" i="67" s="1"/>
  <c r="A79" i="67" s="1"/>
  <c r="A78" i="67" s="1"/>
  <c r="A77" i="67" s="1"/>
  <c r="A76" i="67" s="1"/>
  <c r="A75" i="67" s="1"/>
  <c r="A74" i="67" s="1"/>
  <c r="A73" i="67" s="1"/>
  <c r="A72" i="67" s="1"/>
  <c r="A71" i="67" s="1"/>
  <c r="A70" i="67" s="1"/>
  <c r="A69" i="67" s="1"/>
  <c r="A68" i="67" s="1"/>
  <c r="A67" i="67" s="1"/>
  <c r="A66" i="67" s="1"/>
  <c r="A65" i="67" s="1"/>
  <c r="A64" i="67" s="1"/>
  <c r="A63" i="67" s="1"/>
  <c r="A62" i="67" s="1"/>
  <c r="A61" i="67" s="1"/>
  <c r="A60" i="67" s="1"/>
  <c r="A59" i="67" s="1"/>
  <c r="A58" i="67" s="1"/>
  <c r="A57" i="67" s="1"/>
  <c r="A56" i="67" s="1"/>
  <c r="A55" i="67" s="1"/>
  <c r="A54" i="67" s="1"/>
  <c r="A53" i="67" s="1"/>
  <c r="A52" i="67" s="1"/>
  <c r="A51" i="67" s="1"/>
  <c r="A50" i="67" s="1"/>
  <c r="A49" i="67" s="1"/>
  <c r="A48" i="67" s="1"/>
  <c r="A47" i="67" s="1"/>
  <c r="A46" i="67" s="1"/>
  <c r="A45" i="67" s="1"/>
  <c r="A44" i="67" s="1"/>
  <c r="A43" i="67" s="1"/>
  <c r="E47" i="67"/>
  <c r="C87" i="67"/>
  <c r="G45" i="67"/>
  <c r="H45" i="67" s="1"/>
  <c r="D110" i="67"/>
  <c r="E102" i="67"/>
  <c r="G102" i="67" s="1"/>
  <c r="H102" i="67" s="1"/>
  <c r="G46" i="67"/>
  <c r="H46" i="67" s="1"/>
  <c r="D4" i="67"/>
  <c r="E3" i="67"/>
  <c r="G3" i="67"/>
  <c r="H3" i="67" s="1"/>
  <c r="G48" i="67"/>
  <c r="H48" i="67" s="1"/>
  <c r="I48" i="67" s="1"/>
  <c r="E55" i="67"/>
  <c r="C51" i="67"/>
  <c r="D50" i="67"/>
  <c r="C6" i="67"/>
  <c r="D5" i="67"/>
  <c r="E86" i="67"/>
  <c r="G86" i="67" s="1"/>
  <c r="E66" i="67"/>
  <c r="G85" i="67"/>
  <c r="H85" i="67" s="1"/>
  <c r="C95" i="67"/>
  <c r="D94" i="67"/>
  <c r="G84" i="67"/>
  <c r="H84" i="67" s="1"/>
  <c r="E92" i="67"/>
  <c r="G92" i="67" s="1"/>
  <c r="E44" i="67"/>
  <c r="D49" i="67"/>
  <c r="E91" i="67"/>
  <c r="C67" i="67"/>
  <c r="E54" i="67"/>
  <c r="G54" i="67" s="1"/>
  <c r="E65" i="67"/>
  <c r="G65" i="67" s="1"/>
  <c r="C56" i="67"/>
  <c r="D93" i="67"/>
  <c r="D127" i="67"/>
  <c r="E127" i="67" s="1"/>
  <c r="G127" i="67" s="1"/>
  <c r="D125" i="67"/>
  <c r="E125" i="67" s="1"/>
  <c r="D108" i="67"/>
  <c r="E108" i="67" s="1"/>
  <c r="D106" i="67"/>
  <c r="D123" i="67"/>
  <c r="G115" i="67"/>
  <c r="H115" i="67" s="1"/>
  <c r="G111" i="67"/>
  <c r="H111" i="67" s="1"/>
  <c r="G118" i="67"/>
  <c r="H118" i="67" s="1"/>
  <c r="G120" i="67"/>
  <c r="H120" i="67" s="1"/>
  <c r="G122" i="67"/>
  <c r="H122" i="67" s="1"/>
  <c r="G113" i="67"/>
  <c r="H113" i="67" s="1"/>
  <c r="G114" i="67"/>
  <c r="H114" i="67" s="1"/>
  <c r="G116" i="67"/>
  <c r="H116" i="67" s="1"/>
  <c r="G112" i="67"/>
  <c r="H112" i="67" s="1"/>
  <c r="G117" i="67"/>
  <c r="H117" i="67" s="1"/>
  <c r="G119" i="67"/>
  <c r="H119" i="67" s="1"/>
  <c r="G121" i="67"/>
  <c r="H121" i="67" s="1"/>
  <c r="D107" i="67"/>
  <c r="E107" i="67" s="1"/>
  <c r="D124" i="67"/>
  <c r="E124" i="67" s="1"/>
  <c r="D126" i="67"/>
  <c r="E126" i="67" s="1"/>
  <c r="D128" i="67"/>
  <c r="E128" i="67" s="1"/>
  <c r="D130" i="67"/>
  <c r="E130" i="67" s="1"/>
  <c r="C5" i="63"/>
  <c r="C6" i="63"/>
  <c r="C7" i="63"/>
  <c r="C8" i="63"/>
  <c r="C9" i="63"/>
  <c r="C10" i="63"/>
  <c r="C4" i="63"/>
  <c r="D133" i="67" l="1"/>
  <c r="I45" i="67"/>
  <c r="J45" i="67"/>
  <c r="I46" i="67"/>
  <c r="J46" i="67"/>
  <c r="A42" i="67"/>
  <c r="A41" i="67" s="1"/>
  <c r="A40" i="67" s="1"/>
  <c r="A39" i="67" s="1"/>
  <c r="A38" i="67" s="1"/>
  <c r="A37" i="67" s="1"/>
  <c r="A36" i="67" s="1"/>
  <c r="A35" i="67" s="1"/>
  <c r="A34" i="67" s="1"/>
  <c r="A33" i="67" s="1"/>
  <c r="A32" i="67" s="1"/>
  <c r="A31" i="67" s="1"/>
  <c r="A30" i="67" s="1"/>
  <c r="A29" i="67" s="1"/>
  <c r="A28" i="67" s="1"/>
  <c r="A27" i="67" s="1"/>
  <c r="A26" i="67" s="1"/>
  <c r="A25" i="67" s="1"/>
  <c r="A24" i="67" s="1"/>
  <c r="A23" i="67" s="1"/>
  <c r="A22" i="67" s="1"/>
  <c r="A21" i="67" s="1"/>
  <c r="A20" i="67" s="1"/>
  <c r="A19" i="67" s="1"/>
  <c r="A18" i="67" s="1"/>
  <c r="A17" i="67" s="1"/>
  <c r="A16" i="67" s="1"/>
  <c r="A15" i="67" s="1"/>
  <c r="A14" i="67" s="1"/>
  <c r="A13" i="67" s="1"/>
  <c r="A12" i="67" s="1"/>
  <c r="A11" i="67" s="1"/>
  <c r="A10" i="67" s="1"/>
  <c r="A9" i="67" s="1"/>
  <c r="A8" i="67" s="1"/>
  <c r="A7" i="67" s="1"/>
  <c r="A6" i="67" s="1"/>
  <c r="A5" i="67" s="1"/>
  <c r="A4" i="67" s="1"/>
  <c r="A3" i="67" s="1"/>
  <c r="F4" i="67" s="1"/>
  <c r="F5" i="67" s="1"/>
  <c r="F6" i="67" s="1"/>
  <c r="F7" i="67" s="1"/>
  <c r="F8" i="67" s="1"/>
  <c r="F9" i="67" s="1"/>
  <c r="F10" i="67" s="1"/>
  <c r="F11" i="67" s="1"/>
  <c r="F12" i="67" s="1"/>
  <c r="F13" i="67" s="1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E110" i="67"/>
  <c r="G110" i="67" s="1"/>
  <c r="H110" i="67" s="1"/>
  <c r="H47" i="67"/>
  <c r="C88" i="67"/>
  <c r="D87" i="67"/>
  <c r="E87" i="67" s="1"/>
  <c r="G87" i="67" s="1"/>
  <c r="E101" i="67"/>
  <c r="G101" i="67" s="1"/>
  <c r="H101" i="67" s="1"/>
  <c r="E104" i="67"/>
  <c r="G104" i="67" s="1"/>
  <c r="H104" i="67" s="1"/>
  <c r="E103" i="67"/>
  <c r="G103" i="67" s="1"/>
  <c r="E106" i="67"/>
  <c r="G106" i="67" s="1"/>
  <c r="H106" i="67" s="1"/>
  <c r="J106" i="67" s="1"/>
  <c r="E105" i="67"/>
  <c r="G105" i="67" s="1"/>
  <c r="I3" i="67"/>
  <c r="J3" i="67"/>
  <c r="I84" i="67"/>
  <c r="J84" i="67"/>
  <c r="E93" i="67"/>
  <c r="G93" i="67" s="1"/>
  <c r="H92" i="67"/>
  <c r="C57" i="67"/>
  <c r="D56" i="67"/>
  <c r="C7" i="67"/>
  <c r="D6" i="67"/>
  <c r="E123" i="67"/>
  <c r="E50" i="67"/>
  <c r="G50" i="67" s="1"/>
  <c r="E94" i="67"/>
  <c r="G94" i="67" s="1"/>
  <c r="C52" i="67"/>
  <c r="D51" i="67"/>
  <c r="D95" i="67"/>
  <c r="G44" i="67"/>
  <c r="H44" i="67" s="1"/>
  <c r="J48" i="67"/>
  <c r="D67" i="67"/>
  <c r="C68" i="67"/>
  <c r="I85" i="67"/>
  <c r="J85" i="67"/>
  <c r="E49" i="67"/>
  <c r="G49" i="67" s="1"/>
  <c r="H65" i="67"/>
  <c r="G91" i="67"/>
  <c r="H91" i="67" s="1"/>
  <c r="H54" i="67"/>
  <c r="G55" i="67"/>
  <c r="H55" i="67" s="1"/>
  <c r="G125" i="67"/>
  <c r="H125" i="67" s="1"/>
  <c r="G66" i="67"/>
  <c r="H66" i="67" s="1"/>
  <c r="H86" i="67"/>
  <c r="E129" i="67"/>
  <c r="G129" i="67" s="1"/>
  <c r="J117" i="67"/>
  <c r="I117" i="67"/>
  <c r="J113" i="67"/>
  <c r="I113" i="67"/>
  <c r="J118" i="67"/>
  <c r="I118" i="67"/>
  <c r="J112" i="67"/>
  <c r="I112" i="67"/>
  <c r="J116" i="67"/>
  <c r="I116" i="67"/>
  <c r="J122" i="67"/>
  <c r="I122" i="67"/>
  <c r="J121" i="67"/>
  <c r="I121" i="67"/>
  <c r="J102" i="67"/>
  <c r="I102" i="67"/>
  <c r="J120" i="67"/>
  <c r="I120" i="67"/>
  <c r="J115" i="67"/>
  <c r="I115" i="67"/>
  <c r="G130" i="67"/>
  <c r="J114" i="67"/>
  <c r="I114" i="67"/>
  <c r="H127" i="67"/>
  <c r="G107" i="67"/>
  <c r="G108" i="67"/>
  <c r="H108" i="67" s="1"/>
  <c r="J111" i="67"/>
  <c r="I111" i="67"/>
  <c r="J119" i="67"/>
  <c r="I119" i="67"/>
  <c r="G128" i="67"/>
  <c r="G126" i="67"/>
  <c r="H105" i="67"/>
  <c r="G109" i="67"/>
  <c r="H109" i="67" s="1"/>
  <c r="C12" i="63"/>
  <c r="H103" i="67" l="1"/>
  <c r="I103" i="67" s="1"/>
  <c r="E4" i="67"/>
  <c r="J110" i="67"/>
  <c r="I110" i="67"/>
  <c r="I47" i="67"/>
  <c r="J47" i="67"/>
  <c r="H87" i="67"/>
  <c r="J87" i="67" s="1"/>
  <c r="C89" i="67"/>
  <c r="D88" i="67"/>
  <c r="E88" i="67" s="1"/>
  <c r="G88" i="67" s="1"/>
  <c r="I106" i="67"/>
  <c r="I44" i="67"/>
  <c r="J44" i="67"/>
  <c r="J55" i="67"/>
  <c r="I55" i="67"/>
  <c r="I66" i="67"/>
  <c r="J66" i="67"/>
  <c r="C53" i="67"/>
  <c r="D53" i="67" s="1"/>
  <c r="D52" i="67"/>
  <c r="C58" i="67"/>
  <c r="D57" i="67"/>
  <c r="H93" i="67"/>
  <c r="H94" i="67"/>
  <c r="I86" i="67"/>
  <c r="J86" i="67"/>
  <c r="D68" i="67"/>
  <c r="C69" i="67"/>
  <c r="H50" i="67"/>
  <c r="I92" i="67"/>
  <c r="J92" i="67"/>
  <c r="C8" i="67"/>
  <c r="D7" i="67"/>
  <c r="E51" i="67"/>
  <c r="E67" i="67"/>
  <c r="G67" i="67" s="1"/>
  <c r="G123" i="67"/>
  <c r="H123" i="67" s="1"/>
  <c r="I54" i="67"/>
  <c r="J54" i="67"/>
  <c r="J91" i="67"/>
  <c r="I91" i="67"/>
  <c r="D96" i="67"/>
  <c r="I65" i="67"/>
  <c r="J65" i="67"/>
  <c r="E95" i="67"/>
  <c r="G95" i="67" s="1"/>
  <c r="H49" i="67"/>
  <c r="E56" i="67"/>
  <c r="G56" i="67" s="1"/>
  <c r="H129" i="67"/>
  <c r="I104" i="67"/>
  <c r="J104" i="67"/>
  <c r="I108" i="67"/>
  <c r="J108" i="67"/>
  <c r="I101" i="67"/>
  <c r="J101" i="67"/>
  <c r="I105" i="67"/>
  <c r="J105" i="67"/>
  <c r="H126" i="67"/>
  <c r="I127" i="67"/>
  <c r="J127" i="67"/>
  <c r="I109" i="67"/>
  <c r="J109" i="67"/>
  <c r="G124" i="67"/>
  <c r="H124" i="67" s="1"/>
  <c r="J125" i="67"/>
  <c r="I125" i="67"/>
  <c r="H128" i="67"/>
  <c r="H107" i="67"/>
  <c r="H130" i="67"/>
  <c r="J103" i="67" l="1"/>
  <c r="H133" i="67"/>
  <c r="I87" i="67"/>
  <c r="C90" i="67"/>
  <c r="D90" i="67" s="1"/>
  <c r="E90" i="67" s="1"/>
  <c r="G90" i="67" s="1"/>
  <c r="H90" i="67" s="1"/>
  <c r="D89" i="67"/>
  <c r="E89" i="67" s="1"/>
  <c r="G4" i="67"/>
  <c r="H4" i="67" s="1"/>
  <c r="H88" i="67"/>
  <c r="I88" i="67" s="1"/>
  <c r="E5" i="67"/>
  <c r="G5" i="67" s="1"/>
  <c r="H5" i="67" s="1"/>
  <c r="I5" i="67" s="1"/>
  <c r="I129" i="67"/>
  <c r="I123" i="67"/>
  <c r="J123" i="67"/>
  <c r="I94" i="67"/>
  <c r="J94" i="67"/>
  <c r="G51" i="67"/>
  <c r="H51" i="67" s="1"/>
  <c r="I93" i="67"/>
  <c r="J93" i="67"/>
  <c r="G12" i="63"/>
  <c r="C9" i="67"/>
  <c r="D8" i="67"/>
  <c r="I50" i="67"/>
  <c r="J50" i="67"/>
  <c r="E96" i="67"/>
  <c r="G96" i="67" s="1"/>
  <c r="G89" i="67"/>
  <c r="H89" i="67" s="1"/>
  <c r="C70" i="67"/>
  <c r="D69" i="67"/>
  <c r="H67" i="67"/>
  <c r="I49" i="67"/>
  <c r="J49" i="67"/>
  <c r="H95" i="67"/>
  <c r="E57" i="67"/>
  <c r="G57" i="67" s="1"/>
  <c r="C59" i="67"/>
  <c r="D58" i="67"/>
  <c r="E52" i="67"/>
  <c r="E53" i="67"/>
  <c r="D97" i="67"/>
  <c r="E68" i="67"/>
  <c r="H56" i="67"/>
  <c r="J129" i="67"/>
  <c r="J107" i="67"/>
  <c r="I107" i="67"/>
  <c r="J124" i="67"/>
  <c r="I124" i="67"/>
  <c r="J126" i="67"/>
  <c r="I126" i="67"/>
  <c r="J130" i="67"/>
  <c r="I130" i="67"/>
  <c r="J128" i="67"/>
  <c r="I128" i="67"/>
  <c r="I8" i="63"/>
  <c r="H8" i="63"/>
  <c r="I7" i="63"/>
  <c r="H7" i="63"/>
  <c r="I5" i="63"/>
  <c r="H5" i="63"/>
  <c r="I10" i="63"/>
  <c r="H10" i="63"/>
  <c r="I4" i="63"/>
  <c r="H4" i="63"/>
  <c r="I11" i="63"/>
  <c r="H11" i="63"/>
  <c r="I6" i="63"/>
  <c r="H6" i="63"/>
  <c r="I9" i="63"/>
  <c r="H9" i="63"/>
  <c r="I133" i="67" l="1"/>
  <c r="E6" i="67"/>
  <c r="G6" i="67" s="1"/>
  <c r="H6" i="67" s="1"/>
  <c r="I6" i="67" s="1"/>
  <c r="J88" i="67"/>
  <c r="I4" i="67"/>
  <c r="J4" i="67"/>
  <c r="J5" i="67"/>
  <c r="J133" i="67"/>
  <c r="I89" i="67"/>
  <c r="J89" i="67"/>
  <c r="I90" i="67"/>
  <c r="J90" i="67"/>
  <c r="H57" i="67"/>
  <c r="J67" i="67"/>
  <c r="I67" i="67"/>
  <c r="C10" i="67"/>
  <c r="D9" i="67"/>
  <c r="G68" i="67"/>
  <c r="H68" i="67" s="1"/>
  <c r="E97" i="67"/>
  <c r="J95" i="67"/>
  <c r="I95" i="67"/>
  <c r="C60" i="67"/>
  <c r="D59" i="67"/>
  <c r="I56" i="67"/>
  <c r="J56" i="67"/>
  <c r="D98" i="67"/>
  <c r="J51" i="67"/>
  <c r="I51" i="67"/>
  <c r="G53" i="67"/>
  <c r="H53" i="67" s="1"/>
  <c r="E69" i="67"/>
  <c r="G69" i="67" s="1"/>
  <c r="C71" i="67"/>
  <c r="D70" i="67"/>
  <c r="G52" i="67"/>
  <c r="H52" i="67" s="1"/>
  <c r="E58" i="67"/>
  <c r="H96" i="67"/>
  <c r="J6" i="67" l="1"/>
  <c r="E7" i="67"/>
  <c r="I53" i="67"/>
  <c r="J53" i="67"/>
  <c r="I52" i="67"/>
  <c r="J52" i="67"/>
  <c r="I68" i="67"/>
  <c r="J68" i="67"/>
  <c r="E98" i="67"/>
  <c r="D100" i="67"/>
  <c r="D99" i="67"/>
  <c r="C72" i="67"/>
  <c r="D71" i="67"/>
  <c r="E70" i="67"/>
  <c r="G70" i="67" s="1"/>
  <c r="C11" i="67"/>
  <c r="D10" i="67"/>
  <c r="H69" i="67"/>
  <c r="E59" i="67"/>
  <c r="I57" i="67"/>
  <c r="J57" i="67"/>
  <c r="C61" i="67"/>
  <c r="D60" i="67"/>
  <c r="I96" i="67"/>
  <c r="J96" i="67"/>
  <c r="G58" i="67"/>
  <c r="H58" i="67" s="1"/>
  <c r="G97" i="67"/>
  <c r="H97" i="67" s="1"/>
  <c r="G7" i="67" l="1"/>
  <c r="H7" i="67"/>
  <c r="E8" i="67"/>
  <c r="I97" i="67"/>
  <c r="J97" i="67"/>
  <c r="I58" i="67"/>
  <c r="J58" i="67"/>
  <c r="I69" i="67"/>
  <c r="J69" i="67"/>
  <c r="E99" i="67"/>
  <c r="G99" i="67" s="1"/>
  <c r="C62" i="67"/>
  <c r="D61" i="67"/>
  <c r="C73" i="67"/>
  <c r="D72" i="67"/>
  <c r="E100" i="67"/>
  <c r="G100" i="67" s="1"/>
  <c r="G98" i="67"/>
  <c r="H98" i="67" s="1"/>
  <c r="E71" i="67"/>
  <c r="G71" i="67" s="1"/>
  <c r="G59" i="67"/>
  <c r="H59" i="67" s="1"/>
  <c r="C12" i="67"/>
  <c r="D11" i="67"/>
  <c r="E60" i="67"/>
  <c r="H70" i="67"/>
  <c r="E9" i="67" l="1"/>
  <c r="J7" i="67"/>
  <c r="I7" i="67"/>
  <c r="G8" i="67"/>
  <c r="H8" i="67" s="1"/>
  <c r="I98" i="67"/>
  <c r="J98" i="67"/>
  <c r="H71" i="67"/>
  <c r="C74" i="67"/>
  <c r="D73" i="67"/>
  <c r="C13" i="67"/>
  <c r="D12" i="67"/>
  <c r="E61" i="67"/>
  <c r="I70" i="67"/>
  <c r="J70" i="67"/>
  <c r="G60" i="67"/>
  <c r="H60" i="67" s="1"/>
  <c r="H99" i="67"/>
  <c r="H100" i="67"/>
  <c r="E72" i="67"/>
  <c r="G72" i="67" s="1"/>
  <c r="J59" i="67"/>
  <c r="I59" i="67"/>
  <c r="C63" i="67"/>
  <c r="D62" i="67"/>
  <c r="E10" i="67" l="1"/>
  <c r="G9" i="67"/>
  <c r="H9" i="67" s="1"/>
  <c r="I8" i="67"/>
  <c r="J8" i="67"/>
  <c r="I60" i="67"/>
  <c r="J60" i="67"/>
  <c r="H72" i="67"/>
  <c r="I100" i="67"/>
  <c r="J100" i="67"/>
  <c r="G61" i="67"/>
  <c r="H61" i="67" s="1"/>
  <c r="J99" i="67"/>
  <c r="I99" i="67"/>
  <c r="C14" i="67"/>
  <c r="D13" i="67"/>
  <c r="E73" i="67"/>
  <c r="C75" i="67"/>
  <c r="D74" i="67"/>
  <c r="E62" i="67"/>
  <c r="G62" i="67" s="1"/>
  <c r="J71" i="67"/>
  <c r="I71" i="67"/>
  <c r="C64" i="67"/>
  <c r="D64" i="67" s="1"/>
  <c r="D63" i="67"/>
  <c r="I9" i="67" l="1"/>
  <c r="J9" i="67"/>
  <c r="E11" i="67"/>
  <c r="G11" i="67" s="1"/>
  <c r="H11" i="67" s="1"/>
  <c r="I11" i="67" s="1"/>
  <c r="G10" i="67"/>
  <c r="H10" i="67" s="1"/>
  <c r="I61" i="67"/>
  <c r="J61" i="67"/>
  <c r="H62" i="67"/>
  <c r="E74" i="67"/>
  <c r="G74" i="67" s="1"/>
  <c r="C76" i="67"/>
  <c r="D75" i="67"/>
  <c r="G73" i="67"/>
  <c r="H73" i="67" s="1"/>
  <c r="I72" i="67"/>
  <c r="J72" i="67"/>
  <c r="E63" i="67"/>
  <c r="C15" i="67"/>
  <c r="D14" i="67"/>
  <c r="E64" i="67"/>
  <c r="I10" i="67" l="1"/>
  <c r="J10" i="67"/>
  <c r="E12" i="67"/>
  <c r="G12" i="67" s="1"/>
  <c r="H12" i="67" s="1"/>
  <c r="J11" i="67"/>
  <c r="I12" i="67"/>
  <c r="J12" i="67"/>
  <c r="H64" i="67"/>
  <c r="E75" i="67"/>
  <c r="C16" i="67"/>
  <c r="D15" i="67"/>
  <c r="G64" i="67"/>
  <c r="C77" i="67"/>
  <c r="D76" i="67"/>
  <c r="H74" i="67"/>
  <c r="G63" i="67"/>
  <c r="H63" i="67" s="1"/>
  <c r="I62" i="67"/>
  <c r="J62" i="67"/>
  <c r="I73" i="67"/>
  <c r="J73" i="67"/>
  <c r="E13" i="67" l="1"/>
  <c r="J63" i="67"/>
  <c r="I63" i="67"/>
  <c r="I64" i="67"/>
  <c r="J64" i="67"/>
  <c r="I74" i="67"/>
  <c r="J74" i="67"/>
  <c r="G75" i="67"/>
  <c r="H75" i="67" s="1"/>
  <c r="E76" i="67"/>
  <c r="G76" i="67" s="1"/>
  <c r="C78" i="67"/>
  <c r="D77" i="67"/>
  <c r="C17" i="67"/>
  <c r="D16" i="67"/>
  <c r="G13" i="67" l="1"/>
  <c r="H13" i="67" s="1"/>
  <c r="E14" i="67"/>
  <c r="G14" i="67" s="1"/>
  <c r="H14" i="67" s="1"/>
  <c r="I14" i="67" s="1"/>
  <c r="J75" i="67"/>
  <c r="I75" i="67"/>
  <c r="C18" i="67"/>
  <c r="D17" i="67"/>
  <c r="E77" i="67"/>
  <c r="C79" i="67"/>
  <c r="D78" i="67"/>
  <c r="H76" i="67"/>
  <c r="J14" i="67" l="1"/>
  <c r="E15" i="67"/>
  <c r="J13" i="67"/>
  <c r="I13" i="67"/>
  <c r="C19" i="67"/>
  <c r="D18" i="67"/>
  <c r="E78" i="67"/>
  <c r="G77" i="67"/>
  <c r="H77" i="67" s="1"/>
  <c r="I76" i="67"/>
  <c r="J76" i="67"/>
  <c r="C80" i="67"/>
  <c r="D79" i="67"/>
  <c r="G15" i="67" l="1"/>
  <c r="H15" i="67" s="1"/>
  <c r="E16" i="67"/>
  <c r="G16" i="67" s="1"/>
  <c r="H16" i="67" s="1"/>
  <c r="I16" i="67" s="1"/>
  <c r="I77" i="67"/>
  <c r="J77" i="67"/>
  <c r="G78" i="67"/>
  <c r="H78" i="67" s="1"/>
  <c r="E79" i="67"/>
  <c r="G79" i="67" s="1"/>
  <c r="C20" i="67"/>
  <c r="D19" i="67"/>
  <c r="C81" i="67"/>
  <c r="D80" i="67"/>
  <c r="J16" i="67" l="1"/>
  <c r="E17" i="67"/>
  <c r="G17" i="67" s="1"/>
  <c r="H17" i="67" s="1"/>
  <c r="J17" i="67" s="1"/>
  <c r="I15" i="67"/>
  <c r="J15" i="67"/>
  <c r="I78" i="67"/>
  <c r="J78" i="67"/>
  <c r="C21" i="67"/>
  <c r="D20" i="67"/>
  <c r="H79" i="67"/>
  <c r="E80" i="67"/>
  <c r="G80" i="67" s="1"/>
  <c r="C82" i="67"/>
  <c r="D81" i="67"/>
  <c r="I17" i="67" l="1"/>
  <c r="E18" i="67"/>
  <c r="G18" i="67" s="1"/>
  <c r="H18" i="67" s="1"/>
  <c r="I18" i="67" s="1"/>
  <c r="E81" i="67"/>
  <c r="C83" i="67"/>
  <c r="D83" i="67" s="1"/>
  <c r="D82" i="67"/>
  <c r="J79" i="67"/>
  <c r="I79" i="67"/>
  <c r="C22" i="67"/>
  <c r="D21" i="67"/>
  <c r="H80" i="67"/>
  <c r="J18" i="67" l="1"/>
  <c r="E19" i="67"/>
  <c r="G19" i="67" s="1"/>
  <c r="H19" i="67" s="1"/>
  <c r="J19" i="67" s="1"/>
  <c r="I80" i="67"/>
  <c r="J80" i="67"/>
  <c r="C23" i="67"/>
  <c r="D22" i="67"/>
  <c r="E82" i="67"/>
  <c r="G82" i="67" s="1"/>
  <c r="E83" i="67"/>
  <c r="G81" i="67"/>
  <c r="H81" i="67" s="1"/>
  <c r="I19" i="67" l="1"/>
  <c r="E20" i="67"/>
  <c r="G20" i="67" s="1"/>
  <c r="H20" i="67" s="1"/>
  <c r="J20" i="67" s="1"/>
  <c r="I81" i="67"/>
  <c r="J81" i="67"/>
  <c r="H82" i="67"/>
  <c r="C24" i="67"/>
  <c r="D23" i="67"/>
  <c r="G83" i="67"/>
  <c r="H83" i="67" s="1"/>
  <c r="I20" i="67" l="1"/>
  <c r="E21" i="67"/>
  <c r="G21" i="67" s="1"/>
  <c r="H21" i="67" s="1"/>
  <c r="I21" i="67" s="1"/>
  <c r="J83" i="67"/>
  <c r="I83" i="67"/>
  <c r="C25" i="67"/>
  <c r="D24" i="67"/>
  <c r="I82" i="67"/>
  <c r="J82" i="67"/>
  <c r="J21" i="67" l="1"/>
  <c r="E22" i="67"/>
  <c r="C26" i="67"/>
  <c r="D25" i="67"/>
  <c r="G22" i="67" l="1"/>
  <c r="H22" i="67"/>
  <c r="E23" i="67"/>
  <c r="G23" i="67" s="1"/>
  <c r="H23" i="67" s="1"/>
  <c r="J23" i="67" s="1"/>
  <c r="C27" i="67"/>
  <c r="D26" i="67"/>
  <c r="I23" i="67" l="1"/>
  <c r="E24" i="67"/>
  <c r="J22" i="67"/>
  <c r="I22" i="67"/>
  <c r="C28" i="67"/>
  <c r="D27" i="67"/>
  <c r="G24" i="67" l="1"/>
  <c r="H24" i="67" s="1"/>
  <c r="E25" i="67"/>
  <c r="C29" i="67"/>
  <c r="D28" i="67"/>
  <c r="G25" i="67" l="1"/>
  <c r="H25" i="67"/>
  <c r="E26" i="67"/>
  <c r="G26" i="67" s="1"/>
  <c r="H26" i="67" s="1"/>
  <c r="I26" i="67" s="1"/>
  <c r="J24" i="67"/>
  <c r="I24" i="67"/>
  <c r="C30" i="67"/>
  <c r="D29" i="67"/>
  <c r="J26" i="67" l="1"/>
  <c r="E27" i="67"/>
  <c r="I25" i="67"/>
  <c r="J25" i="67"/>
  <c r="C31" i="67"/>
  <c r="D30" i="67"/>
  <c r="G27" i="67" l="1"/>
  <c r="H27" i="67" s="1"/>
  <c r="E28" i="67"/>
  <c r="C32" i="67"/>
  <c r="D31" i="67"/>
  <c r="E29" i="67" l="1"/>
  <c r="G28" i="67"/>
  <c r="H28" i="67"/>
  <c r="I27" i="67"/>
  <c r="J27" i="67"/>
  <c r="C33" i="67"/>
  <c r="D32" i="67"/>
  <c r="I28" i="67" l="1"/>
  <c r="J28" i="67"/>
  <c r="G29" i="67"/>
  <c r="H29" i="67"/>
  <c r="E30" i="67"/>
  <c r="C34" i="67"/>
  <c r="D33" i="67"/>
  <c r="E31" i="67" l="1"/>
  <c r="G31" i="67" s="1"/>
  <c r="H31" i="67" s="1"/>
  <c r="G30" i="67"/>
  <c r="H30" i="67" s="1"/>
  <c r="J29" i="67"/>
  <c r="I29" i="67"/>
  <c r="J31" i="67"/>
  <c r="I31" i="67"/>
  <c r="C35" i="67"/>
  <c r="D34" i="67"/>
  <c r="I30" i="67" l="1"/>
  <c r="J30" i="67"/>
  <c r="E32" i="67"/>
  <c r="G32" i="67" s="1"/>
  <c r="H32" i="67" s="1"/>
  <c r="I32" i="67" s="1"/>
  <c r="C36" i="67"/>
  <c r="D35" i="67"/>
  <c r="J32" i="67" l="1"/>
  <c r="E33" i="67"/>
  <c r="C37" i="67"/>
  <c r="D36" i="67"/>
  <c r="G33" i="67" l="1"/>
  <c r="H33" i="67" s="1"/>
  <c r="E34" i="67"/>
  <c r="C38" i="67"/>
  <c r="D37" i="67"/>
  <c r="G34" i="67" l="1"/>
  <c r="H34" i="67" s="1"/>
  <c r="E35" i="67"/>
  <c r="G35" i="67" s="1"/>
  <c r="H35" i="67" s="1"/>
  <c r="J35" i="67" s="1"/>
  <c r="I33" i="67"/>
  <c r="J33" i="67"/>
  <c r="C39" i="67"/>
  <c r="D38" i="67"/>
  <c r="I35" i="67" l="1"/>
  <c r="E36" i="67"/>
  <c r="I34" i="67"/>
  <c r="J34" i="67"/>
  <c r="C40" i="67"/>
  <c r="D39" i="67"/>
  <c r="G36" i="67" l="1"/>
  <c r="H36" i="67" s="1"/>
  <c r="E37" i="67"/>
  <c r="C41" i="67"/>
  <c r="D40" i="67"/>
  <c r="G37" i="67" l="1"/>
  <c r="H37" i="67" s="1"/>
  <c r="E38" i="67"/>
  <c r="G38" i="67" s="1"/>
  <c r="H38" i="67" s="1"/>
  <c r="I38" i="67" s="1"/>
  <c r="J36" i="67"/>
  <c r="I36" i="67"/>
  <c r="C42" i="67"/>
  <c r="D41" i="67"/>
  <c r="J38" i="67" l="1"/>
  <c r="E39" i="67"/>
  <c r="G39" i="67" s="1"/>
  <c r="H39" i="67" s="1"/>
  <c r="J39" i="67" s="1"/>
  <c r="J37" i="67"/>
  <c r="I37" i="67"/>
  <c r="I39" i="67"/>
  <c r="C43" i="67"/>
  <c r="D43" i="67" s="1"/>
  <c r="D132" i="67" s="1"/>
  <c r="D42" i="67"/>
  <c r="E40" i="67" l="1"/>
  <c r="G40" i="67" s="1"/>
  <c r="H40" i="67" s="1"/>
  <c r="I40" i="67" s="1"/>
  <c r="E43" i="67"/>
  <c r="J40" i="67" l="1"/>
  <c r="E42" i="67"/>
  <c r="E41" i="67"/>
  <c r="G43" i="67"/>
  <c r="H43" i="67" s="1"/>
  <c r="G42" i="67"/>
  <c r="H42" i="67" s="1"/>
  <c r="G41" i="67" l="1"/>
  <c r="H41" i="67" s="1"/>
  <c r="H132" i="67" s="1"/>
  <c r="I42" i="67"/>
  <c r="J42" i="67"/>
  <c r="J43" i="67"/>
  <c r="I43" i="67"/>
  <c r="J41" i="67" l="1"/>
  <c r="J132" i="67" s="1"/>
  <c r="I41" i="67"/>
  <c r="I132" i="67" s="1"/>
</calcChain>
</file>

<file path=xl/sharedStrings.xml><?xml version="1.0" encoding="utf-8"?>
<sst xmlns="http://schemas.openxmlformats.org/spreadsheetml/2006/main" count="817" uniqueCount="257">
  <si>
    <t>ROST Analysis</t>
  </si>
  <si>
    <t>Sample</t>
  </si>
  <si>
    <t xml:space="preserve">Pop </t>
  </si>
  <si>
    <t>MsSh18</t>
  </si>
  <si>
    <t>MsSh20</t>
  </si>
  <si>
    <t>AAC20</t>
  </si>
  <si>
    <t>AAT20</t>
  </si>
  <si>
    <t>RBG27</t>
  </si>
  <si>
    <t>RBG29</t>
  </si>
  <si>
    <t>K16</t>
  </si>
  <si>
    <t>AAT27</t>
  </si>
  <si>
    <t>LZ2</t>
  </si>
  <si>
    <t>RBG18</t>
  </si>
  <si>
    <t>K6</t>
  </si>
  <si>
    <t>Calbo1</t>
  </si>
  <si>
    <t>Calbo2</t>
  </si>
  <si>
    <t>Calbo5</t>
  </si>
  <si>
    <t>Calbo35</t>
  </si>
  <si>
    <t>Calbo40</t>
  </si>
  <si>
    <t>R26</t>
  </si>
  <si>
    <t>R29</t>
  </si>
  <si>
    <t>R46</t>
  </si>
  <si>
    <t>R58</t>
  </si>
  <si>
    <t>R67</t>
  </si>
  <si>
    <t>R69</t>
  </si>
  <si>
    <t>R87</t>
  </si>
  <si>
    <t>R88</t>
  </si>
  <si>
    <t>R101</t>
  </si>
  <si>
    <t>R103</t>
  </si>
  <si>
    <t>R105</t>
  </si>
  <si>
    <t>R106</t>
  </si>
  <si>
    <t>R113</t>
  </si>
  <si>
    <t>R117</t>
  </si>
  <si>
    <t>R119</t>
  </si>
  <si>
    <t>R123</t>
  </si>
  <si>
    <t>R124</t>
  </si>
  <si>
    <t>R127</t>
  </si>
  <si>
    <t>R130</t>
  </si>
  <si>
    <t>R131</t>
  </si>
  <si>
    <t>R132</t>
  </si>
  <si>
    <t>R133</t>
  </si>
  <si>
    <t>R134</t>
  </si>
  <si>
    <t>R142</t>
  </si>
  <si>
    <t>R147</t>
  </si>
  <si>
    <t>R148</t>
  </si>
  <si>
    <t>R151</t>
  </si>
  <si>
    <t>R154</t>
  </si>
  <si>
    <t>R155</t>
  </si>
  <si>
    <t>R156</t>
  </si>
  <si>
    <t>R161</t>
  </si>
  <si>
    <t>R167</t>
  </si>
  <si>
    <t>R4/8K92</t>
  </si>
  <si>
    <t>R12/8K86</t>
  </si>
  <si>
    <t>R14/8K53</t>
  </si>
  <si>
    <t>R21/8K72</t>
  </si>
  <si>
    <t>R23/8K68</t>
  </si>
  <si>
    <t>R31/8K74</t>
  </si>
  <si>
    <t>R39/8K54</t>
  </si>
  <si>
    <t>R40/8K52</t>
  </si>
  <si>
    <t>R41/8K67</t>
  </si>
  <si>
    <t>R50/8K67</t>
  </si>
  <si>
    <t>R54/8K65</t>
  </si>
  <si>
    <t>R57/8K64</t>
  </si>
  <si>
    <t>R58/8K55</t>
  </si>
  <si>
    <t>R68/8K56</t>
  </si>
  <si>
    <t>R71/8K61</t>
  </si>
  <si>
    <t>R73/8K57</t>
  </si>
  <si>
    <t>R106/8K84</t>
  </si>
  <si>
    <t>R127/8K91</t>
  </si>
  <si>
    <t>R131/8K90</t>
  </si>
  <si>
    <t>R133/8K92</t>
  </si>
  <si>
    <t>R15/8K98</t>
  </si>
  <si>
    <t>R41/8K85</t>
  </si>
  <si>
    <t>R49/8K93</t>
  </si>
  <si>
    <t>R56/8K88</t>
  </si>
  <si>
    <t>R66/8K00</t>
  </si>
  <si>
    <t>R69/8K76</t>
  </si>
  <si>
    <t>R74/8K58</t>
  </si>
  <si>
    <t>R76/8K77</t>
  </si>
  <si>
    <t>R105/8K83</t>
  </si>
  <si>
    <t>R134/8K94</t>
  </si>
  <si>
    <t>R135/8K96</t>
  </si>
  <si>
    <t>R155/8K99</t>
  </si>
  <si>
    <t>Y1/YPM#090846_1975(Falkners Island, CT)</t>
  </si>
  <si>
    <t>Y2/YPM#090848_1975(Falkners Island, CT)</t>
  </si>
  <si>
    <t>Y4/YPM#090847_1975(Falkners Island, CT)</t>
  </si>
  <si>
    <t>H11/HMCZ#329914_1972(Great Gull, Suffolk County, NY)</t>
  </si>
  <si>
    <t>H6/HMCZ#329916_1972(Great Gull, Suffolk County, NY)</t>
  </si>
  <si>
    <t>H7/HMCZ#329917_1972(Great Gull, Suffolk County, NY)</t>
  </si>
  <si>
    <t>H8/HMCZ#291785_1874(Nantucket,MA)</t>
  </si>
  <si>
    <t>H9/HMCZ#291786_1874(Nantucket,MA)</t>
  </si>
  <si>
    <t>H10/HMCZ#291787_1874(Nantucket,MA)</t>
  </si>
  <si>
    <t>Y6/YPM#6231_1878(New Haven County, CT)</t>
  </si>
  <si>
    <t>H1/HMCZ#203723_1874(Nantucket,MA)</t>
  </si>
  <si>
    <t>H3/HMCZ#203722_1874(Nantucket, MA)</t>
  </si>
  <si>
    <t>H4/HMCZ#204296_1874(Nantucket,MA)</t>
  </si>
  <si>
    <t>H5/HMCZ#10467_1868(Muskeget Island,MA)</t>
  </si>
  <si>
    <t>Y5/YPM#98256_1898(Napeague Harbor, Suffolk County, NY)</t>
  </si>
  <si>
    <t>Year</t>
  </si>
  <si>
    <t>NB</t>
  </si>
  <si>
    <t>Breeding Pairs</t>
  </si>
  <si>
    <t>NeI = 4*Nm*Nf/(Nm+Nf)</t>
  </si>
  <si>
    <t>NM</t>
  </si>
  <si>
    <t>NF</t>
  </si>
  <si>
    <t>Harmonic Mean:</t>
  </si>
  <si>
    <t xml:space="preserve">  </t>
  </si>
  <si>
    <t>2018-Cold</t>
  </si>
  <si>
    <t>2016-Warm</t>
  </si>
  <si>
    <t>BA1</t>
  </si>
  <si>
    <t>LJ0</t>
  </si>
  <si>
    <t>LP1</t>
  </si>
  <si>
    <t>LV0</t>
  </si>
  <si>
    <t>LV1</t>
  </si>
  <si>
    <t>LB0</t>
  </si>
  <si>
    <t>BA0</t>
  </si>
  <si>
    <t>BH1</t>
  </si>
  <si>
    <t>LX0</t>
  </si>
  <si>
    <t>BP0</t>
  </si>
  <si>
    <t>BN1</t>
  </si>
  <si>
    <t>BV1</t>
  </si>
  <si>
    <t>BW1</t>
  </si>
  <si>
    <t>LY1</t>
  </si>
  <si>
    <t>LZ1</t>
  </si>
  <si>
    <t>BX1</t>
  </si>
  <si>
    <t>BY1</t>
  </si>
  <si>
    <t>BZ1</t>
  </si>
  <si>
    <t>LX1</t>
  </si>
  <si>
    <t>BH0</t>
  </si>
  <si>
    <t>LR1</t>
  </si>
  <si>
    <t>Y77</t>
  </si>
  <si>
    <t>Y78</t>
  </si>
  <si>
    <t>Y79</t>
  </si>
  <si>
    <t>NS18</t>
  </si>
  <si>
    <t>NS10</t>
  </si>
  <si>
    <t>NS11</t>
  </si>
  <si>
    <t>NS12</t>
  </si>
  <si>
    <t>NS13</t>
  </si>
  <si>
    <t>NS14</t>
  </si>
  <si>
    <t>NS15</t>
  </si>
  <si>
    <t>NS16</t>
  </si>
  <si>
    <t>NS17</t>
  </si>
  <si>
    <t>NS19</t>
  </si>
  <si>
    <t>NS20</t>
  </si>
  <si>
    <t>NS21</t>
  </si>
  <si>
    <t>NS22</t>
  </si>
  <si>
    <t>NS23</t>
  </si>
  <si>
    <t>NS24</t>
  </si>
  <si>
    <t>1997-Warm</t>
  </si>
  <si>
    <t>~1870s-Warm</t>
  </si>
  <si>
    <t>Warm-BP</t>
  </si>
  <si>
    <t>Cold-BP</t>
  </si>
  <si>
    <t>Total NB</t>
  </si>
  <si>
    <t>NM = NB - NF</t>
  </si>
  <si>
    <t>&lt;- NeI * Ne/Nb</t>
  </si>
  <si>
    <t>Putative F Sex Bias</t>
  </si>
  <si>
    <t>NF = NB * F#</t>
  </si>
  <si>
    <t>Harmonic1890sto2016:</t>
  </si>
  <si>
    <t>Harmonic1890to2016:</t>
  </si>
  <si>
    <t>Nova Scotia BP</t>
  </si>
  <si>
    <t>BI16</t>
  </si>
  <si>
    <t>BI15</t>
  </si>
  <si>
    <t>BI14</t>
  </si>
  <si>
    <t>BI13</t>
  </si>
  <si>
    <t>BI12</t>
  </si>
  <si>
    <t>BI11</t>
  </si>
  <si>
    <t>BI10</t>
  </si>
  <si>
    <t>BI09</t>
  </si>
  <si>
    <t>BI08</t>
  </si>
  <si>
    <t>BI07</t>
  </si>
  <si>
    <t>BI06</t>
  </si>
  <si>
    <t>BI05</t>
  </si>
  <si>
    <t>BI04</t>
  </si>
  <si>
    <t>BI03</t>
  </si>
  <si>
    <t>BI02</t>
  </si>
  <si>
    <t>BI01</t>
  </si>
  <si>
    <t>1970s-Warm</t>
  </si>
  <si>
    <t>1870s-Warm</t>
  </si>
  <si>
    <t>NS1</t>
  </si>
  <si>
    <t>NS2</t>
  </si>
  <si>
    <t>NS3</t>
  </si>
  <si>
    <t>NS4</t>
  </si>
  <si>
    <t>NS5</t>
  </si>
  <si>
    <t>NS6</t>
  </si>
  <si>
    <t>NS7</t>
  </si>
  <si>
    <t>NS8</t>
  </si>
  <si>
    <t>NS9</t>
  </si>
  <si>
    <t>RM01</t>
  </si>
  <si>
    <t>RM02</t>
  </si>
  <si>
    <t>RM03</t>
  </si>
  <si>
    <t>RM04</t>
  </si>
  <si>
    <t>RM05</t>
  </si>
  <si>
    <t>RM06</t>
  </si>
  <si>
    <t>RM07</t>
  </si>
  <si>
    <t>RM08</t>
  </si>
  <si>
    <t>RM09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</si>
  <si>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</si>
  <si>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</si>
  <si>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</si>
  <si>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</si>
  <si>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</si>
  <si>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</si>
  <si>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</si>
  <si>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</si>
  <si>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</si>
  <si>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</si>
  <si>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RM20</t>
  </si>
  <si>
    <t>RM21</t>
  </si>
  <si>
    <t>RM22</t>
  </si>
  <si>
    <t>RM23</t>
  </si>
  <si>
    <t>RM24</t>
  </si>
  <si>
    <t>RM25</t>
  </si>
  <si>
    <t>RM26</t>
  </si>
  <si>
    <t>RM27</t>
  </si>
  <si>
    <t>RM28</t>
  </si>
  <si>
    <t>RM29</t>
  </si>
  <si>
    <t>RM30</t>
  </si>
  <si>
    <t>RM31</t>
  </si>
  <si>
    <t>RM32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</si>
  <si>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</si>
  <si>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</si>
  <si>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</si>
  <si>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</si>
  <si>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</si>
  <si>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</si>
  <si>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</si>
  <si>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</si>
  <si>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</si>
  <si>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</si>
  <si>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BI27</t>
  </si>
  <si>
    <t>BI28</t>
  </si>
  <si>
    <t>BI29</t>
  </si>
  <si>
    <t>BI30</t>
  </si>
  <si>
    <t>BI31</t>
  </si>
  <si>
    <t>BI32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</si>
  <si>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</si>
  <si>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</si>
  <si>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</si>
  <si>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</si>
  <si>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</si>
  <si>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</si>
  <si>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</si>
  <si>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</si>
  <si>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</si>
  <si>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</si>
  <si>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</si>
  <si>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</si>
  <si>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</si>
  <si>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</si>
  <si>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</si>
  <si>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Bird ID</t>
  </si>
  <si>
    <t>Study ID</t>
  </si>
  <si>
    <t>Pop</t>
  </si>
  <si>
    <t>Harmonic1997to2016:</t>
  </si>
  <si>
    <t>Model B (NLBS)</t>
  </si>
  <si>
    <t>Model A (LS)</t>
  </si>
  <si>
    <t>Carolyn 2019, Nov. 15, 2019</t>
  </si>
  <si>
    <t>Putative F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</si>
</sst>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2" fillId="0" borderId="0" xfId="0" applyFont="1" applyFill="1"/>
    <xf numFmtId="0" fontId="1" fillId="0" borderId="0" xfId="0" applyFont="1" applyFill="1"/>
    <xf numFmtId="0" fontId="0" fillId="0" borderId="0" xfId="0" applyBorder="1"/>
    <xf numFmtId="0" fontId="2" fillId="0" borderId="1" xfId="0" applyFont="1" applyFill="1" applyBorder="1"/>
    <xf numFmtId="0" fontId="2" fillId="0" borderId="0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3" fillId="0" borderId="0" xfId="0" applyFont="1"/>
    <xf numFmtId="0" fontId="0" fillId="0" borderId="0" xfId="0" applyFill="1"/>
    <xf numFmtId="0" fontId="2" fillId="5" borderId="0" xfId="0" applyFont="1" applyFill="1" applyBorder="1" applyAlignment="1">
      <alignment horizontal="left"/>
    </xf>
    <xf numFmtId="0" fontId="2" fillId="6" borderId="0" xfId="0" applyFont="1" applyFill="1"/>
    <xf numFmtId="0" fontId="4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2" fontId="0" fillId="0" borderId="0" xfId="0" applyNumberFormat="1"/>
    <xf numFmtId="0" fontId="0" fillId="7" borderId="0" xfId="0" applyFill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2" fillId="0" borderId="3" xfId="0" applyFont="1" applyFill="1" applyBorder="1"/>
    <xf numFmtId="0" fontId="0" fillId="0" borderId="0" xfId="0" applyFont="1" applyFill="1" applyBorder="1"/>
    <xf numFmtId="0" fontId="2" fillId="5" borderId="0" xfId="0" applyFont="1" applyFill="1" applyBorder="1"/>
    <xf numFmtId="0" fontId="0" fillId="5" borderId="0" xfId="0" applyFont="1" applyFill="1" applyBorder="1"/>
    <xf numFmtId="0" fontId="2" fillId="0" borderId="4" xfId="0" applyFont="1" applyFill="1" applyBorder="1"/>
    <xf numFmtId="0" fontId="0" fillId="0" borderId="4" xfId="0" applyFill="1" applyBorder="1"/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" fontId="0" fillId="7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7" borderId="0" xfId="0" applyNumberForma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2" fillId="8" borderId="0" xfId="0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47868707-243B-4F26-AE9C-1F73562261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576990376202972E-2"/>
                  <c:y val="-0.34981846019247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HistoricaltoContemp_NeI!$Q$97:$Q$126</c:f>
              <c:numCache>
                <c:formatCode>General</c:formatCode>
                <c:ptCount val="30"/>
              </c:numCache>
            </c:numRef>
          </c:xVal>
          <c:yVal>
            <c:numRef>
              <c:f>HistoricaltoContemp_NeI!$R$97:$R$126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8-4D6E-8F47-2E788EECA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41103"/>
        <c:axId val="533864959"/>
      </c:scatterChart>
      <c:valAx>
        <c:axId val="36844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64959"/>
        <c:crosses val="autoZero"/>
        <c:crossBetween val="midCat"/>
      </c:valAx>
      <c:valAx>
        <c:axId val="5338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1997-2016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019444444444447"/>
                  <c:y val="-0.4414848137301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HistoricaltoContemp_NeI!$V$97:$V$116</c:f>
              <c:numCache>
                <c:formatCode>General</c:formatCode>
                <c:ptCount val="20"/>
              </c:numCache>
            </c:numRef>
          </c:xVal>
          <c:yVal>
            <c:numRef>
              <c:f>HistoricaltoContemp_NeI!$W$97:$W$116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4-4A1E-8C6C-2AEFC578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227696"/>
        <c:axId val="876884400"/>
      </c:scatterChart>
      <c:valAx>
        <c:axId val="82822769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84400"/>
        <c:crosses val="autoZero"/>
        <c:crossBetween val="midCat"/>
      </c:valAx>
      <c:valAx>
        <c:axId val="876884400"/>
        <c:scaling>
          <c:orientation val="minMax"/>
          <c:max val="12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2769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370114</xdr:colOff>
      <xdr:row>102</xdr:row>
      <xdr:rowOff>146957</xdr:rowOff>
    </xdr:from>
    <xdr:to>
      <xdr:col>16</xdr:col>
      <xdr:colOff>206828</xdr:colOff>
      <xdr:row>117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8B40E-8A4C-460A-9135-5EB8BF04B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193523</xdr:colOff>
      <xdr:row>94</xdr:row>
      <xdr:rowOff>4233</xdr:rowOff>
    </xdr:from>
    <xdr:to>
      <xdr:col>32</xdr:col>
      <xdr:colOff>498323</xdr:colOff>
      <xdr:row>108</xdr:row>
      <xdr:rowOff>157843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73B88-B6A6-47D2-9AB4-C4B5D0BAA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2171621-62BC-425B-BE0E-2034FDC7D5FF}">
  <we:reference id="0986d9dd-94f1-4b67-978d-c4cf6e6142a8" version="19.0.0.1" store="EXCatalog" storeType="EXCatalog"/>
  <we:alternateReferences>
    <we:reference id="WA200000018" version="19.0.0.1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PsiLock</we:customFunctionIds>
        <we:customFunctionIds>PsiName</we:customFunctionIds>
        <we:customFunctionIds>PsiShift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PsiMax</we:customFunctionIds>
        <we:customFunctionIds>PsiMin</we:customFunctionIds>
        <we:customFunctionIds>PsiMode</we:customFunctionIds>
        <we:customFunctionIds>PsiPercentile</we:customFunctionIds>
        <we:customFunctionIds>PsiRange</we:customFunctionIds>
        <we:customFunctionIds>PsiSkewness</we:customFunctionIds>
        <we:customFunctionIds>PsiStdDev</we:customFunctionIds>
        <we:customFunctionIds>PsiTarget</we:customFunctionIds>
        <we:customFunctionIds>PsiVariance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PsiSemiDev</we:customFunctionIds>
        <we:customFunctionIds>PsiSemiVar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BE9D-3B9A-4763-BB68-7ACCEF3C8BF6}">
  <dimension ref="A1:B104"/>
  <sheetViews>
    <sheetView tabSelected="1" zoomScale="90" zoomScaleNormal="90" workbookViewId="0">
      <selection activeCell="A11" sqref="A11"/>
    </sheetView>
  </sheetViews>
  <sheetFormatPr defaultRowHeight="14.4" x14ac:dyDescent="0.3"/>
  <cols>
    <col min="1" max="1" width="51" bestFit="1" customWidth="1"/>
  </cols>
  <sheetData>
    <row r="1" spans="1:2" x14ac:dyDescent="0.3">
      <c r="A1" t="s">
        <v>249</v>
      </c>
      <c r="B1" t="s">
        <v>250</v>
      </c>
    </row>
    <row r="2" spans="1:2" x14ac:dyDescent="0.3">
      <c r="A2" t="s">
        <v>108</v>
      </c>
      <c r="B2" t="s">
        <v>177</v>
      </c>
    </row>
    <row r="3" spans="1:2" x14ac:dyDescent="0.3">
      <c r="A3" t="s">
        <v>109</v>
      </c>
      <c r="B3" t="s">
        <v>178</v>
      </c>
    </row>
    <row r="4" spans="1:2" x14ac:dyDescent="0.3">
      <c r="A4" t="s">
        <v>110</v>
      </c>
      <c r="B4" t="s">
        <v>179</v>
      </c>
    </row>
    <row r="5" spans="1:2" x14ac:dyDescent="0.3">
      <c r="A5" t="s">
        <v>111</v>
      </c>
      <c r="B5" t="s">
        <v>180</v>
      </c>
    </row>
    <row r="6" spans="1:2" x14ac:dyDescent="0.3">
      <c r="A6" t="s">
        <v>112</v>
      </c>
      <c r="B6" t="s">
        <v>181</v>
      </c>
    </row>
    <row r="7" spans="1:2" x14ac:dyDescent="0.3">
      <c r="A7" t="s">
        <v>113</v>
      </c>
      <c r="B7" t="s">
        <v>182</v>
      </c>
    </row>
    <row r="8" spans="1:2" x14ac:dyDescent="0.3">
      <c r="A8" t="s">
        <v>114</v>
      </c>
      <c r="B8" t="s">
        <v>183</v>
      </c>
    </row>
    <row r="9" spans="1:2" x14ac:dyDescent="0.3">
      <c r="A9" t="s">
        <v>115</v>
      </c>
      <c r="B9" t="s">
        <v>184</v>
      </c>
    </row>
    <row r="10" spans="1:2" x14ac:dyDescent="0.3">
      <c r="A10" t="s">
        <v>116</v>
      </c>
      <c r="B10" t="s">
        <v>185</v>
      </c>
    </row>
    <row r="11" spans="1:2" x14ac:dyDescent="0.3">
      <c r="A11" t="s">
        <v>117</v>
      </c>
      <c r="B11" t="s">
        <v>133</v>
      </c>
    </row>
    <row r="12" spans="1:2" x14ac:dyDescent="0.3">
      <c r="A12" t="s">
        <v>118</v>
      </c>
      <c r="B12" t="s">
        <v>134</v>
      </c>
    </row>
    <row r="13" spans="1:2" x14ac:dyDescent="0.3">
      <c r="A13" t="s">
        <v>119</v>
      </c>
      <c r="B13" t="s">
        <v>135</v>
      </c>
    </row>
    <row r="14" spans="1:2" x14ac:dyDescent="0.3">
      <c r="A14" t="s">
        <v>120</v>
      </c>
      <c r="B14" t="s">
        <v>136</v>
      </c>
    </row>
    <row r="15" spans="1:2" x14ac:dyDescent="0.3">
      <c r="A15" t="s">
        <v>121</v>
      </c>
      <c r="B15" t="s">
        <v>137</v>
      </c>
    </row>
    <row r="16" spans="1:2" x14ac:dyDescent="0.3">
      <c r="A16" t="s">
        <v>122</v>
      </c>
      <c r="B16" t="s">
        <v>138</v>
      </c>
    </row>
    <row r="17" spans="1:2" x14ac:dyDescent="0.3">
      <c r="A17" t="s">
        <v>123</v>
      </c>
      <c r="B17" t="s">
        <v>139</v>
      </c>
    </row>
    <row r="18" spans="1:2" x14ac:dyDescent="0.3">
      <c r="A18" t="s">
        <v>124</v>
      </c>
      <c r="B18" t="s">
        <v>140</v>
      </c>
    </row>
    <row r="19" spans="1:2" x14ac:dyDescent="0.3">
      <c r="A19" t="s">
        <v>125</v>
      </c>
      <c r="B19" t="s">
        <v>132</v>
      </c>
    </row>
    <row r="20" spans="1:2" x14ac:dyDescent="0.3">
      <c r="A20" t="s">
        <v>126</v>
      </c>
      <c r="B20" t="s">
        <v>141</v>
      </c>
    </row>
    <row r="21" spans="1:2" x14ac:dyDescent="0.3">
      <c r="A21" t="s">
        <v>127</v>
      </c>
      <c r="B21" t="s">
        <v>142</v>
      </c>
    </row>
    <row r="22" spans="1:2" x14ac:dyDescent="0.3">
      <c r="A22" t="s">
        <v>128</v>
      </c>
      <c r="B22" t="s">
        <v>143</v>
      </c>
    </row>
    <row r="23" spans="1:2" x14ac:dyDescent="0.3">
      <c r="A23" t="s">
        <v>129</v>
      </c>
      <c r="B23" t="s">
        <v>144</v>
      </c>
    </row>
    <row r="24" spans="1:2" x14ac:dyDescent="0.3">
      <c r="A24" t="s">
        <v>130</v>
      </c>
      <c r="B24" t="s">
        <v>145</v>
      </c>
    </row>
    <row r="25" spans="1:2" x14ac:dyDescent="0.3">
      <c r="A25" s="3" t="s">
        <v>131</v>
      </c>
      <c r="B25" t="s">
        <v>146</v>
      </c>
    </row>
    <row r="26" spans="1:2" x14ac:dyDescent="0.3">
      <c r="A26" s="5" t="s">
        <v>19</v>
      </c>
      <c r="B26" t="s">
        <v>186</v>
      </c>
    </row>
    <row r="27" spans="1:2" x14ac:dyDescent="0.3">
      <c r="A27" s="5" t="s">
        <v>20</v>
      </c>
      <c r="B27" t="s">
        <v>187</v>
      </c>
    </row>
    <row r="28" spans="1:2" x14ac:dyDescent="0.3">
      <c r="A28" s="5" t="s">
        <v>21</v>
      </c>
      <c r="B28" t="s">
        <v>188</v>
      </c>
    </row>
    <row r="29" spans="1:2" x14ac:dyDescent="0.3">
      <c r="A29" s="5" t="s">
        <v>22</v>
      </c>
      <c r="B29" t="s">
        <v>189</v>
      </c>
    </row>
    <row r="30" spans="1:2" x14ac:dyDescent="0.3">
      <c r="A30" s="5" t="s">
        <v>23</v>
      </c>
      <c r="B30" t="s">
        <v>190</v>
      </c>
    </row>
    <row r="31" spans="1:2" x14ac:dyDescent="0.3">
      <c r="A31" s="5" t="s">
        <v>24</v>
      </c>
      <c r="B31" t="s">
        <v>191</v>
      </c>
    </row>
    <row r="32" spans="1:2" x14ac:dyDescent="0.3">
      <c r="A32" s="5" t="s">
        <v>25</v>
      </c>
      <c r="B32" t="s">
        <v>192</v>
      </c>
    </row>
    <row r="33" spans="1:2" x14ac:dyDescent="0.3">
      <c r="A33" s="5" t="s">
        <v>26</v>
      </c>
      <c r="B33" t="s">
        <v>193</v>
      </c>
    </row>
    <row r="34" spans="1:2" x14ac:dyDescent="0.3">
      <c r="A34" s="5" t="s">
        <v>27</v>
      </c>
      <c r="B34" t="s">
        <v>194</v>
      </c>
    </row>
    <row r="35" spans="1:2" x14ac:dyDescent="0.3">
      <c r="A35" s="5" t="s">
        <v>28</v>
      </c>
      <c r="B35" t="s">
        <v>195</v>
      </c>
    </row>
    <row r="36" spans="1:2" x14ac:dyDescent="0.3">
      <c r="A36" s="5" t="s">
        <v>29</v>
      </c>
      <c r="B36" t="s">
        <v>196</v>
      </c>
    </row>
    <row r="37" spans="1:2" x14ac:dyDescent="0.3">
      <c r="A37" s="5" t="s">
        <v>30</v>
      </c>
      <c r="B37" t="s">
        <v>197</v>
      </c>
    </row>
    <row r="38" spans="1:2" x14ac:dyDescent="0.3">
      <c r="A38" s="5" t="s">
        <v>31</v>
      </c>
      <c r="B38" t="s">
        <v>198</v>
      </c>
    </row>
    <row r="39" spans="1:2" x14ac:dyDescent="0.3">
      <c r="A39" s="5" t="s">
        <v>32</v>
      </c>
      <c r="B39" t="s">
        <v>199</v>
      </c>
    </row>
    <row r="40" spans="1:2" x14ac:dyDescent="0.3">
      <c r="A40" s="5" t="s">
        <v>33</v>
      </c>
      <c r="B40" t="s">
        <v>200</v>
      </c>
    </row>
    <row r="41" spans="1:2" x14ac:dyDescent="0.3">
      <c r="A41" s="5" t="s">
        <v>34</v>
      </c>
      <c r="B41" t="s">
        <v>201</v>
      </c>
    </row>
    <row r="42" spans="1:2" x14ac:dyDescent="0.3">
      <c r="A42" s="5" t="s">
        <v>35</v>
      </c>
      <c r="B42" t="s">
        <v>202</v>
      </c>
    </row>
    <row r="43" spans="1:2" x14ac:dyDescent="0.3">
      <c r="A43" s="5" t="s">
        <v>36</v>
      </c>
      <c r="B43" t="s">
        <v>203</v>
      </c>
    </row>
    <row r="44" spans="1:2" x14ac:dyDescent="0.3">
      <c r="A44" s="5" t="s">
        <v>37</v>
      </c>
      <c r="B44" t="s">
        <v>204</v>
      </c>
    </row>
    <row r="45" spans="1:2" x14ac:dyDescent="0.3">
      <c r="A45" s="5" t="s">
        <v>38</v>
      </c>
      <c r="B45" t="s">
        <v>205</v>
      </c>
    </row>
    <row r="46" spans="1:2" x14ac:dyDescent="0.3">
      <c r="A46" s="5" t="s">
        <v>39</v>
      </c>
      <c r="B46" t="s">
        <v>206</v>
      </c>
    </row>
    <row r="47" spans="1:2" x14ac:dyDescent="0.3">
      <c r="A47" s="5" t="s">
        <v>40</v>
      </c>
      <c r="B47" t="s">
        <v>207</v>
      </c>
    </row>
    <row r="48" spans="1:2" x14ac:dyDescent="0.3">
      <c r="A48" s="5" t="s">
        <v>41</v>
      </c>
      <c r="B48" t="s">
        <v>208</v>
      </c>
    </row>
    <row r="49" spans="1:2" x14ac:dyDescent="0.3">
      <c r="A49" s="5" t="s">
        <v>42</v>
      </c>
      <c r="B49" t="s">
        <v>209</v>
      </c>
    </row>
    <row r="50" spans="1:2" x14ac:dyDescent="0.3">
      <c r="A50" s="5" t="s">
        <v>43</v>
      </c>
      <c r="B50" t="s">
        <v>210</v>
      </c>
    </row>
    <row r="51" spans="1:2" x14ac:dyDescent="0.3">
      <c r="A51" s="5" t="s">
        <v>44</v>
      </c>
      <c r="B51" t="s">
        <v>211</v>
      </c>
    </row>
    <row r="52" spans="1:2" x14ac:dyDescent="0.3">
      <c r="A52" s="5" t="s">
        <v>45</v>
      </c>
      <c r="B52" t="s">
        <v>212</v>
      </c>
    </row>
    <row r="53" spans="1:2" x14ac:dyDescent="0.3">
      <c r="A53" s="1" t="s">
        <v>46</v>
      </c>
      <c r="B53" t="s">
        <v>213</v>
      </c>
    </row>
    <row r="54" spans="1:2" x14ac:dyDescent="0.3">
      <c r="A54" s="5" t="s">
        <v>47</v>
      </c>
      <c r="B54" t="s">
        <v>214</v>
      </c>
    </row>
    <row r="55" spans="1:2" x14ac:dyDescent="0.3">
      <c r="A55" s="5" t="s">
        <v>48</v>
      </c>
      <c r="B55" t="s">
        <v>215</v>
      </c>
    </row>
    <row r="56" spans="1:2" x14ac:dyDescent="0.3">
      <c r="A56" s="5" t="s">
        <v>49</v>
      </c>
      <c r="B56" t="s">
        <v>216</v>
      </c>
    </row>
    <row r="57" spans="1:2" x14ac:dyDescent="0.3">
      <c r="A57" s="5" t="s">
        <v>50</v>
      </c>
      <c r="B57" t="s">
        <v>217</v>
      </c>
    </row>
    <row r="58" spans="1:2" x14ac:dyDescent="0.3">
      <c r="A58" s="8" t="s">
        <v>51</v>
      </c>
      <c r="B58" t="s">
        <v>174</v>
      </c>
    </row>
    <row r="59" spans="1:2" x14ac:dyDescent="0.3">
      <c r="A59" s="13" t="s">
        <v>52</v>
      </c>
      <c r="B59" t="s">
        <v>173</v>
      </c>
    </row>
    <row r="60" spans="1:2" x14ac:dyDescent="0.3">
      <c r="A60" s="8" t="s">
        <v>53</v>
      </c>
      <c r="B60" t="s">
        <v>172</v>
      </c>
    </row>
    <row r="61" spans="1:2" x14ac:dyDescent="0.3">
      <c r="A61" s="8" t="s">
        <v>54</v>
      </c>
      <c r="B61" t="s">
        <v>171</v>
      </c>
    </row>
    <row r="62" spans="1:2" x14ac:dyDescent="0.3">
      <c r="A62" s="8" t="s">
        <v>55</v>
      </c>
      <c r="B62" t="s">
        <v>170</v>
      </c>
    </row>
    <row r="63" spans="1:2" x14ac:dyDescent="0.3">
      <c r="A63" s="8" t="s">
        <v>56</v>
      </c>
      <c r="B63" t="s">
        <v>169</v>
      </c>
    </row>
    <row r="64" spans="1:2" x14ac:dyDescent="0.3">
      <c r="A64" s="13" t="s">
        <v>57</v>
      </c>
      <c r="B64" t="s">
        <v>168</v>
      </c>
    </row>
    <row r="65" spans="1:2" x14ac:dyDescent="0.3">
      <c r="A65" s="13" t="s">
        <v>58</v>
      </c>
      <c r="B65" t="s">
        <v>167</v>
      </c>
    </row>
    <row r="66" spans="1:2" x14ac:dyDescent="0.3">
      <c r="A66" s="13" t="s">
        <v>59</v>
      </c>
      <c r="B66" t="s">
        <v>166</v>
      </c>
    </row>
    <row r="67" spans="1:2" x14ac:dyDescent="0.3">
      <c r="A67" s="38" t="s">
        <v>60</v>
      </c>
      <c r="B67" t="s">
        <v>165</v>
      </c>
    </row>
    <row r="68" spans="1:2" x14ac:dyDescent="0.3">
      <c r="A68" s="8" t="s">
        <v>61</v>
      </c>
      <c r="B68" t="s">
        <v>164</v>
      </c>
    </row>
    <row r="69" spans="1:2" x14ac:dyDescent="0.3">
      <c r="A69" s="8" t="s">
        <v>62</v>
      </c>
      <c r="B69" t="s">
        <v>163</v>
      </c>
    </row>
    <row r="70" spans="1:2" x14ac:dyDescent="0.3">
      <c r="A70" s="8" t="s">
        <v>63</v>
      </c>
      <c r="B70" t="s">
        <v>162</v>
      </c>
    </row>
    <row r="71" spans="1:2" x14ac:dyDescent="0.3">
      <c r="A71" s="8" t="s">
        <v>64</v>
      </c>
      <c r="B71" t="s">
        <v>161</v>
      </c>
    </row>
    <row r="72" spans="1:2" x14ac:dyDescent="0.3">
      <c r="A72" s="13" t="s">
        <v>65</v>
      </c>
      <c r="B72" t="s">
        <v>160</v>
      </c>
    </row>
    <row r="73" spans="1:2" x14ac:dyDescent="0.3">
      <c r="A73" s="8" t="s">
        <v>66</v>
      </c>
      <c r="B73" t="s">
        <v>159</v>
      </c>
    </row>
    <row r="74" spans="1:2" x14ac:dyDescent="0.3">
      <c r="A74" s="8" t="s">
        <v>67</v>
      </c>
      <c r="B74" t="s">
        <v>218</v>
      </c>
    </row>
    <row r="75" spans="1:2" x14ac:dyDescent="0.3">
      <c r="A75" s="8" t="s">
        <v>68</v>
      </c>
      <c r="B75" t="s">
        <v>219</v>
      </c>
    </row>
    <row r="76" spans="1:2" x14ac:dyDescent="0.3">
      <c r="A76" s="8" t="s">
        <v>69</v>
      </c>
      <c r="B76" t="s">
        <v>220</v>
      </c>
    </row>
    <row r="77" spans="1:2" x14ac:dyDescent="0.3">
      <c r="A77" s="38" t="s">
        <v>70</v>
      </c>
      <c r="B77" t="s">
        <v>221</v>
      </c>
    </row>
    <row r="78" spans="1:2" x14ac:dyDescent="0.3">
      <c r="A78" s="13" t="s">
        <v>71</v>
      </c>
      <c r="B78" t="s">
        <v>222</v>
      </c>
    </row>
    <row r="79" spans="1:2" x14ac:dyDescent="0.3">
      <c r="A79" s="8" t="s">
        <v>72</v>
      </c>
      <c r="B79" t="s">
        <v>223</v>
      </c>
    </row>
    <row r="80" spans="1:2" x14ac:dyDescent="0.3">
      <c r="A80" s="8" t="s">
        <v>73</v>
      </c>
      <c r="B80" t="s">
        <v>224</v>
      </c>
    </row>
    <row r="81" spans="1:2" x14ac:dyDescent="0.3">
      <c r="A81" s="13" t="s">
        <v>74</v>
      </c>
      <c r="B81" t="s">
        <v>225</v>
      </c>
    </row>
    <row r="82" spans="1:2" x14ac:dyDescent="0.3">
      <c r="A82" s="8" t="s">
        <v>75</v>
      </c>
      <c r="B82" t="s">
        <v>226</v>
      </c>
    </row>
    <row r="83" spans="1:2" x14ac:dyDescent="0.3">
      <c r="A83" s="8" t="s">
        <v>76</v>
      </c>
      <c r="B83" t="s">
        <v>227</v>
      </c>
    </row>
    <row r="84" spans="1:2" x14ac:dyDescent="0.3">
      <c r="A84" s="8" t="s">
        <v>77</v>
      </c>
      <c r="B84" t="s">
        <v>228</v>
      </c>
    </row>
    <row r="85" spans="1:2" x14ac:dyDescent="0.3">
      <c r="A85" s="8" t="s">
        <v>78</v>
      </c>
      <c r="B85" t="s">
        <v>229</v>
      </c>
    </row>
    <row r="86" spans="1:2" x14ac:dyDescent="0.3">
      <c r="A86" s="13" t="s">
        <v>79</v>
      </c>
      <c r="B86" t="s">
        <v>230</v>
      </c>
    </row>
    <row r="87" spans="1:2" x14ac:dyDescent="0.3">
      <c r="A87" s="8" t="s">
        <v>80</v>
      </c>
      <c r="B87" t="s">
        <v>231</v>
      </c>
    </row>
    <row r="88" spans="1:2" x14ac:dyDescent="0.3">
      <c r="A88" s="13" t="s">
        <v>81</v>
      </c>
      <c r="B88" t="s">
        <v>232</v>
      </c>
    </row>
    <row r="89" spans="1:2" x14ac:dyDescent="0.3">
      <c r="A89" s="8" t="s">
        <v>82</v>
      </c>
      <c r="B89" t="s">
        <v>233</v>
      </c>
    </row>
    <row r="90" spans="1:2" x14ac:dyDescent="0.3">
      <c r="A90" s="8" t="s">
        <v>83</v>
      </c>
      <c r="B90" t="s">
        <v>234</v>
      </c>
    </row>
    <row r="91" spans="1:2" x14ac:dyDescent="0.3">
      <c r="A91" s="8" t="s">
        <v>84</v>
      </c>
      <c r="B91" t="s">
        <v>235</v>
      </c>
    </row>
    <row r="92" spans="1:2" x14ac:dyDescent="0.3">
      <c r="A92" s="8" t="s">
        <v>85</v>
      </c>
      <c r="B92" t="s">
        <v>236</v>
      </c>
    </row>
    <row r="93" spans="1:2" x14ac:dyDescent="0.3">
      <c r="A93" s="8" t="s">
        <v>86</v>
      </c>
      <c r="B93" t="s">
        <v>237</v>
      </c>
    </row>
    <row r="94" spans="1:2" x14ac:dyDescent="0.3">
      <c r="A94" s="8" t="s">
        <v>87</v>
      </c>
      <c r="B94" t="s">
        <v>238</v>
      </c>
    </row>
    <row r="95" spans="1:2" x14ac:dyDescent="0.3">
      <c r="A95" s="8" t="s">
        <v>88</v>
      </c>
      <c r="B95" t="s">
        <v>239</v>
      </c>
    </row>
    <row r="96" spans="1:2" x14ac:dyDescent="0.3">
      <c r="A96" s="8" t="s">
        <v>89</v>
      </c>
      <c r="B96" t="s">
        <v>240</v>
      </c>
    </row>
    <row r="97" spans="1:2" x14ac:dyDescent="0.3">
      <c r="A97" s="8" t="s">
        <v>90</v>
      </c>
      <c r="B97" t="s">
        <v>241</v>
      </c>
    </row>
    <row r="98" spans="1:2" x14ac:dyDescent="0.3">
      <c r="A98" s="8" t="s">
        <v>91</v>
      </c>
      <c r="B98" t="s">
        <v>242</v>
      </c>
    </row>
    <row r="99" spans="1:2" x14ac:dyDescent="0.3">
      <c r="A99" s="8" t="s">
        <v>92</v>
      </c>
      <c r="B99" t="s">
        <v>243</v>
      </c>
    </row>
    <row r="100" spans="1:2" x14ac:dyDescent="0.3">
      <c r="A100" s="8" t="s">
        <v>93</v>
      </c>
      <c r="B100" t="s">
        <v>244</v>
      </c>
    </row>
    <row r="101" spans="1:2" x14ac:dyDescent="0.3">
      <c r="A101" s="8" t="s">
        <v>94</v>
      </c>
      <c r="B101" t="s">
        <v>245</v>
      </c>
    </row>
    <row r="102" spans="1:2" x14ac:dyDescent="0.3">
      <c r="A102" s="8" t="s">
        <v>95</v>
      </c>
      <c r="B102" t="s">
        <v>246</v>
      </c>
    </row>
    <row r="103" spans="1:2" x14ac:dyDescent="0.3">
      <c r="A103" s="8" t="s">
        <v>96</v>
      </c>
      <c r="B103" t="s">
        <v>247</v>
      </c>
    </row>
    <row r="104" spans="1:2" x14ac:dyDescent="0.3">
      <c r="A104" s="13" t="s">
        <v>97</v>
      </c>
      <c r="B104" t="s">
        <v>248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EA74-12AA-4034-AFC6-DE06DE993A16}">
  <dimension ref="A1:CE1254"/>
  <sheetViews>
    <sheetView zoomScale="80" zoomScaleNormal="80" zoomScalePageLayoutView="90" workbookViewId="0">
      <selection activeCell="B11" sqref="B11"/>
    </sheetView>
  </sheetViews>
  <sheetFormatPr defaultColWidth="8.6640625" defaultRowHeight="14.4" x14ac:dyDescent="0.3"/>
  <cols>
    <col min="1" max="1" width="19.5546875" customWidth="1"/>
    <col min="2" max="2" width="8.5546875" bestFit="1" customWidth="1"/>
    <col min="3" max="3" width="6.109375" customWidth="1"/>
    <col min="4" max="5" width="10.6640625" bestFit="1" customWidth="1"/>
    <col min="6" max="7" width="11.5546875" bestFit="1" customWidth="1"/>
    <col min="8" max="8" width="7.6640625" customWidth="1"/>
    <col min="9" max="12" width="6.109375" customWidth="1"/>
    <col min="13" max="14" width="6.109375" style="12" customWidth="1"/>
    <col min="15" max="18" width="6.109375" customWidth="1"/>
    <col min="19" max="20" width="6.109375" style="14" customWidth="1"/>
    <col min="21" max="21" width="6.88671875" customWidth="1"/>
    <col min="22" max="22" width="6.6640625" customWidth="1"/>
  </cols>
  <sheetData>
    <row r="1" spans="1:83" x14ac:dyDescent="0.3">
      <c r="A1" s="1">
        <v>8</v>
      </c>
      <c r="B1" s="1">
        <v>78</v>
      </c>
      <c r="C1" s="1">
        <v>4</v>
      </c>
      <c r="D1" s="1">
        <v>32</v>
      </c>
      <c r="E1" s="1">
        <v>32</v>
      </c>
      <c r="F1" s="1">
        <v>6</v>
      </c>
      <c r="G1" s="1">
        <v>8</v>
      </c>
      <c r="H1" s="1"/>
      <c r="I1" s="1"/>
      <c r="J1" s="1"/>
      <c r="K1" s="1"/>
      <c r="L1" s="1"/>
      <c r="S1"/>
      <c r="T1"/>
    </row>
    <row r="2" spans="1:83" x14ac:dyDescent="0.3">
      <c r="A2" s="1" t="s">
        <v>0</v>
      </c>
      <c r="B2" s="1"/>
      <c r="C2" s="1"/>
      <c r="D2" s="1" t="s">
        <v>107</v>
      </c>
      <c r="E2" s="1" t="s">
        <v>147</v>
      </c>
      <c r="F2" s="1" t="s">
        <v>175</v>
      </c>
      <c r="G2" s="1" t="s">
        <v>176</v>
      </c>
      <c r="H2" s="1"/>
      <c r="I2" s="1"/>
      <c r="J2" s="1"/>
      <c r="K2" s="1"/>
      <c r="L2" s="1"/>
      <c r="S2"/>
      <c r="T2"/>
    </row>
    <row r="3" spans="1:83" x14ac:dyDescent="0.3">
      <c r="A3" s="1" t="s">
        <v>1</v>
      </c>
      <c r="B3" s="1" t="s">
        <v>2</v>
      </c>
      <c r="C3" s="1" t="s">
        <v>3</v>
      </c>
      <c r="D3" s="1"/>
      <c r="E3" s="1" t="s">
        <v>4</v>
      </c>
      <c r="F3" s="1"/>
      <c r="G3" s="1" t="s">
        <v>6</v>
      </c>
      <c r="H3" s="1"/>
      <c r="I3" s="1" t="s">
        <v>7</v>
      </c>
      <c r="J3" s="1"/>
      <c r="K3" s="1" t="s">
        <v>8</v>
      </c>
      <c r="L3" s="1"/>
      <c r="M3" t="s">
        <v>9</v>
      </c>
      <c r="N3"/>
      <c r="O3" s="1" t="s">
        <v>12</v>
      </c>
      <c r="P3" s="2"/>
      <c r="Q3" t="s">
        <v>18</v>
      </c>
      <c r="S3"/>
      <c r="T3"/>
      <c r="BX3" s="1"/>
      <c r="BY3" s="1"/>
      <c r="BZ3" s="1"/>
      <c r="CA3" s="1"/>
      <c r="CB3" s="1"/>
      <c r="CD3" s="1"/>
    </row>
    <row r="4" spans="1:83" x14ac:dyDescent="0.3">
      <c r="A4" t="s">
        <v>186</v>
      </c>
      <c r="B4" s="5" t="s">
        <v>107</v>
      </c>
      <c r="C4" s="5">
        <v>215</v>
      </c>
      <c r="D4" s="5">
        <v>227</v>
      </c>
      <c r="E4" s="21">
        <v>107</v>
      </c>
      <c r="F4" s="5">
        <v>107</v>
      </c>
      <c r="G4" s="5">
        <v>194</v>
      </c>
      <c r="H4" s="5">
        <v>194</v>
      </c>
      <c r="I4" s="5">
        <v>194</v>
      </c>
      <c r="J4" s="5">
        <v>194</v>
      </c>
      <c r="K4" s="5">
        <v>134</v>
      </c>
      <c r="L4" s="5">
        <v>134</v>
      </c>
      <c r="M4" s="5">
        <v>123</v>
      </c>
      <c r="N4" s="5">
        <v>123</v>
      </c>
      <c r="O4">
        <v>172</v>
      </c>
      <c r="P4">
        <v>178</v>
      </c>
      <c r="Q4" s="21">
        <v>128</v>
      </c>
      <c r="R4" s="21">
        <v>137</v>
      </c>
      <c r="S4"/>
      <c r="T4"/>
      <c r="BX4" s="1"/>
      <c r="BY4" s="1"/>
      <c r="BZ4" s="4"/>
      <c r="CA4" s="4"/>
      <c r="CC4" s="5"/>
      <c r="CE4" s="5"/>
    </row>
    <row r="5" spans="1:83" x14ac:dyDescent="0.3">
      <c r="A5" t="s">
        <v>187</v>
      </c>
      <c r="B5" s="5" t="s">
        <v>107</v>
      </c>
      <c r="C5" s="5">
        <v>215</v>
      </c>
      <c r="D5" s="5">
        <v>227</v>
      </c>
      <c r="E5" s="21">
        <v>107</v>
      </c>
      <c r="F5" s="21">
        <v>107</v>
      </c>
      <c r="G5" s="5">
        <v>188</v>
      </c>
      <c r="H5" s="5">
        <v>194</v>
      </c>
      <c r="I5" s="5">
        <v>194</v>
      </c>
      <c r="J5" s="5">
        <v>198</v>
      </c>
      <c r="K5" s="5">
        <v>130</v>
      </c>
      <c r="L5" s="5">
        <v>134</v>
      </c>
      <c r="M5" s="5">
        <v>123</v>
      </c>
      <c r="N5" s="5">
        <v>129</v>
      </c>
      <c r="O5">
        <v>172</v>
      </c>
      <c r="P5">
        <v>178</v>
      </c>
      <c r="Q5" s="21">
        <v>119</v>
      </c>
      <c r="R5" s="21">
        <v>137</v>
      </c>
      <c r="S5"/>
      <c r="T5"/>
      <c r="BX5" s="1"/>
      <c r="BY5" s="1"/>
      <c r="BZ5" s="4"/>
      <c r="CA5" s="4"/>
    </row>
    <row r="6" spans="1:83" x14ac:dyDescent="0.3">
      <c r="A6" t="s">
        <v>188</v>
      </c>
      <c r="B6" s="5" t="s">
        <v>107</v>
      </c>
      <c r="C6" s="5">
        <v>215</v>
      </c>
      <c r="D6" s="5">
        <v>215</v>
      </c>
      <c r="E6" s="21">
        <v>107</v>
      </c>
      <c r="F6" s="5">
        <v>111</v>
      </c>
      <c r="G6" s="5">
        <v>194</v>
      </c>
      <c r="H6" s="5">
        <v>194</v>
      </c>
      <c r="I6" s="5">
        <v>182</v>
      </c>
      <c r="J6" s="5">
        <v>194</v>
      </c>
      <c r="K6" s="5">
        <v>130</v>
      </c>
      <c r="L6" s="5">
        <v>134</v>
      </c>
      <c r="M6" s="5">
        <v>115</v>
      </c>
      <c r="N6" s="5">
        <v>123</v>
      </c>
      <c r="O6">
        <v>172</v>
      </c>
      <c r="P6">
        <v>178</v>
      </c>
      <c r="Q6" s="21">
        <v>128</v>
      </c>
      <c r="R6" s="21">
        <v>134</v>
      </c>
      <c r="S6"/>
      <c r="T6"/>
      <c r="BX6" s="1"/>
      <c r="BY6" s="1"/>
      <c r="BZ6" s="4"/>
      <c r="CA6" s="4"/>
      <c r="CC6" s="5"/>
      <c r="CE6" s="5"/>
    </row>
    <row r="7" spans="1:83" x14ac:dyDescent="0.3">
      <c r="A7" t="s">
        <v>189</v>
      </c>
      <c r="B7" s="5" t="s">
        <v>107</v>
      </c>
      <c r="C7" s="5">
        <v>215</v>
      </c>
      <c r="D7" s="5">
        <v>224</v>
      </c>
      <c r="E7" s="21">
        <v>107</v>
      </c>
      <c r="F7" s="21">
        <v>107</v>
      </c>
      <c r="G7" s="5">
        <v>194</v>
      </c>
      <c r="H7" s="5">
        <v>194</v>
      </c>
      <c r="I7" s="5">
        <v>194</v>
      </c>
      <c r="J7" s="5">
        <v>194</v>
      </c>
      <c r="K7" s="5">
        <v>134</v>
      </c>
      <c r="L7" s="5">
        <v>134</v>
      </c>
      <c r="M7" s="5">
        <v>123</v>
      </c>
      <c r="N7" s="5">
        <v>129</v>
      </c>
      <c r="O7">
        <v>178</v>
      </c>
      <c r="P7">
        <v>180</v>
      </c>
      <c r="Q7" s="21">
        <v>128</v>
      </c>
      <c r="R7" s="21">
        <v>134</v>
      </c>
      <c r="S7"/>
      <c r="T7"/>
      <c r="BX7" s="1"/>
      <c r="BY7" s="1"/>
      <c r="BZ7" s="4"/>
      <c r="CA7" s="4"/>
    </row>
    <row r="8" spans="1:83" x14ac:dyDescent="0.3">
      <c r="A8" t="s">
        <v>190</v>
      </c>
      <c r="B8" s="5" t="s">
        <v>107</v>
      </c>
      <c r="C8" s="5">
        <v>215</v>
      </c>
      <c r="D8" s="5">
        <v>215</v>
      </c>
      <c r="E8" s="21">
        <v>107</v>
      </c>
      <c r="F8" s="5">
        <v>107</v>
      </c>
      <c r="G8" s="5">
        <v>188</v>
      </c>
      <c r="H8" s="5">
        <v>194</v>
      </c>
      <c r="I8" s="5">
        <v>182</v>
      </c>
      <c r="J8" s="5">
        <v>194</v>
      </c>
      <c r="K8" s="5">
        <v>130</v>
      </c>
      <c r="L8" s="5">
        <v>134</v>
      </c>
      <c r="M8" s="5">
        <v>121</v>
      </c>
      <c r="N8" s="5">
        <v>129</v>
      </c>
      <c r="O8">
        <v>172</v>
      </c>
      <c r="P8">
        <v>180</v>
      </c>
      <c r="Q8" s="21">
        <v>128</v>
      </c>
      <c r="R8" s="21">
        <v>137</v>
      </c>
      <c r="S8"/>
      <c r="T8"/>
      <c r="BX8" s="1"/>
      <c r="BY8" s="1"/>
      <c r="BZ8" s="4"/>
      <c r="CA8" s="4"/>
      <c r="CC8" s="5"/>
      <c r="CE8" s="5"/>
    </row>
    <row r="9" spans="1:83" x14ac:dyDescent="0.3">
      <c r="A9" t="s">
        <v>191</v>
      </c>
      <c r="B9" s="5" t="s">
        <v>107</v>
      </c>
      <c r="C9" s="5">
        <v>215</v>
      </c>
      <c r="D9" s="5">
        <v>224</v>
      </c>
      <c r="E9" s="21">
        <v>107</v>
      </c>
      <c r="F9" s="5">
        <v>107</v>
      </c>
      <c r="G9" s="5">
        <v>194</v>
      </c>
      <c r="H9" s="5">
        <v>203</v>
      </c>
      <c r="I9" s="5">
        <v>194</v>
      </c>
      <c r="J9" s="5">
        <v>194</v>
      </c>
      <c r="K9" s="5">
        <v>134</v>
      </c>
      <c r="L9" s="5">
        <v>134</v>
      </c>
      <c r="M9" s="5">
        <v>123</v>
      </c>
      <c r="N9" s="5">
        <v>129</v>
      </c>
      <c r="O9">
        <v>178</v>
      </c>
      <c r="P9">
        <v>178</v>
      </c>
      <c r="Q9" s="21">
        <v>128</v>
      </c>
      <c r="R9" s="21">
        <v>140</v>
      </c>
      <c r="S9"/>
      <c r="T9"/>
      <c r="BX9" s="1"/>
      <c r="BY9" s="1"/>
      <c r="BZ9" s="4"/>
      <c r="CA9" s="4"/>
      <c r="CC9" s="5"/>
      <c r="CE9" s="5"/>
    </row>
    <row r="10" spans="1:83" x14ac:dyDescent="0.3">
      <c r="A10" t="s">
        <v>192</v>
      </c>
      <c r="B10" s="5" t="s">
        <v>107</v>
      </c>
      <c r="C10" s="5">
        <v>224</v>
      </c>
      <c r="D10" s="5">
        <v>224</v>
      </c>
      <c r="E10" s="21">
        <v>107</v>
      </c>
      <c r="F10" s="5">
        <v>107</v>
      </c>
      <c r="G10" s="5">
        <v>194</v>
      </c>
      <c r="H10" s="5">
        <v>194</v>
      </c>
      <c r="I10" s="5">
        <v>182</v>
      </c>
      <c r="J10" s="5">
        <v>194</v>
      </c>
      <c r="K10" s="5">
        <v>134</v>
      </c>
      <c r="L10" s="5">
        <v>134</v>
      </c>
      <c r="M10" s="5">
        <v>115</v>
      </c>
      <c r="N10" s="5">
        <v>123</v>
      </c>
      <c r="O10">
        <v>172</v>
      </c>
      <c r="P10">
        <v>172</v>
      </c>
      <c r="Q10" s="21">
        <v>128</v>
      </c>
      <c r="R10" s="21">
        <v>140</v>
      </c>
      <c r="S10"/>
      <c r="T10"/>
      <c r="BX10" s="1"/>
      <c r="BY10" s="1"/>
      <c r="BZ10" s="4"/>
      <c r="CA10" s="4"/>
      <c r="CC10" s="5"/>
      <c r="CE10" s="5"/>
    </row>
    <row r="11" spans="1:83" x14ac:dyDescent="0.3">
      <c r="A11" t="s">
        <v>193</v>
      </c>
      <c r="B11" s="5" t="s">
        <v>107</v>
      </c>
      <c r="C11" s="5">
        <v>215</v>
      </c>
      <c r="D11" s="5">
        <v>224</v>
      </c>
      <c r="E11" s="21">
        <v>107</v>
      </c>
      <c r="F11" s="5">
        <v>107</v>
      </c>
      <c r="G11" s="5">
        <v>194</v>
      </c>
      <c r="H11" s="5">
        <v>194</v>
      </c>
      <c r="I11" s="5">
        <v>182</v>
      </c>
      <c r="J11" s="5">
        <v>194</v>
      </c>
      <c r="K11" s="5">
        <v>134</v>
      </c>
      <c r="L11" s="5">
        <v>134</v>
      </c>
      <c r="M11" s="5">
        <v>123</v>
      </c>
      <c r="N11" s="5">
        <v>123</v>
      </c>
      <c r="O11">
        <v>178</v>
      </c>
      <c r="P11">
        <v>178</v>
      </c>
      <c r="Q11" s="21">
        <v>0</v>
      </c>
      <c r="R11" s="21">
        <v>0</v>
      </c>
      <c r="S11"/>
      <c r="T11"/>
      <c r="BX11" s="1"/>
      <c r="BY11" s="1"/>
      <c r="BZ11" s="4"/>
      <c r="CA11" s="4"/>
      <c r="CC11" s="5"/>
      <c r="CE11" s="5"/>
    </row>
    <row r="12" spans="1:83" x14ac:dyDescent="0.3">
      <c r="A12" t="s">
        <v>194</v>
      </c>
      <c r="B12" s="5" t="s">
        <v>107</v>
      </c>
      <c r="C12" s="5">
        <v>215</v>
      </c>
      <c r="D12" s="5">
        <v>227</v>
      </c>
      <c r="E12" s="21">
        <v>107</v>
      </c>
      <c r="F12" s="5">
        <v>107</v>
      </c>
      <c r="G12" s="5">
        <v>194</v>
      </c>
      <c r="H12" s="5">
        <v>194</v>
      </c>
      <c r="I12" s="5">
        <v>194</v>
      </c>
      <c r="J12" s="5">
        <v>194</v>
      </c>
      <c r="K12" s="5">
        <v>134</v>
      </c>
      <c r="L12" s="5">
        <v>134</v>
      </c>
      <c r="M12" s="5">
        <v>123</v>
      </c>
      <c r="N12" s="5">
        <v>129</v>
      </c>
      <c r="O12">
        <v>172</v>
      </c>
      <c r="P12">
        <v>180</v>
      </c>
      <c r="Q12" s="21">
        <v>137</v>
      </c>
      <c r="R12" s="21">
        <v>137</v>
      </c>
      <c r="S12"/>
      <c r="T12"/>
      <c r="BX12" s="1"/>
      <c r="BY12" s="1"/>
      <c r="BZ12" s="4"/>
      <c r="CA12" s="4"/>
      <c r="CC12" s="5"/>
      <c r="CE12" s="5"/>
    </row>
    <row r="13" spans="1:83" x14ac:dyDescent="0.3">
      <c r="A13" t="s">
        <v>195</v>
      </c>
      <c r="B13" s="5" t="s">
        <v>107</v>
      </c>
      <c r="C13" s="5">
        <v>215</v>
      </c>
      <c r="D13" s="5">
        <v>215</v>
      </c>
      <c r="E13" s="21">
        <v>107</v>
      </c>
      <c r="F13" s="5">
        <v>111</v>
      </c>
      <c r="G13" s="5">
        <v>194</v>
      </c>
      <c r="H13" s="5">
        <v>194</v>
      </c>
      <c r="I13" s="5">
        <v>194</v>
      </c>
      <c r="J13" s="5">
        <v>198</v>
      </c>
      <c r="K13" s="5">
        <v>134</v>
      </c>
      <c r="L13" s="5">
        <v>134</v>
      </c>
      <c r="M13" s="5">
        <v>123</v>
      </c>
      <c r="N13" s="5">
        <v>123</v>
      </c>
      <c r="O13">
        <v>178</v>
      </c>
      <c r="P13">
        <v>180</v>
      </c>
      <c r="Q13" s="21">
        <v>131</v>
      </c>
      <c r="R13" s="21">
        <v>140</v>
      </c>
      <c r="S13"/>
      <c r="T13"/>
      <c r="BX13" s="1"/>
      <c r="BY13" s="1"/>
      <c r="BZ13" s="4"/>
      <c r="CA13" s="4"/>
      <c r="CC13" s="5"/>
      <c r="CE13" s="5"/>
    </row>
    <row r="14" spans="1:83" x14ac:dyDescent="0.3">
      <c r="A14" t="s">
        <v>196</v>
      </c>
      <c r="B14" s="5" t="s">
        <v>107</v>
      </c>
      <c r="C14" s="5">
        <v>215</v>
      </c>
      <c r="D14" s="5">
        <v>224</v>
      </c>
      <c r="E14" s="21">
        <v>107</v>
      </c>
      <c r="F14" s="5">
        <v>107</v>
      </c>
      <c r="G14" s="5">
        <v>194</v>
      </c>
      <c r="H14" s="5">
        <v>203</v>
      </c>
      <c r="I14" s="5">
        <v>182</v>
      </c>
      <c r="J14" s="5">
        <v>194</v>
      </c>
      <c r="K14" s="5">
        <v>130</v>
      </c>
      <c r="L14" s="5">
        <v>134</v>
      </c>
      <c r="M14" s="5">
        <v>123</v>
      </c>
      <c r="N14" s="5">
        <v>129</v>
      </c>
      <c r="O14">
        <v>172</v>
      </c>
      <c r="P14">
        <v>178</v>
      </c>
      <c r="Q14" s="21">
        <v>128</v>
      </c>
      <c r="R14" s="21">
        <v>140</v>
      </c>
      <c r="S14"/>
      <c r="T14"/>
      <c r="BX14" s="1"/>
      <c r="BY14" s="1"/>
      <c r="BZ14" s="4"/>
      <c r="CA14" s="4"/>
      <c r="CC14" s="5"/>
      <c r="CE14" s="5"/>
    </row>
    <row r="15" spans="1:83" x14ac:dyDescent="0.3">
      <c r="A15" t="s">
        <v>197</v>
      </c>
      <c r="B15" s="5" t="s">
        <v>107</v>
      </c>
      <c r="C15" s="5">
        <v>215</v>
      </c>
      <c r="D15" s="5">
        <v>215</v>
      </c>
      <c r="E15" s="21">
        <v>107</v>
      </c>
      <c r="F15" s="5">
        <v>107</v>
      </c>
      <c r="G15" s="5">
        <v>194</v>
      </c>
      <c r="H15" s="5">
        <v>194</v>
      </c>
      <c r="I15" s="5">
        <v>194</v>
      </c>
      <c r="J15" s="5">
        <v>198</v>
      </c>
      <c r="K15" s="5">
        <v>134</v>
      </c>
      <c r="L15" s="5">
        <v>134</v>
      </c>
      <c r="M15" s="5">
        <v>123</v>
      </c>
      <c r="N15" s="5">
        <v>123</v>
      </c>
      <c r="O15">
        <v>172</v>
      </c>
      <c r="P15">
        <v>178</v>
      </c>
      <c r="Q15" s="21">
        <v>131</v>
      </c>
      <c r="R15" s="21">
        <v>134</v>
      </c>
      <c r="S15"/>
      <c r="T15"/>
      <c r="BX15" s="1"/>
      <c r="BY15" s="1"/>
      <c r="BZ15" s="4"/>
      <c r="CA15" s="4"/>
      <c r="CC15" s="5"/>
      <c r="CE15" s="5"/>
    </row>
    <row r="16" spans="1:83" x14ac:dyDescent="0.3">
      <c r="A16" t="s">
        <v>198</v>
      </c>
      <c r="B16" s="5" t="s">
        <v>107</v>
      </c>
      <c r="C16" s="5">
        <v>215</v>
      </c>
      <c r="D16" s="5">
        <v>215</v>
      </c>
      <c r="E16" s="21">
        <v>107</v>
      </c>
      <c r="F16" s="5">
        <v>107</v>
      </c>
      <c r="G16" s="5">
        <v>194</v>
      </c>
      <c r="H16" s="5">
        <v>203</v>
      </c>
      <c r="I16" s="5">
        <v>182</v>
      </c>
      <c r="J16" s="5">
        <v>194</v>
      </c>
      <c r="K16" s="5">
        <v>130</v>
      </c>
      <c r="L16" s="5">
        <v>134</v>
      </c>
      <c r="M16" s="5">
        <v>121</v>
      </c>
      <c r="N16" s="5">
        <v>129</v>
      </c>
      <c r="O16">
        <v>172</v>
      </c>
      <c r="P16">
        <v>180</v>
      </c>
      <c r="Q16" s="21">
        <v>140</v>
      </c>
      <c r="R16" s="21">
        <v>140</v>
      </c>
      <c r="S16"/>
      <c r="T16"/>
      <c r="BX16" s="1"/>
      <c r="BY16" s="1"/>
      <c r="BZ16" s="4"/>
      <c r="CA16" s="4"/>
      <c r="CC16" s="5"/>
      <c r="CE16" s="5"/>
    </row>
    <row r="17" spans="1:83" x14ac:dyDescent="0.3">
      <c r="A17" t="s">
        <v>199</v>
      </c>
      <c r="B17" s="5" t="s">
        <v>107</v>
      </c>
      <c r="C17" s="5">
        <v>215</v>
      </c>
      <c r="D17" s="5">
        <v>215</v>
      </c>
      <c r="E17" s="21">
        <v>107</v>
      </c>
      <c r="F17" s="5">
        <v>107</v>
      </c>
      <c r="G17" s="5">
        <v>194</v>
      </c>
      <c r="H17" s="5">
        <v>203</v>
      </c>
      <c r="I17" s="5">
        <v>182</v>
      </c>
      <c r="J17" s="5">
        <v>194</v>
      </c>
      <c r="K17" s="5">
        <v>130</v>
      </c>
      <c r="L17" s="5">
        <v>134</v>
      </c>
      <c r="M17" s="5">
        <v>115</v>
      </c>
      <c r="N17" s="5">
        <v>123</v>
      </c>
      <c r="O17">
        <v>178</v>
      </c>
      <c r="P17">
        <v>180</v>
      </c>
      <c r="Q17" s="21">
        <v>128</v>
      </c>
      <c r="R17" s="21">
        <v>140</v>
      </c>
      <c r="S17"/>
      <c r="T17"/>
      <c r="BX17" s="1"/>
      <c r="BY17" s="1"/>
      <c r="BZ17" s="4"/>
      <c r="CA17" s="4"/>
      <c r="CC17" s="5"/>
      <c r="CE17" s="5"/>
    </row>
    <row r="18" spans="1:83" x14ac:dyDescent="0.3">
      <c r="A18" t="s">
        <v>200</v>
      </c>
      <c r="B18" s="5" t="s">
        <v>107</v>
      </c>
      <c r="C18" s="5">
        <v>215</v>
      </c>
      <c r="D18" s="5">
        <v>215</v>
      </c>
      <c r="E18" s="21">
        <v>107</v>
      </c>
      <c r="F18" s="5">
        <v>111</v>
      </c>
      <c r="G18" s="5">
        <v>194</v>
      </c>
      <c r="H18" s="5">
        <v>194</v>
      </c>
      <c r="I18" s="5">
        <v>182</v>
      </c>
      <c r="J18" s="5">
        <v>194</v>
      </c>
      <c r="K18" s="5">
        <v>130</v>
      </c>
      <c r="L18" s="5">
        <v>134</v>
      </c>
      <c r="M18" s="5">
        <v>129</v>
      </c>
      <c r="N18" s="5">
        <v>129</v>
      </c>
      <c r="O18">
        <v>180</v>
      </c>
      <c r="P18">
        <v>180</v>
      </c>
      <c r="Q18" s="21">
        <v>119</v>
      </c>
      <c r="R18" s="21">
        <v>128</v>
      </c>
      <c r="S18"/>
      <c r="T18"/>
      <c r="BX18" s="1"/>
      <c r="BY18" s="1"/>
      <c r="BZ18" s="4"/>
      <c r="CA18" s="4"/>
      <c r="CC18" s="5"/>
      <c r="CE18" s="5"/>
    </row>
    <row r="19" spans="1:83" x14ac:dyDescent="0.3">
      <c r="A19" t="s">
        <v>201</v>
      </c>
      <c r="B19" s="5" t="s">
        <v>107</v>
      </c>
      <c r="C19" s="5">
        <v>215</v>
      </c>
      <c r="D19" s="5">
        <v>215</v>
      </c>
      <c r="E19" s="21">
        <v>107</v>
      </c>
      <c r="F19" s="5">
        <v>111</v>
      </c>
      <c r="G19" s="5">
        <v>194</v>
      </c>
      <c r="H19" s="5">
        <v>194</v>
      </c>
      <c r="I19" s="5">
        <v>194</v>
      </c>
      <c r="J19" s="5">
        <v>198</v>
      </c>
      <c r="K19" s="5">
        <v>134</v>
      </c>
      <c r="L19" s="5">
        <v>134</v>
      </c>
      <c r="M19" s="5">
        <v>123</v>
      </c>
      <c r="N19" s="5">
        <v>129</v>
      </c>
      <c r="O19">
        <v>172</v>
      </c>
      <c r="P19">
        <v>180</v>
      </c>
      <c r="Q19" s="21">
        <v>134</v>
      </c>
      <c r="R19" s="21">
        <v>137</v>
      </c>
      <c r="S19"/>
      <c r="T19"/>
      <c r="BX19" s="1"/>
      <c r="BY19" s="1"/>
      <c r="BZ19" s="4"/>
      <c r="CA19" s="4"/>
      <c r="CC19" s="5"/>
      <c r="CE19" s="5"/>
    </row>
    <row r="20" spans="1:83" x14ac:dyDescent="0.3">
      <c r="A20" t="s">
        <v>202</v>
      </c>
      <c r="B20" s="5" t="s">
        <v>107</v>
      </c>
      <c r="C20" s="5">
        <v>215</v>
      </c>
      <c r="D20" s="5">
        <v>227</v>
      </c>
      <c r="E20" s="21">
        <v>107</v>
      </c>
      <c r="F20" s="5">
        <v>107</v>
      </c>
      <c r="G20" s="5">
        <v>194</v>
      </c>
      <c r="H20" s="5">
        <v>203</v>
      </c>
      <c r="I20" s="5">
        <v>194</v>
      </c>
      <c r="J20" s="5">
        <v>198</v>
      </c>
      <c r="K20" s="5">
        <v>134</v>
      </c>
      <c r="L20" s="5">
        <v>134</v>
      </c>
      <c r="M20" s="5">
        <v>123</v>
      </c>
      <c r="N20" s="5">
        <v>123</v>
      </c>
      <c r="O20">
        <v>172</v>
      </c>
      <c r="P20">
        <v>180</v>
      </c>
      <c r="Q20" s="21">
        <v>128</v>
      </c>
      <c r="R20" s="21">
        <v>140</v>
      </c>
      <c r="S20"/>
      <c r="T20"/>
      <c r="BX20" s="1"/>
      <c r="BY20" s="1"/>
      <c r="BZ20" s="6"/>
      <c r="CA20" s="6"/>
      <c r="CC20" s="5"/>
      <c r="CE20" s="5"/>
    </row>
    <row r="21" spans="1:83" x14ac:dyDescent="0.3">
      <c r="A21" t="s">
        <v>203</v>
      </c>
      <c r="B21" s="5" t="s">
        <v>107</v>
      </c>
      <c r="C21" s="5">
        <v>215</v>
      </c>
      <c r="D21" s="5">
        <v>218</v>
      </c>
      <c r="E21" s="21">
        <v>107</v>
      </c>
      <c r="F21" s="5">
        <v>111</v>
      </c>
      <c r="G21" s="5">
        <v>194</v>
      </c>
      <c r="H21" s="5">
        <v>203</v>
      </c>
      <c r="I21" s="5">
        <v>188</v>
      </c>
      <c r="J21" s="5">
        <v>198</v>
      </c>
      <c r="K21" s="5">
        <v>130</v>
      </c>
      <c r="L21" s="5">
        <v>134</v>
      </c>
      <c r="M21" s="5">
        <v>123</v>
      </c>
      <c r="N21" s="5">
        <v>129</v>
      </c>
      <c r="O21">
        <v>172</v>
      </c>
      <c r="P21">
        <v>180</v>
      </c>
      <c r="Q21" s="21">
        <v>128</v>
      </c>
      <c r="R21" s="21">
        <v>137</v>
      </c>
      <c r="S21"/>
      <c r="T21"/>
      <c r="BX21" s="1"/>
      <c r="BY21" s="1"/>
      <c r="BZ21" s="4"/>
      <c r="CA21" s="4"/>
      <c r="CC21" s="5"/>
      <c r="CE21" s="5"/>
    </row>
    <row r="22" spans="1:83" x14ac:dyDescent="0.3">
      <c r="A22" t="s">
        <v>204</v>
      </c>
      <c r="B22" s="5" t="s">
        <v>107</v>
      </c>
      <c r="C22" s="5">
        <v>215</v>
      </c>
      <c r="D22" s="5">
        <v>215</v>
      </c>
      <c r="E22" s="21">
        <v>107</v>
      </c>
      <c r="F22" s="5">
        <v>107</v>
      </c>
      <c r="G22" s="5">
        <v>194</v>
      </c>
      <c r="H22" s="5">
        <v>194</v>
      </c>
      <c r="I22" s="5">
        <v>182</v>
      </c>
      <c r="J22" s="5">
        <v>194</v>
      </c>
      <c r="K22" s="5">
        <v>130</v>
      </c>
      <c r="L22" s="5">
        <v>134</v>
      </c>
      <c r="M22" s="5">
        <v>129</v>
      </c>
      <c r="N22" s="5">
        <v>129</v>
      </c>
      <c r="O22">
        <v>178</v>
      </c>
      <c r="P22">
        <v>178</v>
      </c>
      <c r="Q22" s="21">
        <v>140</v>
      </c>
      <c r="R22" s="21">
        <v>143</v>
      </c>
      <c r="S22"/>
      <c r="T22"/>
      <c r="BX22" s="1"/>
      <c r="BY22" s="1"/>
      <c r="BZ22" s="4"/>
      <c r="CA22" s="4"/>
      <c r="CC22" s="5"/>
      <c r="CE22" s="5"/>
    </row>
    <row r="23" spans="1:83" x14ac:dyDescent="0.3">
      <c r="A23" t="s">
        <v>205</v>
      </c>
      <c r="B23" s="5" t="s">
        <v>107</v>
      </c>
      <c r="C23" s="5">
        <v>215</v>
      </c>
      <c r="D23" s="5">
        <v>224</v>
      </c>
      <c r="E23" s="21">
        <v>107</v>
      </c>
      <c r="F23" s="5">
        <v>107</v>
      </c>
      <c r="G23" s="5">
        <v>194</v>
      </c>
      <c r="H23" s="5">
        <v>203</v>
      </c>
      <c r="I23" s="5">
        <v>182</v>
      </c>
      <c r="J23" s="5">
        <v>194</v>
      </c>
      <c r="K23" s="5">
        <v>130</v>
      </c>
      <c r="L23" s="5">
        <v>134</v>
      </c>
      <c r="M23" s="5">
        <v>123</v>
      </c>
      <c r="N23" s="5">
        <v>129</v>
      </c>
      <c r="O23">
        <v>178</v>
      </c>
      <c r="P23">
        <v>178</v>
      </c>
      <c r="Q23" s="21">
        <v>137</v>
      </c>
      <c r="R23" s="21">
        <v>140</v>
      </c>
      <c r="S23"/>
      <c r="T23"/>
      <c r="BX23" s="1"/>
      <c r="BY23" s="1"/>
      <c r="BZ23" s="4"/>
      <c r="CA23" s="4"/>
      <c r="CC23" s="5"/>
      <c r="CE23" s="5"/>
    </row>
    <row r="24" spans="1:83" x14ac:dyDescent="0.3">
      <c r="A24" t="s">
        <v>206</v>
      </c>
      <c r="B24" s="5" t="s">
        <v>107</v>
      </c>
      <c r="C24" s="5">
        <v>215</v>
      </c>
      <c r="D24" s="5">
        <v>215</v>
      </c>
      <c r="E24" s="21">
        <v>107</v>
      </c>
      <c r="F24" s="5">
        <v>107</v>
      </c>
      <c r="G24" s="5">
        <v>194</v>
      </c>
      <c r="H24" s="5">
        <v>203</v>
      </c>
      <c r="I24" s="5">
        <v>182</v>
      </c>
      <c r="J24" s="5">
        <v>194</v>
      </c>
      <c r="K24" s="5">
        <v>130</v>
      </c>
      <c r="L24" s="5">
        <v>134</v>
      </c>
      <c r="M24" s="5">
        <v>123</v>
      </c>
      <c r="N24" s="5">
        <v>129</v>
      </c>
      <c r="O24">
        <v>172</v>
      </c>
      <c r="P24">
        <v>178</v>
      </c>
      <c r="Q24" s="21">
        <v>128</v>
      </c>
      <c r="R24" s="21">
        <v>128</v>
      </c>
      <c r="S24"/>
      <c r="T24"/>
      <c r="BX24" s="1"/>
      <c r="BY24" s="1"/>
      <c r="BZ24" s="4"/>
      <c r="CA24" s="4"/>
      <c r="CC24" s="5"/>
      <c r="CE24" s="5"/>
    </row>
    <row r="25" spans="1:83" x14ac:dyDescent="0.3">
      <c r="A25" t="s">
        <v>207</v>
      </c>
      <c r="B25" s="5" t="s">
        <v>107</v>
      </c>
      <c r="C25" s="5">
        <v>215</v>
      </c>
      <c r="D25" s="5">
        <v>215</v>
      </c>
      <c r="E25" s="21">
        <v>107</v>
      </c>
      <c r="F25" s="5">
        <v>107</v>
      </c>
      <c r="G25" s="5">
        <v>203</v>
      </c>
      <c r="H25" s="5">
        <v>203</v>
      </c>
      <c r="I25" s="5">
        <v>182</v>
      </c>
      <c r="J25" s="5">
        <v>194</v>
      </c>
      <c r="K25" s="5">
        <v>134</v>
      </c>
      <c r="L25" s="5">
        <v>134</v>
      </c>
      <c r="M25" s="5">
        <v>123</v>
      </c>
      <c r="N25" s="5">
        <v>129</v>
      </c>
      <c r="O25">
        <v>178</v>
      </c>
      <c r="P25">
        <v>178</v>
      </c>
      <c r="Q25" s="21">
        <v>128</v>
      </c>
      <c r="R25" s="21">
        <v>131</v>
      </c>
      <c r="S25"/>
      <c r="T25"/>
      <c r="BX25" s="1"/>
      <c r="BY25" s="1"/>
      <c r="BZ25" s="4"/>
      <c r="CA25" s="4"/>
      <c r="CC25" s="5"/>
      <c r="CE25" s="5"/>
    </row>
    <row r="26" spans="1:83" x14ac:dyDescent="0.3">
      <c r="A26" t="s">
        <v>208</v>
      </c>
      <c r="B26" s="5" t="s">
        <v>107</v>
      </c>
      <c r="C26" s="5">
        <v>215</v>
      </c>
      <c r="D26" s="5">
        <v>227</v>
      </c>
      <c r="E26" s="21">
        <v>107</v>
      </c>
      <c r="F26" s="5">
        <v>107</v>
      </c>
      <c r="G26" s="5">
        <v>194</v>
      </c>
      <c r="H26" s="5">
        <v>194</v>
      </c>
      <c r="I26" s="5">
        <v>182</v>
      </c>
      <c r="J26" s="5">
        <v>194</v>
      </c>
      <c r="K26" s="5">
        <v>130</v>
      </c>
      <c r="L26" s="5">
        <v>134</v>
      </c>
      <c r="M26" s="5">
        <v>129</v>
      </c>
      <c r="N26" s="5">
        <v>129</v>
      </c>
      <c r="O26">
        <v>178</v>
      </c>
      <c r="P26">
        <v>180</v>
      </c>
      <c r="Q26" s="21">
        <v>128</v>
      </c>
      <c r="R26" s="21">
        <v>131</v>
      </c>
      <c r="S26"/>
      <c r="T26"/>
      <c r="BX26" s="1"/>
      <c r="BY26" s="1"/>
      <c r="BZ26" s="23"/>
      <c r="CA26" s="23"/>
      <c r="CC26" s="5"/>
      <c r="CE26" s="5"/>
    </row>
    <row r="27" spans="1:83" s="3" customFormat="1" x14ac:dyDescent="0.3">
      <c r="A27" t="s">
        <v>209</v>
      </c>
      <c r="B27" s="5" t="s">
        <v>107</v>
      </c>
      <c r="C27" s="5">
        <v>215</v>
      </c>
      <c r="D27" s="5">
        <v>224</v>
      </c>
      <c r="E27" s="21">
        <v>107</v>
      </c>
      <c r="F27" s="5">
        <v>107</v>
      </c>
      <c r="G27" s="5">
        <v>194</v>
      </c>
      <c r="H27" s="5">
        <v>203</v>
      </c>
      <c r="I27" s="5">
        <v>194</v>
      </c>
      <c r="J27" s="5">
        <v>198</v>
      </c>
      <c r="K27" s="5">
        <v>130</v>
      </c>
      <c r="L27" s="5">
        <v>134</v>
      </c>
      <c r="M27" s="5">
        <v>123</v>
      </c>
      <c r="N27" s="5">
        <v>129</v>
      </c>
      <c r="O27">
        <v>178</v>
      </c>
      <c r="P27">
        <v>178</v>
      </c>
      <c r="Q27" s="21">
        <v>128</v>
      </c>
      <c r="R27" s="21">
        <v>131</v>
      </c>
      <c r="BX27" s="5"/>
      <c r="BY27" s="5"/>
      <c r="BZ27" s="5"/>
      <c r="CA27" s="5"/>
      <c r="CC27" s="5"/>
      <c r="CE27" s="5"/>
    </row>
    <row r="28" spans="1:83" s="3" customFormat="1" x14ac:dyDescent="0.3">
      <c r="A28" t="s">
        <v>210</v>
      </c>
      <c r="B28" s="5" t="s">
        <v>107</v>
      </c>
      <c r="C28" s="5">
        <v>224</v>
      </c>
      <c r="D28" s="5">
        <v>224</v>
      </c>
      <c r="E28" s="21">
        <v>107</v>
      </c>
      <c r="F28" s="5">
        <v>107</v>
      </c>
      <c r="G28" s="5">
        <v>194</v>
      </c>
      <c r="H28" s="5">
        <v>194</v>
      </c>
      <c r="I28" s="5">
        <v>182</v>
      </c>
      <c r="J28" s="5">
        <v>194</v>
      </c>
      <c r="K28" s="5">
        <v>130</v>
      </c>
      <c r="L28" s="5">
        <v>134</v>
      </c>
      <c r="M28" s="5">
        <v>129</v>
      </c>
      <c r="N28" s="5">
        <v>129</v>
      </c>
      <c r="O28">
        <v>172</v>
      </c>
      <c r="P28">
        <v>178</v>
      </c>
      <c r="Q28" s="21">
        <v>0</v>
      </c>
      <c r="R28" s="21">
        <v>0</v>
      </c>
      <c r="BX28" s="5"/>
      <c r="BY28" s="5"/>
      <c r="BZ28" s="5"/>
      <c r="CA28" s="5"/>
      <c r="CC28" s="5"/>
      <c r="CE28" s="5"/>
    </row>
    <row r="29" spans="1:83" s="3" customFormat="1" x14ac:dyDescent="0.3">
      <c r="A29" t="s">
        <v>211</v>
      </c>
      <c r="B29" s="5" t="s">
        <v>107</v>
      </c>
      <c r="C29" s="5">
        <v>215</v>
      </c>
      <c r="D29" s="5">
        <v>224</v>
      </c>
      <c r="E29" s="21">
        <v>107</v>
      </c>
      <c r="F29" s="21">
        <v>107</v>
      </c>
      <c r="G29" s="5">
        <v>194</v>
      </c>
      <c r="H29" s="5">
        <v>194</v>
      </c>
      <c r="I29" s="5">
        <v>194</v>
      </c>
      <c r="J29" s="5">
        <v>198</v>
      </c>
      <c r="K29" s="5">
        <v>130</v>
      </c>
      <c r="L29" s="5">
        <v>134</v>
      </c>
      <c r="M29" s="5">
        <v>123</v>
      </c>
      <c r="N29" s="5">
        <v>123</v>
      </c>
      <c r="O29">
        <v>172</v>
      </c>
      <c r="P29">
        <v>180</v>
      </c>
      <c r="Q29" s="21">
        <v>128</v>
      </c>
      <c r="R29" s="21">
        <v>128</v>
      </c>
      <c r="BX29" s="5"/>
      <c r="BY29" s="5"/>
      <c r="BZ29" s="5"/>
      <c r="CA29" s="5"/>
    </row>
    <row r="30" spans="1:83" s="3" customFormat="1" x14ac:dyDescent="0.3">
      <c r="A30" t="s">
        <v>212</v>
      </c>
      <c r="B30" s="5" t="s">
        <v>107</v>
      </c>
      <c r="C30" s="5">
        <v>215</v>
      </c>
      <c r="D30" s="5">
        <v>215</v>
      </c>
      <c r="E30" s="21">
        <v>107</v>
      </c>
      <c r="F30" s="5">
        <v>107</v>
      </c>
      <c r="G30" s="5">
        <v>194</v>
      </c>
      <c r="H30" s="5">
        <v>194</v>
      </c>
      <c r="I30" s="5">
        <v>194</v>
      </c>
      <c r="J30" s="5">
        <v>198</v>
      </c>
      <c r="K30" s="5">
        <v>134</v>
      </c>
      <c r="L30" s="5">
        <v>134</v>
      </c>
      <c r="M30" s="5">
        <v>129</v>
      </c>
      <c r="N30" s="5">
        <v>129</v>
      </c>
      <c r="O30">
        <v>172</v>
      </c>
      <c r="P30">
        <v>180</v>
      </c>
      <c r="Q30" s="21">
        <v>131</v>
      </c>
      <c r="R30" s="21">
        <v>134</v>
      </c>
      <c r="BX30" s="5"/>
      <c r="BY30" s="5"/>
      <c r="BZ30" s="5"/>
      <c r="CA30" s="5"/>
      <c r="CC30" s="5"/>
      <c r="CE30" s="5"/>
    </row>
    <row r="31" spans="1:83" s="3" customFormat="1" x14ac:dyDescent="0.3">
      <c r="A31" t="s">
        <v>213</v>
      </c>
      <c r="B31" s="1" t="s">
        <v>107</v>
      </c>
      <c r="C31" s="27">
        <v>224</v>
      </c>
      <c r="D31" s="27">
        <v>224</v>
      </c>
      <c r="E31" s="28">
        <v>107</v>
      </c>
      <c r="F31" s="28">
        <v>107</v>
      </c>
      <c r="G31" s="27">
        <v>194</v>
      </c>
      <c r="H31" s="27">
        <v>203</v>
      </c>
      <c r="I31" s="27">
        <v>182</v>
      </c>
      <c r="J31" s="27">
        <v>194</v>
      </c>
      <c r="K31" s="27">
        <v>130</v>
      </c>
      <c r="L31" s="27">
        <v>134</v>
      </c>
      <c r="M31" s="27">
        <v>123</v>
      </c>
      <c r="N31" s="27">
        <v>129</v>
      </c>
      <c r="O31">
        <v>172</v>
      </c>
      <c r="P31">
        <v>172</v>
      </c>
      <c r="Q31" s="28">
        <v>131</v>
      </c>
      <c r="R31" s="28">
        <v>137</v>
      </c>
      <c r="BX31" s="5"/>
      <c r="BY31" s="5"/>
      <c r="BZ31" s="5"/>
      <c r="CA31" s="5"/>
    </row>
    <row r="32" spans="1:83" s="3" customFormat="1" x14ac:dyDescent="0.3">
      <c r="A32" t="s">
        <v>214</v>
      </c>
      <c r="B32" s="5" t="s">
        <v>107</v>
      </c>
      <c r="C32" s="5">
        <v>215</v>
      </c>
      <c r="D32" s="5">
        <v>227</v>
      </c>
      <c r="E32" s="21">
        <v>107</v>
      </c>
      <c r="F32" s="5">
        <v>107</v>
      </c>
      <c r="G32" s="5">
        <v>194</v>
      </c>
      <c r="H32" s="5">
        <v>194</v>
      </c>
      <c r="I32" s="5">
        <v>194</v>
      </c>
      <c r="J32" s="5">
        <v>194</v>
      </c>
      <c r="K32" s="5">
        <v>134</v>
      </c>
      <c r="L32" s="5">
        <v>134</v>
      </c>
      <c r="M32" s="5">
        <v>129</v>
      </c>
      <c r="N32" s="5">
        <v>129</v>
      </c>
      <c r="O32">
        <v>172</v>
      </c>
      <c r="P32">
        <v>178</v>
      </c>
      <c r="Q32" s="21">
        <v>128</v>
      </c>
      <c r="R32" s="21">
        <v>140</v>
      </c>
      <c r="BX32" s="5"/>
      <c r="BY32" s="5"/>
      <c r="BZ32" s="5"/>
      <c r="CA32" s="5"/>
      <c r="CC32" s="5"/>
      <c r="CE32" s="5"/>
    </row>
    <row r="33" spans="1:83" s="3" customFormat="1" x14ac:dyDescent="0.3">
      <c r="A33" t="s">
        <v>215</v>
      </c>
      <c r="B33" s="5" t="s">
        <v>107</v>
      </c>
      <c r="C33" s="5">
        <v>224</v>
      </c>
      <c r="D33" s="5">
        <v>227</v>
      </c>
      <c r="E33" s="21">
        <v>107</v>
      </c>
      <c r="F33" s="5">
        <v>107</v>
      </c>
      <c r="G33" s="5">
        <v>194</v>
      </c>
      <c r="H33" s="5">
        <v>194</v>
      </c>
      <c r="I33" s="5">
        <v>194</v>
      </c>
      <c r="J33" s="5">
        <v>198</v>
      </c>
      <c r="K33" s="5">
        <v>130</v>
      </c>
      <c r="L33" s="5">
        <v>134</v>
      </c>
      <c r="M33" s="5">
        <v>123</v>
      </c>
      <c r="N33" s="5">
        <v>123</v>
      </c>
      <c r="O33">
        <v>172</v>
      </c>
      <c r="P33">
        <v>178</v>
      </c>
      <c r="Q33" s="21">
        <v>128</v>
      </c>
      <c r="R33" s="21">
        <v>131</v>
      </c>
      <c r="BX33" s="5"/>
      <c r="BY33" s="5"/>
      <c r="BZ33" s="5"/>
      <c r="CA33" s="5"/>
      <c r="CC33" s="5"/>
      <c r="CE33" s="5"/>
    </row>
    <row r="34" spans="1:83" s="3" customFormat="1" x14ac:dyDescent="0.3">
      <c r="A34" t="s">
        <v>216</v>
      </c>
      <c r="B34" s="5" t="s">
        <v>107</v>
      </c>
      <c r="C34" s="5">
        <v>215</v>
      </c>
      <c r="D34" s="5">
        <v>215</v>
      </c>
      <c r="E34" s="21">
        <v>107</v>
      </c>
      <c r="F34" s="5">
        <v>107</v>
      </c>
      <c r="G34" s="5">
        <v>194</v>
      </c>
      <c r="H34" s="5">
        <v>194</v>
      </c>
      <c r="I34" s="5">
        <v>194</v>
      </c>
      <c r="J34" s="5">
        <v>198</v>
      </c>
      <c r="K34" s="5">
        <v>134</v>
      </c>
      <c r="L34" s="5">
        <v>134</v>
      </c>
      <c r="M34" s="5">
        <v>123</v>
      </c>
      <c r="N34" s="5">
        <v>129</v>
      </c>
      <c r="O34">
        <v>172</v>
      </c>
      <c r="P34">
        <v>180</v>
      </c>
      <c r="Q34" s="21">
        <v>0</v>
      </c>
      <c r="R34" s="21">
        <v>0</v>
      </c>
      <c r="BX34" s="5"/>
      <c r="BY34" s="5"/>
      <c r="BZ34" s="5"/>
      <c r="CA34" s="5"/>
      <c r="CC34" s="5"/>
      <c r="CE34" s="5"/>
    </row>
    <row r="35" spans="1:83" s="3" customFormat="1" x14ac:dyDescent="0.3">
      <c r="A35" t="s">
        <v>217</v>
      </c>
      <c r="B35" s="5" t="s">
        <v>107</v>
      </c>
      <c r="C35" s="5">
        <v>215</v>
      </c>
      <c r="D35" s="5">
        <v>224</v>
      </c>
      <c r="E35" s="5">
        <v>107</v>
      </c>
      <c r="F35" s="5">
        <v>107</v>
      </c>
      <c r="G35" s="5">
        <v>194</v>
      </c>
      <c r="H35" s="5">
        <v>203</v>
      </c>
      <c r="I35" s="5">
        <v>182</v>
      </c>
      <c r="J35" s="5">
        <v>194</v>
      </c>
      <c r="K35" s="5">
        <v>134</v>
      </c>
      <c r="L35" s="5">
        <v>134</v>
      </c>
      <c r="M35" s="5">
        <v>129</v>
      </c>
      <c r="N35" s="5">
        <v>129</v>
      </c>
      <c r="O35">
        <v>172</v>
      </c>
      <c r="P35">
        <v>180</v>
      </c>
      <c r="Q35" s="5">
        <v>128</v>
      </c>
      <c r="R35" s="5">
        <v>137</v>
      </c>
      <c r="BX35" s="5"/>
      <c r="BY35" s="5"/>
      <c r="BZ35" s="5"/>
      <c r="CA35" s="5"/>
    </row>
    <row r="36" spans="1:83" s="3" customFormat="1" x14ac:dyDescent="0.3">
      <c r="A36" t="s">
        <v>174</v>
      </c>
      <c r="B36" s="5" t="s">
        <v>147</v>
      </c>
      <c r="C36" s="5">
        <v>215</v>
      </c>
      <c r="D36" s="5">
        <v>224</v>
      </c>
      <c r="E36" s="21">
        <v>107</v>
      </c>
      <c r="F36" s="21">
        <v>107</v>
      </c>
      <c r="G36" s="5">
        <v>194</v>
      </c>
      <c r="H36" s="5">
        <v>194</v>
      </c>
      <c r="I36" s="5">
        <v>194</v>
      </c>
      <c r="J36" s="5">
        <v>194</v>
      </c>
      <c r="K36" s="5">
        <v>134</v>
      </c>
      <c r="L36" s="5">
        <v>134</v>
      </c>
      <c r="M36" s="5">
        <v>129</v>
      </c>
      <c r="N36" s="5">
        <v>129</v>
      </c>
      <c r="O36" s="5">
        <v>172</v>
      </c>
      <c r="P36" s="5">
        <v>180</v>
      </c>
      <c r="Q36" s="21">
        <v>128</v>
      </c>
      <c r="R36" s="21">
        <v>134</v>
      </c>
      <c r="BX36" s="9"/>
      <c r="BY36" s="5"/>
      <c r="BZ36" s="5"/>
      <c r="CA36" s="5"/>
    </row>
    <row r="37" spans="1:83" s="3" customFormat="1" x14ac:dyDescent="0.3">
      <c r="A37" t="s">
        <v>173</v>
      </c>
      <c r="B37" s="5" t="s">
        <v>147</v>
      </c>
      <c r="C37" s="5">
        <v>215</v>
      </c>
      <c r="D37" s="5">
        <v>224</v>
      </c>
      <c r="E37" s="21">
        <v>107</v>
      </c>
      <c r="F37" s="21">
        <v>107</v>
      </c>
      <c r="G37" s="5">
        <v>194</v>
      </c>
      <c r="H37" s="5">
        <v>194</v>
      </c>
      <c r="I37" s="5">
        <v>194</v>
      </c>
      <c r="J37" s="5">
        <v>198</v>
      </c>
      <c r="K37" s="5">
        <v>134</v>
      </c>
      <c r="L37" s="5">
        <v>134</v>
      </c>
      <c r="M37" s="5">
        <v>123</v>
      </c>
      <c r="N37" s="5">
        <v>129</v>
      </c>
      <c r="O37" s="5">
        <v>178</v>
      </c>
      <c r="P37" s="5">
        <v>178</v>
      </c>
      <c r="Q37" s="21">
        <v>128</v>
      </c>
      <c r="R37" s="21">
        <v>134</v>
      </c>
      <c r="BX37" s="8"/>
      <c r="BY37" s="5"/>
      <c r="BZ37" s="5"/>
      <c r="CA37" s="5"/>
    </row>
    <row r="38" spans="1:83" s="3" customFormat="1" x14ac:dyDescent="0.3">
      <c r="A38" t="s">
        <v>172</v>
      </c>
      <c r="B38" s="5" t="s">
        <v>147</v>
      </c>
      <c r="C38" s="5">
        <v>215</v>
      </c>
      <c r="D38" s="5">
        <v>215</v>
      </c>
      <c r="E38" s="21">
        <v>107</v>
      </c>
      <c r="F38" s="21">
        <v>107</v>
      </c>
      <c r="G38" s="5">
        <v>194</v>
      </c>
      <c r="H38" s="5">
        <v>203</v>
      </c>
      <c r="I38" s="5">
        <v>198</v>
      </c>
      <c r="J38" s="5">
        <v>198</v>
      </c>
      <c r="K38" s="5">
        <v>134</v>
      </c>
      <c r="L38" s="5">
        <v>134</v>
      </c>
      <c r="M38" s="5">
        <v>129</v>
      </c>
      <c r="N38" s="5">
        <v>129</v>
      </c>
      <c r="O38" s="5">
        <v>172</v>
      </c>
      <c r="P38" s="5">
        <v>178</v>
      </c>
      <c r="Q38" s="21">
        <v>119</v>
      </c>
      <c r="R38" s="21">
        <v>140</v>
      </c>
      <c r="BX38" s="8"/>
      <c r="BY38" s="5"/>
      <c r="BZ38" s="5"/>
      <c r="CA38" s="5"/>
    </row>
    <row r="39" spans="1:83" s="3" customFormat="1" x14ac:dyDescent="0.3">
      <c r="A39" t="s">
        <v>171</v>
      </c>
      <c r="B39" s="5" t="s">
        <v>147</v>
      </c>
      <c r="C39" s="5">
        <v>215</v>
      </c>
      <c r="D39" s="5">
        <v>215</v>
      </c>
      <c r="E39" s="21">
        <v>107</v>
      </c>
      <c r="F39" s="21">
        <v>107</v>
      </c>
      <c r="G39" s="5">
        <v>0</v>
      </c>
      <c r="H39" s="5">
        <v>0</v>
      </c>
      <c r="I39" s="5">
        <v>194</v>
      </c>
      <c r="J39" s="5">
        <v>194</v>
      </c>
      <c r="K39" s="5">
        <v>134</v>
      </c>
      <c r="L39" s="5">
        <v>134</v>
      </c>
      <c r="M39" s="5">
        <v>123</v>
      </c>
      <c r="N39" s="5">
        <v>129</v>
      </c>
      <c r="O39" s="5">
        <v>172</v>
      </c>
      <c r="P39" s="5">
        <v>180</v>
      </c>
      <c r="Q39" s="21">
        <v>119</v>
      </c>
      <c r="R39" s="21">
        <v>140</v>
      </c>
      <c r="BX39" s="8"/>
      <c r="BY39" s="5"/>
      <c r="BZ39" s="5"/>
      <c r="CA39" s="5"/>
    </row>
    <row r="40" spans="1:83" s="3" customFormat="1" x14ac:dyDescent="0.3">
      <c r="A40" t="s">
        <v>170</v>
      </c>
      <c r="B40" s="5" t="s">
        <v>147</v>
      </c>
      <c r="C40" s="5">
        <v>215</v>
      </c>
      <c r="D40" s="5">
        <v>224</v>
      </c>
      <c r="E40" s="21">
        <v>107</v>
      </c>
      <c r="F40" s="21">
        <v>107</v>
      </c>
      <c r="G40" s="5">
        <v>194</v>
      </c>
      <c r="H40" s="5">
        <v>194</v>
      </c>
      <c r="I40" s="5">
        <v>194</v>
      </c>
      <c r="J40" s="5">
        <v>198</v>
      </c>
      <c r="K40" s="5">
        <v>134</v>
      </c>
      <c r="L40" s="5">
        <v>134</v>
      </c>
      <c r="M40" s="5">
        <v>123</v>
      </c>
      <c r="N40" s="5">
        <v>129</v>
      </c>
      <c r="O40" s="5">
        <v>172</v>
      </c>
      <c r="P40" s="5">
        <v>178</v>
      </c>
      <c r="Q40" s="21">
        <v>137</v>
      </c>
      <c r="R40" s="21">
        <v>137</v>
      </c>
      <c r="BX40" s="8"/>
      <c r="BY40" s="5"/>
      <c r="BZ40" s="5"/>
      <c r="CA40" s="5"/>
    </row>
    <row r="41" spans="1:83" s="3" customFormat="1" x14ac:dyDescent="0.3">
      <c r="A41" t="s">
        <v>169</v>
      </c>
      <c r="B41" s="5" t="s">
        <v>147</v>
      </c>
      <c r="C41" s="5">
        <v>215</v>
      </c>
      <c r="D41" s="5">
        <v>218</v>
      </c>
      <c r="E41" s="21">
        <v>107</v>
      </c>
      <c r="F41" s="5">
        <v>111</v>
      </c>
      <c r="G41" s="5">
        <v>194</v>
      </c>
      <c r="H41" s="5">
        <v>194</v>
      </c>
      <c r="I41" s="5">
        <v>194</v>
      </c>
      <c r="J41" s="5">
        <v>194</v>
      </c>
      <c r="K41" s="5">
        <v>134</v>
      </c>
      <c r="L41" s="5">
        <v>134</v>
      </c>
      <c r="M41" s="5">
        <v>123</v>
      </c>
      <c r="N41" s="5">
        <v>129</v>
      </c>
      <c r="O41" s="5">
        <v>178</v>
      </c>
      <c r="P41" s="5">
        <v>180</v>
      </c>
      <c r="Q41" s="21">
        <v>119</v>
      </c>
      <c r="R41" s="21">
        <v>131</v>
      </c>
      <c r="BX41" s="8"/>
      <c r="BY41" s="5"/>
      <c r="BZ41" s="5"/>
      <c r="CA41" s="5"/>
      <c r="CC41" s="5"/>
      <c r="CE41" s="5"/>
    </row>
    <row r="42" spans="1:83" s="3" customFormat="1" x14ac:dyDescent="0.3">
      <c r="A42" t="s">
        <v>168</v>
      </c>
      <c r="B42" s="5" t="s">
        <v>147</v>
      </c>
      <c r="C42" s="5">
        <v>224</v>
      </c>
      <c r="D42" s="5">
        <v>224</v>
      </c>
      <c r="E42" s="21">
        <v>107</v>
      </c>
      <c r="F42" s="21">
        <v>111</v>
      </c>
      <c r="G42" s="5">
        <v>194</v>
      </c>
      <c r="H42" s="5">
        <v>194</v>
      </c>
      <c r="I42" s="5">
        <v>194</v>
      </c>
      <c r="J42" s="5">
        <v>198</v>
      </c>
      <c r="K42" s="5">
        <v>134</v>
      </c>
      <c r="L42" s="5">
        <v>134</v>
      </c>
      <c r="M42" s="5">
        <v>129</v>
      </c>
      <c r="N42" s="5">
        <v>129</v>
      </c>
      <c r="O42" s="5">
        <v>172</v>
      </c>
      <c r="P42" s="5">
        <v>178</v>
      </c>
      <c r="Q42" s="21">
        <v>128</v>
      </c>
      <c r="R42" s="21">
        <v>128</v>
      </c>
      <c r="BX42" s="8"/>
      <c r="BY42" s="5"/>
      <c r="BZ42" s="5"/>
      <c r="CA42" s="5"/>
    </row>
    <row r="43" spans="1:83" s="3" customFormat="1" x14ac:dyDescent="0.3">
      <c r="A43" t="s">
        <v>167</v>
      </c>
      <c r="B43" s="5" t="s">
        <v>147</v>
      </c>
      <c r="C43" s="5">
        <v>215</v>
      </c>
      <c r="D43" s="5">
        <v>215</v>
      </c>
      <c r="E43" s="21">
        <v>107</v>
      </c>
      <c r="F43" s="21">
        <v>107</v>
      </c>
      <c r="G43" s="5">
        <v>194</v>
      </c>
      <c r="H43" s="5">
        <v>194</v>
      </c>
      <c r="I43" s="5">
        <v>194</v>
      </c>
      <c r="J43" s="5">
        <v>194</v>
      </c>
      <c r="K43" s="5">
        <v>134</v>
      </c>
      <c r="L43" s="5">
        <v>134</v>
      </c>
      <c r="M43" s="5">
        <v>129</v>
      </c>
      <c r="N43" s="5">
        <v>129</v>
      </c>
      <c r="O43" s="5">
        <v>172</v>
      </c>
      <c r="P43" s="5">
        <v>178</v>
      </c>
      <c r="Q43" s="21">
        <v>140</v>
      </c>
      <c r="R43" s="21">
        <v>140</v>
      </c>
      <c r="BX43" s="8"/>
      <c r="BY43" s="5"/>
      <c r="BZ43" s="5"/>
      <c r="CA43" s="5"/>
    </row>
    <row r="44" spans="1:83" s="3" customFormat="1" x14ac:dyDescent="0.3">
      <c r="A44" t="s">
        <v>166</v>
      </c>
      <c r="B44" s="5" t="s">
        <v>147</v>
      </c>
      <c r="C44" s="5">
        <v>215</v>
      </c>
      <c r="D44" s="5">
        <v>218</v>
      </c>
      <c r="E44" s="21">
        <v>107</v>
      </c>
      <c r="F44" s="21">
        <v>107</v>
      </c>
      <c r="G44" s="5">
        <v>194</v>
      </c>
      <c r="H44" s="5">
        <v>203</v>
      </c>
      <c r="I44" s="5">
        <v>194</v>
      </c>
      <c r="J44" s="5">
        <v>194</v>
      </c>
      <c r="K44" s="5">
        <v>134</v>
      </c>
      <c r="L44" s="5">
        <v>134</v>
      </c>
      <c r="M44" s="5">
        <v>123</v>
      </c>
      <c r="N44" s="5">
        <v>129</v>
      </c>
      <c r="O44" s="5">
        <v>180</v>
      </c>
      <c r="P44" s="5">
        <v>180</v>
      </c>
      <c r="Q44" s="21">
        <v>134</v>
      </c>
      <c r="R44" s="21">
        <v>143</v>
      </c>
      <c r="BX44" s="9"/>
      <c r="BY44" s="5"/>
      <c r="BZ44" s="5"/>
      <c r="CA44" s="5"/>
    </row>
    <row r="45" spans="1:83" s="3" customFormat="1" x14ac:dyDescent="0.3">
      <c r="A45" t="s">
        <v>165</v>
      </c>
      <c r="B45" s="5" t="s">
        <v>147</v>
      </c>
      <c r="C45" s="5">
        <v>215</v>
      </c>
      <c r="D45" s="5">
        <v>215</v>
      </c>
      <c r="E45" s="21">
        <v>107</v>
      </c>
      <c r="F45" s="21">
        <v>107</v>
      </c>
      <c r="G45" s="5">
        <v>194</v>
      </c>
      <c r="H45" s="5">
        <v>203</v>
      </c>
      <c r="I45" s="5">
        <v>194</v>
      </c>
      <c r="J45" s="5">
        <v>194</v>
      </c>
      <c r="K45" s="5">
        <v>134</v>
      </c>
      <c r="L45" s="5">
        <v>134</v>
      </c>
      <c r="M45" s="5">
        <v>123</v>
      </c>
      <c r="N45" s="5">
        <v>123</v>
      </c>
      <c r="O45" s="5">
        <v>172</v>
      </c>
      <c r="P45" s="5">
        <v>180</v>
      </c>
      <c r="Q45" s="21">
        <v>137</v>
      </c>
      <c r="R45" s="21">
        <v>140</v>
      </c>
      <c r="BX45" s="9"/>
      <c r="BY45" s="5"/>
      <c r="BZ45" s="5"/>
      <c r="CA45" s="5"/>
    </row>
    <row r="46" spans="1:83" s="3" customFormat="1" x14ac:dyDescent="0.3">
      <c r="A46" t="s">
        <v>164</v>
      </c>
      <c r="B46" s="5" t="s">
        <v>147</v>
      </c>
      <c r="C46" s="5">
        <v>215</v>
      </c>
      <c r="D46" s="5">
        <v>215</v>
      </c>
      <c r="E46" s="21">
        <v>107</v>
      </c>
      <c r="F46" s="21">
        <v>107</v>
      </c>
      <c r="G46" s="5">
        <v>194</v>
      </c>
      <c r="H46" s="5">
        <v>194</v>
      </c>
      <c r="I46" s="5">
        <v>194</v>
      </c>
      <c r="J46" s="5">
        <v>194</v>
      </c>
      <c r="K46" s="5">
        <v>134</v>
      </c>
      <c r="L46" s="5">
        <v>134</v>
      </c>
      <c r="M46" s="5">
        <v>123</v>
      </c>
      <c r="N46" s="5">
        <v>129</v>
      </c>
      <c r="O46" s="5">
        <v>178</v>
      </c>
      <c r="P46" s="5">
        <v>180</v>
      </c>
      <c r="Q46" s="21">
        <v>128</v>
      </c>
      <c r="R46" s="21">
        <v>137</v>
      </c>
      <c r="BX46" s="8"/>
      <c r="BY46" s="5"/>
      <c r="BZ46" s="5"/>
      <c r="CA46" s="5"/>
    </row>
    <row r="47" spans="1:83" s="3" customFormat="1" x14ac:dyDescent="0.3">
      <c r="A47" t="s">
        <v>163</v>
      </c>
      <c r="B47" s="5" t="s">
        <v>147</v>
      </c>
      <c r="C47" s="5">
        <v>215</v>
      </c>
      <c r="D47" s="5">
        <v>224</v>
      </c>
      <c r="E47" s="21">
        <v>107</v>
      </c>
      <c r="F47" s="21">
        <v>107</v>
      </c>
      <c r="G47" s="5">
        <v>194</v>
      </c>
      <c r="H47" s="5">
        <v>194</v>
      </c>
      <c r="I47" s="5">
        <v>194</v>
      </c>
      <c r="J47" s="5">
        <v>194</v>
      </c>
      <c r="K47" s="5">
        <v>134</v>
      </c>
      <c r="L47" s="5">
        <v>134</v>
      </c>
      <c r="M47" s="5">
        <v>129</v>
      </c>
      <c r="N47" s="5">
        <v>129</v>
      </c>
      <c r="O47" s="5">
        <v>178</v>
      </c>
      <c r="P47" s="5">
        <v>178</v>
      </c>
      <c r="Q47" s="21">
        <v>131</v>
      </c>
      <c r="R47" s="21">
        <v>137</v>
      </c>
      <c r="BX47" s="8"/>
      <c r="BY47" s="5"/>
      <c r="BZ47" s="5"/>
      <c r="CA47" s="5"/>
    </row>
    <row r="48" spans="1:83" s="3" customFormat="1" x14ac:dyDescent="0.3">
      <c r="A48" t="s">
        <v>162</v>
      </c>
      <c r="B48" s="5" t="s">
        <v>147</v>
      </c>
      <c r="C48" s="5">
        <v>215</v>
      </c>
      <c r="D48" s="5">
        <v>215</v>
      </c>
      <c r="E48" s="21">
        <v>107</v>
      </c>
      <c r="F48" s="5">
        <v>111</v>
      </c>
      <c r="G48" s="5">
        <v>194</v>
      </c>
      <c r="H48" s="5">
        <v>194</v>
      </c>
      <c r="I48" s="5">
        <v>194</v>
      </c>
      <c r="J48" s="5">
        <v>194</v>
      </c>
      <c r="K48" s="5">
        <v>134</v>
      </c>
      <c r="L48" s="5">
        <v>134</v>
      </c>
      <c r="M48" s="5">
        <v>129</v>
      </c>
      <c r="N48" s="5">
        <v>129</v>
      </c>
      <c r="O48" s="5">
        <v>172</v>
      </c>
      <c r="P48" s="5">
        <v>172</v>
      </c>
      <c r="Q48" s="21">
        <v>131</v>
      </c>
      <c r="R48" s="21">
        <v>140</v>
      </c>
      <c r="BX48" s="8"/>
      <c r="BY48" s="5"/>
      <c r="BZ48" s="5"/>
      <c r="CA48" s="5"/>
      <c r="CC48" s="5"/>
      <c r="CE48" s="5"/>
    </row>
    <row r="49" spans="1:83" s="3" customFormat="1" x14ac:dyDescent="0.3">
      <c r="A49" t="s">
        <v>161</v>
      </c>
      <c r="B49" s="5" t="s">
        <v>147</v>
      </c>
      <c r="C49" s="5">
        <v>215</v>
      </c>
      <c r="D49" s="5">
        <v>224</v>
      </c>
      <c r="E49" s="21">
        <v>107</v>
      </c>
      <c r="F49" s="21">
        <v>107</v>
      </c>
      <c r="G49" s="5">
        <v>194</v>
      </c>
      <c r="H49" s="5">
        <v>194</v>
      </c>
      <c r="I49" s="5">
        <v>194</v>
      </c>
      <c r="J49" s="5">
        <v>194</v>
      </c>
      <c r="K49" s="5">
        <v>134</v>
      </c>
      <c r="L49" s="5">
        <v>134</v>
      </c>
      <c r="M49" s="5">
        <v>123</v>
      </c>
      <c r="N49" s="5">
        <v>129</v>
      </c>
      <c r="O49" s="5">
        <v>172</v>
      </c>
      <c r="P49" s="5">
        <v>172</v>
      </c>
      <c r="Q49" s="21">
        <v>131</v>
      </c>
      <c r="R49" s="21">
        <v>143</v>
      </c>
      <c r="BX49" s="8"/>
      <c r="BY49" s="5"/>
      <c r="BZ49" s="5"/>
      <c r="CA49" s="5"/>
    </row>
    <row r="50" spans="1:83" s="3" customFormat="1" x14ac:dyDescent="0.3">
      <c r="A50" t="s">
        <v>160</v>
      </c>
      <c r="B50" s="5" t="s">
        <v>147</v>
      </c>
      <c r="C50" s="5">
        <v>215</v>
      </c>
      <c r="D50" s="5">
        <v>215</v>
      </c>
      <c r="E50" s="21">
        <v>107</v>
      </c>
      <c r="F50" s="21">
        <v>107</v>
      </c>
      <c r="G50" s="5">
        <v>0</v>
      </c>
      <c r="H50" s="5">
        <v>0</v>
      </c>
      <c r="I50" s="5">
        <v>194</v>
      </c>
      <c r="J50" s="5">
        <v>198</v>
      </c>
      <c r="K50" s="5">
        <v>134</v>
      </c>
      <c r="L50" s="5">
        <v>134</v>
      </c>
      <c r="M50" s="5">
        <v>123</v>
      </c>
      <c r="N50" s="5">
        <v>123</v>
      </c>
      <c r="O50" s="5">
        <v>172</v>
      </c>
      <c r="P50" s="5">
        <v>178</v>
      </c>
      <c r="Q50" s="21">
        <v>137</v>
      </c>
      <c r="R50" s="21">
        <v>143</v>
      </c>
      <c r="BX50" s="8"/>
      <c r="BY50" s="5"/>
      <c r="BZ50" s="5"/>
      <c r="CA50" s="5"/>
    </row>
    <row r="51" spans="1:83" s="3" customFormat="1" x14ac:dyDescent="0.3">
      <c r="A51" t="s">
        <v>159</v>
      </c>
      <c r="B51" s="5" t="s">
        <v>147</v>
      </c>
      <c r="C51" s="5">
        <v>215</v>
      </c>
      <c r="D51" s="5">
        <v>215</v>
      </c>
      <c r="E51" s="21">
        <v>107</v>
      </c>
      <c r="F51" s="21">
        <v>107</v>
      </c>
      <c r="G51" s="5">
        <v>194</v>
      </c>
      <c r="H51" s="5">
        <v>203</v>
      </c>
      <c r="I51" s="5">
        <v>194</v>
      </c>
      <c r="J51" s="5">
        <v>198</v>
      </c>
      <c r="K51" s="5">
        <v>134</v>
      </c>
      <c r="L51" s="5">
        <v>134</v>
      </c>
      <c r="M51" s="5">
        <v>123</v>
      </c>
      <c r="N51" s="5">
        <v>129</v>
      </c>
      <c r="O51" s="5">
        <v>172</v>
      </c>
      <c r="P51" s="5">
        <v>178</v>
      </c>
      <c r="Q51" s="21">
        <v>134</v>
      </c>
      <c r="R51" s="21">
        <v>140</v>
      </c>
      <c r="BX51" s="8"/>
      <c r="BY51" s="5"/>
      <c r="BZ51" s="5"/>
      <c r="CA51" s="5"/>
    </row>
    <row r="52" spans="1:83" s="3" customFormat="1" x14ac:dyDescent="0.3">
      <c r="A52" t="s">
        <v>218</v>
      </c>
      <c r="B52" s="5" t="s">
        <v>147</v>
      </c>
      <c r="C52" s="5">
        <v>215</v>
      </c>
      <c r="D52" s="5">
        <v>215</v>
      </c>
      <c r="E52" s="21">
        <v>107</v>
      </c>
      <c r="F52" s="5">
        <v>107</v>
      </c>
      <c r="G52" s="5">
        <v>194</v>
      </c>
      <c r="H52" s="5">
        <v>203</v>
      </c>
      <c r="I52" s="5">
        <v>194</v>
      </c>
      <c r="J52" s="5">
        <v>198</v>
      </c>
      <c r="K52" s="5">
        <v>134</v>
      </c>
      <c r="L52" s="5">
        <v>134</v>
      </c>
      <c r="M52" s="5">
        <v>129</v>
      </c>
      <c r="N52" s="5">
        <v>129</v>
      </c>
      <c r="O52" s="5">
        <v>172</v>
      </c>
      <c r="P52" s="5">
        <v>180</v>
      </c>
      <c r="Q52" s="21">
        <v>119</v>
      </c>
      <c r="R52" s="21">
        <v>119</v>
      </c>
      <c r="BX52" s="8"/>
      <c r="BY52" s="5"/>
      <c r="BZ52" s="5"/>
      <c r="CA52" s="5"/>
      <c r="CC52" s="5"/>
      <c r="CE52" s="5"/>
    </row>
    <row r="53" spans="1:83" s="3" customFormat="1" x14ac:dyDescent="0.3">
      <c r="A53" t="s">
        <v>219</v>
      </c>
      <c r="B53" s="5" t="s">
        <v>147</v>
      </c>
      <c r="C53" s="5">
        <v>215</v>
      </c>
      <c r="D53" s="5">
        <v>227</v>
      </c>
      <c r="E53" s="21">
        <v>107</v>
      </c>
      <c r="F53" s="21">
        <v>107</v>
      </c>
      <c r="G53" s="5">
        <v>194</v>
      </c>
      <c r="H53" s="5">
        <v>194</v>
      </c>
      <c r="I53" s="5">
        <v>194</v>
      </c>
      <c r="J53" s="5">
        <v>194</v>
      </c>
      <c r="K53" s="5">
        <v>134</v>
      </c>
      <c r="L53" s="5">
        <v>134</v>
      </c>
      <c r="M53" s="5">
        <v>129</v>
      </c>
      <c r="N53" s="5">
        <v>129</v>
      </c>
      <c r="O53" s="5">
        <v>172</v>
      </c>
      <c r="P53" s="5">
        <v>178</v>
      </c>
      <c r="Q53" s="21">
        <v>119</v>
      </c>
      <c r="R53" s="21">
        <v>119</v>
      </c>
      <c r="BX53" s="8"/>
      <c r="BY53" s="5"/>
      <c r="BZ53" s="5"/>
      <c r="CA53" s="5"/>
    </row>
    <row r="54" spans="1:83" s="3" customFormat="1" x14ac:dyDescent="0.3">
      <c r="A54" t="s">
        <v>220</v>
      </c>
      <c r="B54" s="5" t="s">
        <v>147</v>
      </c>
      <c r="C54" s="5">
        <v>215</v>
      </c>
      <c r="D54" s="5">
        <v>224</v>
      </c>
      <c r="E54" s="21">
        <v>107</v>
      </c>
      <c r="F54" s="5">
        <v>107</v>
      </c>
      <c r="G54" s="5">
        <v>194</v>
      </c>
      <c r="H54" s="5">
        <v>194</v>
      </c>
      <c r="I54" s="5">
        <v>194</v>
      </c>
      <c r="J54" s="5">
        <v>194</v>
      </c>
      <c r="K54" s="5">
        <v>134</v>
      </c>
      <c r="L54" s="5">
        <v>134</v>
      </c>
      <c r="M54" s="5">
        <v>129</v>
      </c>
      <c r="N54" s="5">
        <v>129</v>
      </c>
      <c r="O54" s="5">
        <v>180</v>
      </c>
      <c r="P54" s="5">
        <v>180</v>
      </c>
      <c r="Q54" s="21">
        <v>119</v>
      </c>
      <c r="R54" s="21">
        <v>131</v>
      </c>
      <c r="BX54" s="8"/>
      <c r="BY54" s="5"/>
      <c r="BZ54" s="5"/>
      <c r="CA54" s="5"/>
      <c r="CC54" s="5"/>
      <c r="CE54" s="5"/>
    </row>
    <row r="55" spans="1:83" x14ac:dyDescent="0.3">
      <c r="A55" t="s">
        <v>221</v>
      </c>
      <c r="B55" s="5" t="s">
        <v>147</v>
      </c>
      <c r="C55" s="5">
        <v>215</v>
      </c>
      <c r="D55" s="5">
        <v>215</v>
      </c>
      <c r="E55" s="21">
        <v>107</v>
      </c>
      <c r="F55" s="21">
        <v>107</v>
      </c>
      <c r="G55" s="5">
        <v>194</v>
      </c>
      <c r="H55" s="5">
        <v>194</v>
      </c>
      <c r="I55" s="5">
        <v>194</v>
      </c>
      <c r="J55" s="5">
        <v>194</v>
      </c>
      <c r="K55" s="5">
        <v>134</v>
      </c>
      <c r="L55" s="5">
        <v>134</v>
      </c>
      <c r="M55" s="5">
        <v>129</v>
      </c>
      <c r="N55" s="5">
        <v>129</v>
      </c>
      <c r="O55" s="5">
        <v>172</v>
      </c>
      <c r="P55" s="5">
        <v>172</v>
      </c>
      <c r="Q55" s="21">
        <v>125</v>
      </c>
      <c r="R55" s="21">
        <v>137</v>
      </c>
      <c r="S55"/>
      <c r="T55"/>
      <c r="BX55" s="9"/>
      <c r="BY55" s="1"/>
      <c r="BZ55" s="7"/>
      <c r="CA55" s="7"/>
    </row>
    <row r="56" spans="1:83" x14ac:dyDescent="0.3">
      <c r="A56" t="s">
        <v>222</v>
      </c>
      <c r="B56" s="5" t="s">
        <v>147</v>
      </c>
      <c r="C56" s="5">
        <v>215</v>
      </c>
      <c r="D56" s="5">
        <v>215</v>
      </c>
      <c r="E56" s="21">
        <v>107</v>
      </c>
      <c r="F56" s="5">
        <v>107</v>
      </c>
      <c r="G56" s="5">
        <v>194</v>
      </c>
      <c r="H56" s="5">
        <v>194</v>
      </c>
      <c r="I56" s="5">
        <v>194</v>
      </c>
      <c r="J56" s="5">
        <v>194</v>
      </c>
      <c r="K56" s="5">
        <v>134</v>
      </c>
      <c r="L56" s="5">
        <v>134</v>
      </c>
      <c r="M56" s="5">
        <v>123</v>
      </c>
      <c r="N56" s="5">
        <v>129</v>
      </c>
      <c r="O56" s="5">
        <v>172</v>
      </c>
      <c r="P56" s="5">
        <v>172</v>
      </c>
      <c r="Q56" s="21">
        <v>125</v>
      </c>
      <c r="R56" s="21">
        <v>137</v>
      </c>
      <c r="S56"/>
      <c r="T56"/>
      <c r="BX56" s="8"/>
      <c r="BY56" s="1"/>
      <c r="BZ56" s="4"/>
      <c r="CA56" s="4"/>
      <c r="CC56" s="5"/>
      <c r="CE56" s="5"/>
    </row>
    <row r="57" spans="1:83" x14ac:dyDescent="0.3">
      <c r="A57" t="s">
        <v>223</v>
      </c>
      <c r="B57" s="5" t="s">
        <v>147</v>
      </c>
      <c r="C57" s="5">
        <v>215</v>
      </c>
      <c r="D57" s="5">
        <v>227</v>
      </c>
      <c r="E57" s="21">
        <v>107</v>
      </c>
      <c r="F57" s="5">
        <v>107</v>
      </c>
      <c r="G57" s="5">
        <v>194</v>
      </c>
      <c r="H57" s="5">
        <v>194</v>
      </c>
      <c r="I57" s="5">
        <v>194</v>
      </c>
      <c r="J57" s="5">
        <v>194</v>
      </c>
      <c r="K57" s="5">
        <v>134</v>
      </c>
      <c r="L57" s="5">
        <v>134</v>
      </c>
      <c r="M57" s="5">
        <v>129</v>
      </c>
      <c r="N57" s="5">
        <v>129</v>
      </c>
      <c r="O57" s="5">
        <v>172</v>
      </c>
      <c r="P57" s="5">
        <v>178</v>
      </c>
      <c r="Q57" s="21">
        <v>125</v>
      </c>
      <c r="R57" s="21">
        <v>137</v>
      </c>
      <c r="S57"/>
      <c r="T57"/>
      <c r="BX57" s="10"/>
      <c r="BY57" s="1"/>
      <c r="BZ57" s="4"/>
      <c r="CA57" s="4"/>
      <c r="CC57" s="5"/>
      <c r="CE57" s="5"/>
    </row>
    <row r="58" spans="1:83" x14ac:dyDescent="0.3">
      <c r="A58" t="s">
        <v>224</v>
      </c>
      <c r="B58" s="5" t="s">
        <v>147</v>
      </c>
      <c r="C58" s="5">
        <v>215</v>
      </c>
      <c r="D58" s="5">
        <v>215</v>
      </c>
      <c r="E58" s="21">
        <v>107</v>
      </c>
      <c r="F58" s="5">
        <v>107</v>
      </c>
      <c r="G58" s="5">
        <v>0</v>
      </c>
      <c r="H58" s="5">
        <v>0</v>
      </c>
      <c r="I58" s="5">
        <v>194</v>
      </c>
      <c r="J58" s="5">
        <v>194</v>
      </c>
      <c r="K58" s="5">
        <v>134</v>
      </c>
      <c r="L58" s="5">
        <v>134</v>
      </c>
      <c r="M58" s="5">
        <v>129</v>
      </c>
      <c r="N58" s="5">
        <v>129</v>
      </c>
      <c r="O58" s="5">
        <v>178</v>
      </c>
      <c r="P58" s="5">
        <v>180</v>
      </c>
      <c r="Q58" s="21">
        <v>125</v>
      </c>
      <c r="R58" s="21">
        <v>128</v>
      </c>
      <c r="S58"/>
      <c r="T58"/>
      <c r="BX58" s="8"/>
      <c r="BY58" s="1"/>
      <c r="BZ58" s="4"/>
      <c r="CA58" s="4"/>
      <c r="CC58" s="5"/>
      <c r="CE58" s="5"/>
    </row>
    <row r="59" spans="1:83" x14ac:dyDescent="0.3">
      <c r="A59" t="s">
        <v>225</v>
      </c>
      <c r="B59" s="5" t="s">
        <v>147</v>
      </c>
      <c r="C59" s="5">
        <v>215</v>
      </c>
      <c r="D59" s="5">
        <v>224</v>
      </c>
      <c r="E59" s="21">
        <v>107</v>
      </c>
      <c r="F59" s="21">
        <v>107</v>
      </c>
      <c r="G59" s="5">
        <v>203</v>
      </c>
      <c r="H59" s="5">
        <v>203</v>
      </c>
      <c r="I59" s="5">
        <v>194</v>
      </c>
      <c r="J59" s="5">
        <v>194</v>
      </c>
      <c r="K59" s="5">
        <v>134</v>
      </c>
      <c r="L59" s="5">
        <v>134</v>
      </c>
      <c r="M59" s="5">
        <v>129</v>
      </c>
      <c r="N59" s="5">
        <v>129</v>
      </c>
      <c r="O59" s="5">
        <v>178</v>
      </c>
      <c r="P59" s="5">
        <v>178</v>
      </c>
      <c r="Q59" s="21">
        <v>116</v>
      </c>
      <c r="R59" s="21">
        <v>125</v>
      </c>
      <c r="S59"/>
      <c r="T59"/>
      <c r="BX59" s="8"/>
      <c r="BY59" s="1"/>
      <c r="BZ59" s="4"/>
      <c r="CA59" s="4"/>
    </row>
    <row r="60" spans="1:83" x14ac:dyDescent="0.3">
      <c r="A60" t="s">
        <v>226</v>
      </c>
      <c r="B60" s="5" t="s">
        <v>147</v>
      </c>
      <c r="C60" s="5">
        <v>215</v>
      </c>
      <c r="D60" s="5">
        <v>227</v>
      </c>
      <c r="E60" s="21">
        <v>107</v>
      </c>
      <c r="F60" s="5">
        <v>107</v>
      </c>
      <c r="G60" s="5">
        <v>194</v>
      </c>
      <c r="H60" s="5">
        <v>203</v>
      </c>
      <c r="I60" s="5">
        <v>194</v>
      </c>
      <c r="J60" s="5">
        <v>198</v>
      </c>
      <c r="K60" s="5">
        <v>134</v>
      </c>
      <c r="L60" s="5">
        <v>134</v>
      </c>
      <c r="M60" s="5">
        <v>129</v>
      </c>
      <c r="N60" s="5">
        <v>129</v>
      </c>
      <c r="O60" s="5">
        <v>172</v>
      </c>
      <c r="P60" s="5">
        <v>178</v>
      </c>
      <c r="Q60" s="21">
        <v>119</v>
      </c>
      <c r="R60" s="21">
        <v>128</v>
      </c>
      <c r="S60"/>
      <c r="T60"/>
      <c r="BX60" s="8"/>
      <c r="BY60" s="1"/>
      <c r="BZ60" s="4"/>
      <c r="CA60" s="4"/>
      <c r="CC60" s="5"/>
      <c r="CE60" s="5"/>
    </row>
    <row r="61" spans="1:83" x14ac:dyDescent="0.3">
      <c r="A61" t="s">
        <v>227</v>
      </c>
      <c r="B61" s="5" t="s">
        <v>147</v>
      </c>
      <c r="C61" s="5">
        <v>215</v>
      </c>
      <c r="D61" s="5">
        <v>227</v>
      </c>
      <c r="E61" s="21">
        <v>107</v>
      </c>
      <c r="F61" s="21">
        <v>107</v>
      </c>
      <c r="G61" s="5">
        <v>194</v>
      </c>
      <c r="H61" s="5">
        <v>203</v>
      </c>
      <c r="I61" s="5">
        <v>194</v>
      </c>
      <c r="J61" s="5">
        <v>194</v>
      </c>
      <c r="K61" s="5">
        <v>134</v>
      </c>
      <c r="L61" s="5">
        <v>134</v>
      </c>
      <c r="M61" s="5">
        <v>129</v>
      </c>
      <c r="N61" s="5">
        <v>129</v>
      </c>
      <c r="O61" s="5">
        <v>172</v>
      </c>
      <c r="P61" s="5">
        <v>172</v>
      </c>
      <c r="Q61" s="21">
        <v>128</v>
      </c>
      <c r="R61" s="21">
        <v>131</v>
      </c>
      <c r="S61"/>
      <c r="T61"/>
      <c r="BX61" s="8"/>
      <c r="BY61" s="1"/>
      <c r="BZ61" s="4"/>
      <c r="CA61" s="4"/>
    </row>
    <row r="62" spans="1:83" x14ac:dyDescent="0.3">
      <c r="A62" t="s">
        <v>228</v>
      </c>
      <c r="B62" s="5" t="s">
        <v>147</v>
      </c>
      <c r="C62" s="5">
        <v>224</v>
      </c>
      <c r="D62" s="5">
        <v>227</v>
      </c>
      <c r="E62" s="21">
        <v>107</v>
      </c>
      <c r="F62" s="5">
        <v>107</v>
      </c>
      <c r="G62" s="5">
        <v>194</v>
      </c>
      <c r="H62" s="5">
        <v>194</v>
      </c>
      <c r="I62" s="5">
        <v>194</v>
      </c>
      <c r="J62" s="5">
        <v>194</v>
      </c>
      <c r="K62" s="5">
        <v>134</v>
      </c>
      <c r="L62" s="5">
        <v>134</v>
      </c>
      <c r="M62" s="5">
        <v>123</v>
      </c>
      <c r="N62" s="5">
        <v>129</v>
      </c>
      <c r="O62" s="5">
        <v>178</v>
      </c>
      <c r="P62" s="5">
        <v>178</v>
      </c>
      <c r="Q62" s="21">
        <v>128</v>
      </c>
      <c r="R62" s="21">
        <v>131</v>
      </c>
      <c r="S62"/>
      <c r="T62"/>
      <c r="BX62" s="8"/>
      <c r="BY62" s="1"/>
      <c r="BZ62" s="4"/>
      <c r="CA62" s="4"/>
      <c r="CC62" s="5"/>
      <c r="CE62" s="5"/>
    </row>
    <row r="63" spans="1:83" x14ac:dyDescent="0.3">
      <c r="A63" t="s">
        <v>229</v>
      </c>
      <c r="B63" s="5" t="s">
        <v>147</v>
      </c>
      <c r="C63" s="5">
        <v>224</v>
      </c>
      <c r="D63" s="5">
        <v>227</v>
      </c>
      <c r="E63" s="21">
        <v>107</v>
      </c>
      <c r="F63" s="21">
        <v>107</v>
      </c>
      <c r="G63" s="5">
        <v>194</v>
      </c>
      <c r="H63" s="5">
        <v>194</v>
      </c>
      <c r="I63" s="5">
        <v>194</v>
      </c>
      <c r="J63" s="5">
        <v>194</v>
      </c>
      <c r="K63" s="5">
        <v>134</v>
      </c>
      <c r="L63" s="5">
        <v>134</v>
      </c>
      <c r="M63" s="5">
        <v>129</v>
      </c>
      <c r="N63" s="5">
        <v>129</v>
      </c>
      <c r="O63" s="5">
        <v>178</v>
      </c>
      <c r="P63" s="5">
        <v>178</v>
      </c>
      <c r="Q63" s="24">
        <v>125</v>
      </c>
      <c r="R63" s="24">
        <v>128</v>
      </c>
      <c r="S63"/>
      <c r="T63"/>
      <c r="BX63" s="8"/>
      <c r="BY63" s="1"/>
      <c r="BZ63" s="4"/>
      <c r="CA63" s="4"/>
    </row>
    <row r="64" spans="1:83" x14ac:dyDescent="0.3">
      <c r="A64" t="s">
        <v>230</v>
      </c>
      <c r="B64" s="5" t="s">
        <v>147</v>
      </c>
      <c r="C64" s="5">
        <v>224</v>
      </c>
      <c r="D64" s="5">
        <v>224</v>
      </c>
      <c r="E64" s="21">
        <v>107</v>
      </c>
      <c r="F64" s="5">
        <v>107</v>
      </c>
      <c r="G64" s="5">
        <v>194</v>
      </c>
      <c r="H64" s="5">
        <v>194</v>
      </c>
      <c r="I64" s="5">
        <v>194</v>
      </c>
      <c r="J64" s="5">
        <v>194</v>
      </c>
      <c r="K64" s="5">
        <v>134</v>
      </c>
      <c r="L64" s="5">
        <v>134</v>
      </c>
      <c r="M64" s="5">
        <v>123</v>
      </c>
      <c r="N64" s="5">
        <v>129</v>
      </c>
      <c r="O64" s="5">
        <v>178</v>
      </c>
      <c r="P64" s="5">
        <v>178</v>
      </c>
      <c r="Q64" s="24">
        <v>128</v>
      </c>
      <c r="R64" s="24">
        <v>137</v>
      </c>
      <c r="S64"/>
      <c r="T64"/>
      <c r="BX64" s="8"/>
      <c r="BY64" s="1"/>
      <c r="BZ64" s="4"/>
      <c r="CA64" s="4"/>
      <c r="CC64" s="5"/>
      <c r="CE64" s="5"/>
    </row>
    <row r="65" spans="1:83" x14ac:dyDescent="0.3">
      <c r="A65" t="s">
        <v>231</v>
      </c>
      <c r="B65" s="5" t="s">
        <v>147</v>
      </c>
      <c r="C65" s="5">
        <v>215</v>
      </c>
      <c r="D65" s="5">
        <v>227</v>
      </c>
      <c r="E65" s="21">
        <v>107</v>
      </c>
      <c r="F65" s="5">
        <v>107</v>
      </c>
      <c r="G65" s="5">
        <v>194</v>
      </c>
      <c r="H65" s="5">
        <v>194</v>
      </c>
      <c r="I65" s="5">
        <v>194</v>
      </c>
      <c r="J65" s="5">
        <v>194</v>
      </c>
      <c r="K65" s="5">
        <v>134</v>
      </c>
      <c r="L65" s="5">
        <v>134</v>
      </c>
      <c r="M65" s="5">
        <v>123</v>
      </c>
      <c r="N65" s="5">
        <v>129</v>
      </c>
      <c r="O65" s="5">
        <v>178</v>
      </c>
      <c r="P65" s="5">
        <v>180</v>
      </c>
      <c r="Q65" s="24">
        <v>119</v>
      </c>
      <c r="R65" s="24">
        <v>128</v>
      </c>
      <c r="S65"/>
      <c r="T65"/>
      <c r="BX65" s="8"/>
      <c r="BY65" s="1"/>
      <c r="BZ65" s="4"/>
      <c r="CA65" s="4"/>
      <c r="CC65" s="5"/>
      <c r="CE65" s="5"/>
    </row>
    <row r="66" spans="1:83" ht="15.6" x14ac:dyDescent="0.3">
      <c r="A66" t="s">
        <v>232</v>
      </c>
      <c r="B66" s="5" t="s">
        <v>147</v>
      </c>
      <c r="C66" s="5">
        <v>215</v>
      </c>
      <c r="D66" s="5">
        <v>224</v>
      </c>
      <c r="E66" s="21">
        <v>107</v>
      </c>
      <c r="F66" s="5">
        <v>107</v>
      </c>
      <c r="G66" s="5">
        <v>194</v>
      </c>
      <c r="H66" s="5">
        <v>194</v>
      </c>
      <c r="I66" s="5">
        <v>194</v>
      </c>
      <c r="J66" s="5">
        <v>194</v>
      </c>
      <c r="K66" s="5">
        <v>134</v>
      </c>
      <c r="L66" s="5">
        <v>134</v>
      </c>
      <c r="M66" s="5">
        <v>129</v>
      </c>
      <c r="N66" s="5">
        <v>129</v>
      </c>
      <c r="O66" s="5">
        <v>172</v>
      </c>
      <c r="P66" s="5">
        <v>178</v>
      </c>
      <c r="Q66" s="24">
        <v>128</v>
      </c>
      <c r="R66" s="24">
        <v>140</v>
      </c>
      <c r="S66"/>
      <c r="T66"/>
      <c r="X66" s="11"/>
      <c r="BX66" s="8"/>
      <c r="BY66" s="1"/>
      <c r="BZ66" s="4"/>
      <c r="CA66" s="4"/>
      <c r="CC66" s="5"/>
      <c r="CE66" s="5"/>
    </row>
    <row r="67" spans="1:83" x14ac:dyDescent="0.3">
      <c r="A67" t="s">
        <v>233</v>
      </c>
      <c r="B67" s="5" t="s">
        <v>147</v>
      </c>
      <c r="C67" s="5">
        <v>215</v>
      </c>
      <c r="D67" s="5">
        <v>227</v>
      </c>
      <c r="E67" s="21">
        <v>107</v>
      </c>
      <c r="F67" s="21">
        <v>107</v>
      </c>
      <c r="G67" s="5">
        <v>194</v>
      </c>
      <c r="H67" s="5">
        <v>203</v>
      </c>
      <c r="I67" s="5">
        <v>194</v>
      </c>
      <c r="J67" s="5">
        <v>194</v>
      </c>
      <c r="K67" s="5">
        <v>134</v>
      </c>
      <c r="L67" s="5">
        <v>134</v>
      </c>
      <c r="M67" s="5">
        <v>123</v>
      </c>
      <c r="N67" s="5">
        <v>129</v>
      </c>
      <c r="O67" s="5">
        <v>172</v>
      </c>
      <c r="P67" s="5">
        <v>178</v>
      </c>
      <c r="Q67" s="24">
        <v>119</v>
      </c>
      <c r="R67" s="24">
        <v>128</v>
      </c>
      <c r="S67"/>
      <c r="T67"/>
      <c r="BX67" s="8"/>
      <c r="BY67" s="1"/>
      <c r="BZ67" s="4"/>
      <c r="CA67" s="4"/>
    </row>
    <row r="68" spans="1:83" x14ac:dyDescent="0.3">
      <c r="A68" t="s">
        <v>234</v>
      </c>
      <c r="B68" s="5" t="s">
        <v>175</v>
      </c>
      <c r="C68" s="21">
        <v>224</v>
      </c>
      <c r="D68" s="21">
        <v>224</v>
      </c>
      <c r="E68" s="24">
        <v>107</v>
      </c>
      <c r="F68" s="24">
        <v>107</v>
      </c>
      <c r="G68" s="24">
        <v>194</v>
      </c>
      <c r="H68" s="24">
        <v>203</v>
      </c>
      <c r="I68" s="24">
        <v>194</v>
      </c>
      <c r="J68" s="24">
        <v>194</v>
      </c>
      <c r="K68" s="24">
        <v>134</v>
      </c>
      <c r="L68" s="21">
        <v>134</v>
      </c>
      <c r="M68" s="21">
        <v>123</v>
      </c>
      <c r="N68" s="21">
        <v>129</v>
      </c>
      <c r="O68" s="21">
        <v>172</v>
      </c>
      <c r="P68" s="21">
        <v>178</v>
      </c>
      <c r="Q68" s="24">
        <v>125</v>
      </c>
      <c r="R68" s="24">
        <v>137</v>
      </c>
      <c r="S68"/>
      <c r="T68"/>
    </row>
    <row r="69" spans="1:83" x14ac:dyDescent="0.3">
      <c r="A69" t="s">
        <v>235</v>
      </c>
      <c r="B69" s="5" t="s">
        <v>175</v>
      </c>
      <c r="C69" s="24">
        <v>224</v>
      </c>
      <c r="D69" s="24">
        <v>224</v>
      </c>
      <c r="E69" s="24">
        <v>107</v>
      </c>
      <c r="F69" s="24">
        <v>107</v>
      </c>
      <c r="G69" s="24">
        <v>194</v>
      </c>
      <c r="H69" s="24">
        <v>194</v>
      </c>
      <c r="I69" s="24">
        <v>194</v>
      </c>
      <c r="J69" s="24">
        <v>194</v>
      </c>
      <c r="K69" s="24">
        <v>134</v>
      </c>
      <c r="L69" s="21">
        <v>134</v>
      </c>
      <c r="M69" s="21">
        <v>133</v>
      </c>
      <c r="N69" s="21">
        <v>133</v>
      </c>
      <c r="O69" s="21">
        <v>172</v>
      </c>
      <c r="P69" s="21">
        <v>180</v>
      </c>
      <c r="Q69" s="24">
        <v>128</v>
      </c>
      <c r="R69" s="24">
        <v>137</v>
      </c>
      <c r="S69"/>
      <c r="T69"/>
    </row>
    <row r="70" spans="1:83" x14ac:dyDescent="0.3">
      <c r="A70" t="s">
        <v>236</v>
      </c>
      <c r="B70" s="5" t="s">
        <v>175</v>
      </c>
      <c r="C70" s="24">
        <v>224</v>
      </c>
      <c r="D70" s="24">
        <v>224</v>
      </c>
      <c r="E70" s="24">
        <v>107</v>
      </c>
      <c r="F70" s="24">
        <v>107</v>
      </c>
      <c r="G70" s="24">
        <v>194</v>
      </c>
      <c r="H70" s="24">
        <v>194</v>
      </c>
      <c r="I70" s="24">
        <v>188</v>
      </c>
      <c r="J70" s="24">
        <v>188</v>
      </c>
      <c r="K70" s="24">
        <v>134</v>
      </c>
      <c r="L70" s="24">
        <v>134</v>
      </c>
      <c r="M70" s="24">
        <v>129</v>
      </c>
      <c r="N70" s="24">
        <v>133</v>
      </c>
      <c r="O70" s="24">
        <v>172</v>
      </c>
      <c r="P70" s="24">
        <v>172</v>
      </c>
      <c r="Q70" s="24">
        <v>128</v>
      </c>
      <c r="R70" s="24">
        <v>131</v>
      </c>
      <c r="S70"/>
      <c r="T70"/>
    </row>
    <row r="71" spans="1:83" x14ac:dyDescent="0.3">
      <c r="A71" t="s">
        <v>237</v>
      </c>
      <c r="B71" s="5" t="s">
        <v>175</v>
      </c>
      <c r="C71" s="21">
        <v>215</v>
      </c>
      <c r="D71" s="21">
        <v>224</v>
      </c>
      <c r="E71" s="24">
        <v>107</v>
      </c>
      <c r="F71" s="24">
        <v>107</v>
      </c>
      <c r="G71" s="24">
        <v>194</v>
      </c>
      <c r="H71" s="24">
        <v>203</v>
      </c>
      <c r="I71" s="24">
        <v>182</v>
      </c>
      <c r="J71" s="24">
        <v>198</v>
      </c>
      <c r="K71" s="24">
        <v>130</v>
      </c>
      <c r="L71" s="21">
        <v>134</v>
      </c>
      <c r="M71" s="21">
        <v>123</v>
      </c>
      <c r="N71" s="21">
        <v>129</v>
      </c>
      <c r="O71" s="21">
        <v>178</v>
      </c>
      <c r="P71" s="21">
        <v>178</v>
      </c>
      <c r="Q71" s="24">
        <v>128</v>
      </c>
      <c r="R71" s="24">
        <v>131</v>
      </c>
      <c r="S71" s="3"/>
      <c r="T71" s="3"/>
      <c r="U71" s="3"/>
    </row>
    <row r="72" spans="1:83" x14ac:dyDescent="0.3">
      <c r="A72" t="s">
        <v>238</v>
      </c>
      <c r="B72" s="5" t="s">
        <v>175</v>
      </c>
      <c r="C72" s="21">
        <v>215</v>
      </c>
      <c r="D72" s="24">
        <v>227</v>
      </c>
      <c r="E72" s="24">
        <v>107</v>
      </c>
      <c r="F72" s="24">
        <v>111</v>
      </c>
      <c r="G72" s="24">
        <v>194</v>
      </c>
      <c r="H72" s="24">
        <v>203</v>
      </c>
      <c r="I72" s="24">
        <v>182</v>
      </c>
      <c r="J72" s="24">
        <v>194</v>
      </c>
      <c r="K72" s="24">
        <v>130</v>
      </c>
      <c r="L72" s="21">
        <v>134</v>
      </c>
      <c r="M72" s="24">
        <v>129</v>
      </c>
      <c r="N72" s="21">
        <v>133</v>
      </c>
      <c r="O72" s="21">
        <v>172</v>
      </c>
      <c r="P72" s="21">
        <v>180</v>
      </c>
      <c r="Q72" s="24">
        <v>131</v>
      </c>
      <c r="R72" s="24">
        <v>131</v>
      </c>
      <c r="S72" s="3"/>
      <c r="T72" s="3"/>
      <c r="U72" s="3"/>
    </row>
    <row r="73" spans="1:83" s="12" customFormat="1" x14ac:dyDescent="0.3">
      <c r="A73" t="s">
        <v>239</v>
      </c>
      <c r="B73" s="5" t="s">
        <v>175</v>
      </c>
      <c r="C73" s="24">
        <v>224</v>
      </c>
      <c r="D73" s="21">
        <v>224</v>
      </c>
      <c r="E73" s="24">
        <v>107</v>
      </c>
      <c r="F73" s="24">
        <v>107</v>
      </c>
      <c r="G73" s="24">
        <v>188</v>
      </c>
      <c r="H73" s="24">
        <v>194</v>
      </c>
      <c r="I73" s="24">
        <v>182</v>
      </c>
      <c r="J73" s="24">
        <v>194</v>
      </c>
      <c r="K73" s="24">
        <v>130</v>
      </c>
      <c r="L73" s="21">
        <v>134</v>
      </c>
      <c r="M73" s="24">
        <v>133</v>
      </c>
      <c r="N73" s="24">
        <v>135</v>
      </c>
      <c r="O73" s="21">
        <v>178</v>
      </c>
      <c r="P73" s="21">
        <v>178</v>
      </c>
      <c r="Q73" s="24">
        <v>137</v>
      </c>
      <c r="R73" s="24">
        <v>143</v>
      </c>
      <c r="S73" s="21"/>
      <c r="T73" s="21"/>
      <c r="U73" s="21"/>
    </row>
    <row r="74" spans="1:83" s="12" customFormat="1" x14ac:dyDescent="0.3">
      <c r="A74" t="s">
        <v>240</v>
      </c>
      <c r="B74" s="5" t="s">
        <v>176</v>
      </c>
      <c r="C74" s="21">
        <v>224</v>
      </c>
      <c r="D74" s="21">
        <v>224</v>
      </c>
      <c r="E74" s="24">
        <v>107</v>
      </c>
      <c r="F74" s="24">
        <v>107</v>
      </c>
      <c r="G74" s="24">
        <v>194</v>
      </c>
      <c r="H74" s="24">
        <v>194</v>
      </c>
      <c r="I74" s="24">
        <v>188</v>
      </c>
      <c r="J74" s="24">
        <v>188</v>
      </c>
      <c r="K74" s="24">
        <v>134</v>
      </c>
      <c r="L74" s="21">
        <v>134</v>
      </c>
      <c r="M74" s="21">
        <v>129</v>
      </c>
      <c r="N74" s="21">
        <v>129</v>
      </c>
      <c r="O74" s="21">
        <v>172</v>
      </c>
      <c r="P74" s="21">
        <v>178</v>
      </c>
      <c r="Q74" s="24">
        <v>125</v>
      </c>
      <c r="R74" s="24">
        <v>131</v>
      </c>
      <c r="S74" s="21"/>
      <c r="T74" s="21"/>
      <c r="U74" s="21"/>
    </row>
    <row r="75" spans="1:83" s="12" customFormat="1" x14ac:dyDescent="0.3">
      <c r="A75" t="s">
        <v>241</v>
      </c>
      <c r="B75" s="5" t="s">
        <v>176</v>
      </c>
      <c r="C75" s="21">
        <v>224</v>
      </c>
      <c r="D75" s="21">
        <v>224</v>
      </c>
      <c r="E75" s="24">
        <v>107</v>
      </c>
      <c r="F75" s="24">
        <v>107</v>
      </c>
      <c r="G75" s="24">
        <v>188</v>
      </c>
      <c r="H75" s="24">
        <v>194</v>
      </c>
      <c r="I75" s="24">
        <v>188</v>
      </c>
      <c r="J75" s="24">
        <v>188</v>
      </c>
      <c r="K75" s="24">
        <v>134</v>
      </c>
      <c r="L75" s="21">
        <v>134</v>
      </c>
      <c r="M75" s="21">
        <v>129</v>
      </c>
      <c r="N75" s="21">
        <v>133</v>
      </c>
      <c r="O75" s="21">
        <v>172</v>
      </c>
      <c r="P75" s="21">
        <v>178</v>
      </c>
      <c r="Q75" s="24">
        <v>119</v>
      </c>
      <c r="R75" s="24">
        <v>128</v>
      </c>
      <c r="S75" s="21"/>
      <c r="T75" s="21"/>
      <c r="U75" s="21"/>
    </row>
    <row r="76" spans="1:83" s="12" customFormat="1" x14ac:dyDescent="0.3">
      <c r="A76" t="s">
        <v>242</v>
      </c>
      <c r="B76" s="5" t="s">
        <v>176</v>
      </c>
      <c r="C76" s="21">
        <v>224</v>
      </c>
      <c r="D76" s="21">
        <v>224</v>
      </c>
      <c r="E76" s="24">
        <v>107</v>
      </c>
      <c r="F76" s="24">
        <v>107</v>
      </c>
      <c r="G76" s="24">
        <v>194</v>
      </c>
      <c r="H76" s="24">
        <v>203</v>
      </c>
      <c r="I76" s="24">
        <v>188</v>
      </c>
      <c r="J76" s="24">
        <v>194</v>
      </c>
      <c r="K76" s="24">
        <v>134</v>
      </c>
      <c r="L76" s="21">
        <v>138</v>
      </c>
      <c r="M76" s="21">
        <v>129</v>
      </c>
      <c r="N76" s="21">
        <v>135</v>
      </c>
      <c r="O76" s="21">
        <v>172</v>
      </c>
      <c r="P76" s="21">
        <v>178</v>
      </c>
      <c r="Q76" s="24">
        <v>128</v>
      </c>
      <c r="R76" s="24">
        <v>128</v>
      </c>
      <c r="S76" s="21"/>
      <c r="T76" s="21"/>
      <c r="U76" s="21"/>
    </row>
    <row r="77" spans="1:83" s="12" customFormat="1" x14ac:dyDescent="0.3">
      <c r="A77" t="s">
        <v>243</v>
      </c>
      <c r="B77" s="5" t="s">
        <v>176</v>
      </c>
      <c r="C77" s="24">
        <v>224</v>
      </c>
      <c r="D77" s="24">
        <v>224</v>
      </c>
      <c r="E77" s="24">
        <v>107</v>
      </c>
      <c r="F77" s="24">
        <v>107</v>
      </c>
      <c r="G77" s="24">
        <v>188</v>
      </c>
      <c r="H77" s="24">
        <v>194</v>
      </c>
      <c r="I77" s="24">
        <v>188</v>
      </c>
      <c r="J77" s="24">
        <v>194</v>
      </c>
      <c r="K77" s="24">
        <v>134</v>
      </c>
      <c r="L77" s="24">
        <v>138</v>
      </c>
      <c r="M77" s="24">
        <v>133</v>
      </c>
      <c r="N77" s="24">
        <v>135</v>
      </c>
      <c r="O77" s="24">
        <v>172</v>
      </c>
      <c r="P77" s="24">
        <v>172</v>
      </c>
      <c r="Q77" s="24">
        <v>119</v>
      </c>
      <c r="R77" s="24">
        <v>134</v>
      </c>
      <c r="S77" s="21"/>
      <c r="T77" s="21"/>
      <c r="U77" s="21"/>
    </row>
    <row r="78" spans="1:83" s="12" customFormat="1" x14ac:dyDescent="0.3">
      <c r="A78" t="s">
        <v>244</v>
      </c>
      <c r="B78" s="5" t="s">
        <v>176</v>
      </c>
      <c r="C78" s="21">
        <v>224</v>
      </c>
      <c r="D78" s="24">
        <v>227</v>
      </c>
      <c r="E78" s="24">
        <v>107</v>
      </c>
      <c r="F78" s="24">
        <v>107</v>
      </c>
      <c r="G78" s="24">
        <v>188</v>
      </c>
      <c r="H78" s="24">
        <v>194</v>
      </c>
      <c r="I78" s="24">
        <v>188</v>
      </c>
      <c r="J78" s="24">
        <v>194</v>
      </c>
      <c r="K78" s="24">
        <v>134</v>
      </c>
      <c r="L78" s="24">
        <v>138</v>
      </c>
      <c r="M78" s="21">
        <v>123</v>
      </c>
      <c r="N78" s="21">
        <v>129</v>
      </c>
      <c r="O78" s="21">
        <v>172</v>
      </c>
      <c r="P78" s="21">
        <v>178</v>
      </c>
      <c r="Q78" s="24">
        <v>119</v>
      </c>
      <c r="R78" s="24">
        <v>128</v>
      </c>
      <c r="S78" s="21"/>
      <c r="T78" s="21"/>
      <c r="U78" s="21"/>
    </row>
    <row r="79" spans="1:83" s="12" customFormat="1" x14ac:dyDescent="0.3">
      <c r="A79" t="s">
        <v>245</v>
      </c>
      <c r="B79" s="5" t="s">
        <v>176</v>
      </c>
      <c r="C79" s="21">
        <v>224</v>
      </c>
      <c r="D79" s="21">
        <v>224</v>
      </c>
      <c r="E79" s="24">
        <v>107</v>
      </c>
      <c r="F79" s="24">
        <v>107</v>
      </c>
      <c r="G79" s="24">
        <v>194</v>
      </c>
      <c r="H79" s="24">
        <v>194</v>
      </c>
      <c r="I79" s="24">
        <v>188</v>
      </c>
      <c r="J79" s="24">
        <v>188</v>
      </c>
      <c r="K79" s="24">
        <v>134</v>
      </c>
      <c r="L79" s="24">
        <v>134</v>
      </c>
      <c r="M79" s="21">
        <v>135</v>
      </c>
      <c r="N79" s="21">
        <v>135</v>
      </c>
      <c r="O79" s="21">
        <v>172</v>
      </c>
      <c r="P79" s="21">
        <v>178</v>
      </c>
      <c r="Q79" s="24">
        <v>128</v>
      </c>
      <c r="R79" s="24">
        <v>134</v>
      </c>
      <c r="S79" s="21"/>
      <c r="T79" s="21"/>
      <c r="U79" s="21"/>
    </row>
    <row r="80" spans="1:83" s="12" customFormat="1" x14ac:dyDescent="0.3">
      <c r="A80" t="s">
        <v>246</v>
      </c>
      <c r="B80" s="5" t="s">
        <v>176</v>
      </c>
      <c r="C80" s="21">
        <v>224</v>
      </c>
      <c r="D80" s="21">
        <v>224</v>
      </c>
      <c r="E80" s="24">
        <v>107</v>
      </c>
      <c r="F80" s="24">
        <v>111</v>
      </c>
      <c r="G80" s="24">
        <v>194</v>
      </c>
      <c r="H80" s="24">
        <v>194</v>
      </c>
      <c r="I80" s="24">
        <v>188</v>
      </c>
      <c r="J80" s="24">
        <v>198</v>
      </c>
      <c r="K80" s="24">
        <v>134</v>
      </c>
      <c r="L80" s="24">
        <v>134</v>
      </c>
      <c r="M80" s="21">
        <v>135</v>
      </c>
      <c r="N80" s="21">
        <v>135</v>
      </c>
      <c r="O80" s="21">
        <v>172</v>
      </c>
      <c r="P80" s="21">
        <v>178</v>
      </c>
      <c r="Q80" s="24">
        <v>128</v>
      </c>
      <c r="R80" s="24">
        <v>131</v>
      </c>
      <c r="S80" s="21"/>
      <c r="T80" s="21"/>
      <c r="U80" s="21"/>
    </row>
    <row r="81" spans="1:25" s="12" customFormat="1" x14ac:dyDescent="0.3">
      <c r="A81" t="s">
        <v>247</v>
      </c>
      <c r="B81" s="5" t="s">
        <v>176</v>
      </c>
      <c r="C81" s="21">
        <v>215</v>
      </c>
      <c r="D81" s="21">
        <v>224</v>
      </c>
      <c r="E81" s="24">
        <v>107</v>
      </c>
      <c r="F81" s="24">
        <v>107</v>
      </c>
      <c r="G81" s="24">
        <v>188</v>
      </c>
      <c r="H81" s="24">
        <v>194</v>
      </c>
      <c r="I81" s="24">
        <v>188</v>
      </c>
      <c r="J81" s="24">
        <v>194</v>
      </c>
      <c r="K81" s="24">
        <v>134</v>
      </c>
      <c r="L81" s="24">
        <v>138</v>
      </c>
      <c r="M81" s="24">
        <v>129</v>
      </c>
      <c r="N81" s="24">
        <v>129</v>
      </c>
      <c r="O81" s="21">
        <v>172</v>
      </c>
      <c r="P81" s="21">
        <v>180</v>
      </c>
      <c r="Q81" s="24">
        <v>128</v>
      </c>
      <c r="R81" s="24">
        <v>134</v>
      </c>
      <c r="S81" s="21"/>
      <c r="T81" s="21"/>
      <c r="U81" s="21"/>
    </row>
    <row r="82" spans="1:25" s="12" customFormat="1" x14ac:dyDescent="0.3">
      <c r="A82" t="s">
        <v>248</v>
      </c>
      <c r="B82" s="25" t="s">
        <v>148</v>
      </c>
      <c r="C82" s="26">
        <v>224</v>
      </c>
      <c r="D82" s="26">
        <v>224</v>
      </c>
      <c r="E82" s="26">
        <v>107</v>
      </c>
      <c r="F82" s="26">
        <v>107</v>
      </c>
      <c r="G82" s="26">
        <v>188</v>
      </c>
      <c r="H82" s="26">
        <v>194</v>
      </c>
      <c r="I82" s="26">
        <v>188</v>
      </c>
      <c r="J82" s="26">
        <v>194</v>
      </c>
      <c r="K82" s="26">
        <v>134</v>
      </c>
      <c r="L82" s="26">
        <v>138</v>
      </c>
      <c r="M82" s="26">
        <v>133</v>
      </c>
      <c r="N82" s="26">
        <v>135</v>
      </c>
      <c r="O82" s="26">
        <v>172</v>
      </c>
      <c r="P82" s="26">
        <v>172</v>
      </c>
      <c r="Q82" s="26">
        <v>128</v>
      </c>
      <c r="R82" s="26">
        <v>131</v>
      </c>
      <c r="S82" s="21"/>
      <c r="T82" s="21"/>
      <c r="U82" s="21"/>
    </row>
    <row r="83" spans="1:25" s="12" customFormat="1" x14ac:dyDescent="0.3">
      <c r="A83"/>
      <c r="B83"/>
      <c r="C83"/>
      <c r="D83"/>
      <c r="E83"/>
      <c r="F83"/>
      <c r="G83"/>
      <c r="H83"/>
      <c r="I83"/>
      <c r="J83"/>
      <c r="K83"/>
      <c r="L83"/>
      <c r="O83"/>
      <c r="P83"/>
      <c r="Q83"/>
      <c r="R83"/>
      <c r="S83" s="1"/>
      <c r="T83" s="1"/>
      <c r="W83" s="21"/>
      <c r="X83" s="21"/>
      <c r="Y83" s="21"/>
    </row>
    <row r="84" spans="1:25" s="12" customFormat="1" x14ac:dyDescent="0.3">
      <c r="A84"/>
      <c r="B84"/>
      <c r="C84"/>
      <c r="D84"/>
      <c r="E84"/>
      <c r="F84"/>
      <c r="G84"/>
      <c r="H84"/>
      <c r="I84"/>
      <c r="J84"/>
      <c r="K84"/>
      <c r="L84"/>
      <c r="O84"/>
      <c r="P84"/>
      <c r="Q84"/>
      <c r="R84"/>
      <c r="S84" s="1"/>
      <c r="T84" s="1"/>
      <c r="W84" s="21"/>
      <c r="X84" s="21"/>
      <c r="Y84" s="21"/>
    </row>
    <row r="85" spans="1:25" x14ac:dyDescent="0.3">
      <c r="S85" s="1"/>
      <c r="T85" s="1"/>
    </row>
    <row r="86" spans="1:25" x14ac:dyDescent="0.3">
      <c r="S86" s="1"/>
      <c r="T86" s="1"/>
    </row>
    <row r="87" spans="1:25" x14ac:dyDescent="0.3">
      <c r="S87" s="1"/>
      <c r="T87" s="1"/>
    </row>
    <row r="88" spans="1:25" x14ac:dyDescent="0.3">
      <c r="S88" s="1"/>
      <c r="T88" s="1"/>
    </row>
    <row r="89" spans="1:25" x14ac:dyDescent="0.3">
      <c r="S89" s="1"/>
      <c r="T89" s="1"/>
    </row>
    <row r="90" spans="1:25" x14ac:dyDescent="0.3">
      <c r="S90" s="1"/>
      <c r="T90" s="1"/>
    </row>
    <row r="91" spans="1:25" x14ac:dyDescent="0.3">
      <c r="S91" s="1"/>
      <c r="T91" s="1"/>
    </row>
    <row r="92" spans="1:25" x14ac:dyDescent="0.3">
      <c r="S92" s="1"/>
      <c r="T92" s="1"/>
    </row>
    <row r="93" spans="1:25" x14ac:dyDescent="0.3">
      <c r="S93" s="1"/>
      <c r="T93" s="1"/>
    </row>
    <row r="94" spans="1:25" x14ac:dyDescent="0.3">
      <c r="S94" s="1"/>
      <c r="T94" s="1"/>
    </row>
    <row r="95" spans="1:25" x14ac:dyDescent="0.3">
      <c r="S95" s="1"/>
      <c r="T95" s="1"/>
    </row>
    <row r="96" spans="1:25" x14ac:dyDescent="0.3">
      <c r="S96" s="1"/>
      <c r="T96" s="1"/>
    </row>
    <row r="97" spans="19:20" x14ac:dyDescent="0.3">
      <c r="S97" s="1"/>
      <c r="T97" s="1"/>
    </row>
    <row r="98" spans="19:20" x14ac:dyDescent="0.3">
      <c r="S98" s="1"/>
      <c r="T98" s="1"/>
    </row>
    <row r="99" spans="19:20" x14ac:dyDescent="0.3">
      <c r="S99" s="1"/>
      <c r="T99" s="1"/>
    </row>
    <row r="100" spans="19:20" x14ac:dyDescent="0.3">
      <c r="S100" s="1"/>
      <c r="T100" s="1"/>
    </row>
    <row r="101" spans="19:20" x14ac:dyDescent="0.3">
      <c r="S101" s="1"/>
      <c r="T101" s="1"/>
    </row>
    <row r="102" spans="19:20" x14ac:dyDescent="0.3">
      <c r="S102" s="1"/>
      <c r="T102" s="1"/>
    </row>
    <row r="103" spans="19:20" x14ac:dyDescent="0.3">
      <c r="S103" s="1"/>
      <c r="T103" s="1"/>
    </row>
    <row r="104" spans="19:20" x14ac:dyDescent="0.3">
      <c r="S104" s="1"/>
      <c r="T104" s="1"/>
    </row>
    <row r="105" spans="19:20" x14ac:dyDescent="0.3">
      <c r="S105" s="1"/>
      <c r="T105" s="1"/>
    </row>
    <row r="106" spans="19:20" x14ac:dyDescent="0.3">
      <c r="S106" s="1"/>
      <c r="T106" s="1"/>
    </row>
    <row r="107" spans="19:20" x14ac:dyDescent="0.3">
      <c r="S107" s="1"/>
      <c r="T107" s="1"/>
    </row>
    <row r="108" spans="19:20" x14ac:dyDescent="0.3">
      <c r="S108" s="1"/>
      <c r="T108" s="1"/>
    </row>
    <row r="109" spans="19:20" x14ac:dyDescent="0.3">
      <c r="S109" s="1"/>
      <c r="T109" s="1"/>
    </row>
    <row r="110" spans="19:20" x14ac:dyDescent="0.3">
      <c r="S110" s="1"/>
      <c r="T110" s="1"/>
    </row>
    <row r="111" spans="19:20" x14ac:dyDescent="0.3">
      <c r="S111" s="1"/>
      <c r="T111" s="1"/>
    </row>
    <row r="112" spans="19:20" x14ac:dyDescent="0.3">
      <c r="S112" s="1"/>
      <c r="T112" s="1"/>
    </row>
    <row r="113" spans="19:20" x14ac:dyDescent="0.3">
      <c r="S113" s="1"/>
      <c r="T113" s="1"/>
    </row>
    <row r="114" spans="19:20" x14ac:dyDescent="0.3">
      <c r="S114" s="1"/>
      <c r="T114" s="1"/>
    </row>
    <row r="115" spans="19:20" x14ac:dyDescent="0.3">
      <c r="S115" s="1"/>
      <c r="T115" s="1"/>
    </row>
    <row r="116" spans="19:20" x14ac:dyDescent="0.3">
      <c r="S116" s="1"/>
      <c r="T116" s="1"/>
    </row>
    <row r="117" spans="19:20" x14ac:dyDescent="0.3">
      <c r="S117" s="1"/>
      <c r="T117" s="1"/>
    </row>
    <row r="118" spans="19:20" x14ac:dyDescent="0.3">
      <c r="S118" s="1"/>
      <c r="T118" s="1"/>
    </row>
    <row r="119" spans="19:20" x14ac:dyDescent="0.3">
      <c r="S119" s="1"/>
      <c r="T119" s="1"/>
    </row>
    <row r="120" spans="19:20" x14ac:dyDescent="0.3">
      <c r="S120" s="1"/>
      <c r="T120" s="1"/>
    </row>
    <row r="121" spans="19:20" x14ac:dyDescent="0.3">
      <c r="S121" s="1"/>
      <c r="T121" s="1"/>
    </row>
    <row r="122" spans="19:20" x14ac:dyDescent="0.3">
      <c r="S122" s="1"/>
      <c r="T122" s="1"/>
    </row>
    <row r="123" spans="19:20" x14ac:dyDescent="0.3">
      <c r="S123" s="1"/>
      <c r="T123" s="1"/>
    </row>
    <row r="124" spans="19:20" x14ac:dyDescent="0.3">
      <c r="S124" s="1"/>
      <c r="T124" s="1"/>
    </row>
    <row r="125" spans="19:20" x14ac:dyDescent="0.3">
      <c r="S125" s="1"/>
      <c r="T125" s="1"/>
    </row>
    <row r="126" spans="19:20" x14ac:dyDescent="0.3">
      <c r="S126" s="1"/>
      <c r="T126" s="1"/>
    </row>
    <row r="127" spans="19:20" x14ac:dyDescent="0.3">
      <c r="S127" s="1"/>
      <c r="T127" s="1"/>
    </row>
    <row r="128" spans="19:20" x14ac:dyDescent="0.3">
      <c r="S128" s="1"/>
      <c r="T128" s="1"/>
    </row>
    <row r="129" spans="19:20" x14ac:dyDescent="0.3">
      <c r="S129" s="1"/>
      <c r="T129" s="1"/>
    </row>
    <row r="130" spans="19:20" x14ac:dyDescent="0.3">
      <c r="S130" s="1"/>
      <c r="T130" s="1"/>
    </row>
    <row r="131" spans="19:20" x14ac:dyDescent="0.3">
      <c r="S131" s="1"/>
      <c r="T131" s="1"/>
    </row>
    <row r="132" spans="19:20" x14ac:dyDescent="0.3">
      <c r="S132" s="1"/>
      <c r="T132" s="1"/>
    </row>
    <row r="133" spans="19:20" x14ac:dyDescent="0.3">
      <c r="S133" s="1"/>
      <c r="T133" s="1"/>
    </row>
    <row r="134" spans="19:20" x14ac:dyDescent="0.3">
      <c r="S134" s="1"/>
      <c r="T134" s="1"/>
    </row>
    <row r="135" spans="19:20" x14ac:dyDescent="0.3">
      <c r="S135" s="1"/>
      <c r="T135" s="1"/>
    </row>
    <row r="136" spans="19:20" x14ac:dyDescent="0.3">
      <c r="S136" s="1"/>
      <c r="T136" s="1"/>
    </row>
    <row r="137" spans="19:20" x14ac:dyDescent="0.3">
      <c r="S137" s="1"/>
      <c r="T137" s="1"/>
    </row>
    <row r="138" spans="19:20" x14ac:dyDescent="0.3">
      <c r="S138" s="1"/>
      <c r="T138" s="1"/>
    </row>
    <row r="139" spans="19:20" x14ac:dyDescent="0.3">
      <c r="S139" s="1"/>
      <c r="T139" s="1"/>
    </row>
    <row r="140" spans="19:20" x14ac:dyDescent="0.3">
      <c r="S140" s="1"/>
      <c r="T140" s="1"/>
    </row>
    <row r="141" spans="19:20" x14ac:dyDescent="0.3">
      <c r="S141" s="1"/>
      <c r="T141" s="1"/>
    </row>
    <row r="142" spans="19:20" x14ac:dyDescent="0.3">
      <c r="S142" s="1"/>
      <c r="T142" s="1"/>
    </row>
    <row r="143" spans="19:20" x14ac:dyDescent="0.3">
      <c r="S143" s="1"/>
      <c r="T143" s="1"/>
    </row>
    <row r="144" spans="19:20" x14ac:dyDescent="0.3">
      <c r="S144" s="1"/>
      <c r="T144" s="1"/>
    </row>
    <row r="145" spans="19:20" x14ac:dyDescent="0.3">
      <c r="S145" s="1"/>
      <c r="T145" s="1"/>
    </row>
    <row r="146" spans="19:20" x14ac:dyDescent="0.3">
      <c r="S146" s="1"/>
      <c r="T146" s="1"/>
    </row>
    <row r="147" spans="19:20" x14ac:dyDescent="0.3">
      <c r="S147" s="1"/>
      <c r="T147" s="1"/>
    </row>
    <row r="148" spans="19:20" x14ac:dyDescent="0.3">
      <c r="S148" s="1"/>
      <c r="T148" s="1"/>
    </row>
    <row r="149" spans="19:20" x14ac:dyDescent="0.3">
      <c r="S149" s="1"/>
      <c r="T149" s="1"/>
    </row>
    <row r="150" spans="19:20" x14ac:dyDescent="0.3">
      <c r="S150" s="1"/>
      <c r="T150" s="1"/>
    </row>
    <row r="151" spans="19:20" x14ac:dyDescent="0.3">
      <c r="S151" s="1"/>
      <c r="T151" s="1"/>
    </row>
    <row r="152" spans="19:20" x14ac:dyDescent="0.3">
      <c r="S152" s="1"/>
      <c r="T152" s="1"/>
    </row>
    <row r="153" spans="19:20" x14ac:dyDescent="0.3">
      <c r="S153" s="1"/>
      <c r="T153" s="1"/>
    </row>
    <row r="154" spans="19:20" x14ac:dyDescent="0.3">
      <c r="S154" s="1"/>
      <c r="T154" s="1"/>
    </row>
    <row r="155" spans="19:20" x14ac:dyDescent="0.3">
      <c r="S155" s="1"/>
      <c r="T155" s="1"/>
    </row>
    <row r="156" spans="19:20" x14ac:dyDescent="0.3">
      <c r="S156" s="1"/>
      <c r="T156" s="1"/>
    </row>
    <row r="157" spans="19:20" x14ac:dyDescent="0.3">
      <c r="S157" s="1"/>
      <c r="T157" s="1"/>
    </row>
    <row r="158" spans="19:20" x14ac:dyDescent="0.3">
      <c r="S158" s="1"/>
      <c r="T158" s="1"/>
    </row>
    <row r="159" spans="19:20" x14ac:dyDescent="0.3">
      <c r="S159" s="1"/>
      <c r="T159" s="1"/>
    </row>
    <row r="160" spans="19:20" x14ac:dyDescent="0.3">
      <c r="S160" s="1"/>
      <c r="T160" s="1"/>
    </row>
    <row r="161" spans="19:20" x14ac:dyDescent="0.3">
      <c r="S161" s="1"/>
      <c r="T161" s="1"/>
    </row>
    <row r="162" spans="19:20" x14ac:dyDescent="0.3">
      <c r="S162" s="1"/>
      <c r="T162" s="1"/>
    </row>
    <row r="163" spans="19:20" x14ac:dyDescent="0.3">
      <c r="S163" s="1"/>
      <c r="T163" s="1"/>
    </row>
    <row r="164" spans="19:20" x14ac:dyDescent="0.3">
      <c r="S164" s="1"/>
      <c r="T164" s="1"/>
    </row>
    <row r="165" spans="19:20" x14ac:dyDescent="0.3">
      <c r="S165" s="1"/>
      <c r="T165" s="1"/>
    </row>
    <row r="166" spans="19:20" x14ac:dyDescent="0.3">
      <c r="S166" s="1"/>
      <c r="T166" s="1"/>
    </row>
    <row r="167" spans="19:20" x14ac:dyDescent="0.3">
      <c r="S167" s="1"/>
      <c r="T167" s="1"/>
    </row>
    <row r="168" spans="19:20" x14ac:dyDescent="0.3">
      <c r="S168" s="1"/>
      <c r="T168" s="1"/>
    </row>
    <row r="169" spans="19:20" x14ac:dyDescent="0.3">
      <c r="S169" s="1"/>
      <c r="T169" s="1"/>
    </row>
    <row r="170" spans="19:20" x14ac:dyDescent="0.3">
      <c r="S170" s="1"/>
      <c r="T170" s="1"/>
    </row>
    <row r="171" spans="19:20" x14ac:dyDescent="0.3">
      <c r="S171" s="1"/>
      <c r="T171" s="1"/>
    </row>
    <row r="172" spans="19:20" x14ac:dyDescent="0.3">
      <c r="S172" s="1"/>
      <c r="T172" s="1"/>
    </row>
    <row r="173" spans="19:20" x14ac:dyDescent="0.3">
      <c r="S173" s="1"/>
      <c r="T173" s="1"/>
    </row>
    <row r="174" spans="19:20" x14ac:dyDescent="0.3">
      <c r="S174" s="1"/>
      <c r="T174" s="1"/>
    </row>
    <row r="175" spans="19:20" x14ac:dyDescent="0.3">
      <c r="S175" s="1"/>
      <c r="T175" s="1"/>
    </row>
    <row r="176" spans="19:20" x14ac:dyDescent="0.3">
      <c r="S176" s="1"/>
      <c r="T176" s="1"/>
    </row>
    <row r="177" spans="19:20" x14ac:dyDescent="0.3">
      <c r="S177" s="1"/>
      <c r="T177" s="1"/>
    </row>
    <row r="178" spans="19:20" x14ac:dyDescent="0.3">
      <c r="S178" s="1"/>
      <c r="T178" s="1"/>
    </row>
    <row r="179" spans="19:20" x14ac:dyDescent="0.3">
      <c r="S179" s="1"/>
      <c r="T179" s="1"/>
    </row>
    <row r="180" spans="19:20" x14ac:dyDescent="0.3">
      <c r="S180" s="1"/>
      <c r="T180" s="1"/>
    </row>
    <row r="181" spans="19:20" x14ac:dyDescent="0.3">
      <c r="S181" s="1"/>
      <c r="T181" s="1"/>
    </row>
    <row r="182" spans="19:20" x14ac:dyDescent="0.3">
      <c r="S182" s="1"/>
      <c r="T182" s="1"/>
    </row>
    <row r="183" spans="19:20" x14ac:dyDescent="0.3">
      <c r="S183" s="1"/>
      <c r="T183" s="1"/>
    </row>
    <row r="184" spans="19:20" x14ac:dyDescent="0.3">
      <c r="S184" s="1"/>
      <c r="T184" s="1"/>
    </row>
    <row r="185" spans="19:20" x14ac:dyDescent="0.3">
      <c r="S185" s="1"/>
      <c r="T185" s="1"/>
    </row>
    <row r="186" spans="19:20" x14ac:dyDescent="0.3">
      <c r="S186" s="1"/>
      <c r="T186" s="1"/>
    </row>
    <row r="187" spans="19:20" x14ac:dyDescent="0.3">
      <c r="S187" s="1"/>
      <c r="T187" s="1"/>
    </row>
    <row r="188" spans="19:20" x14ac:dyDescent="0.3">
      <c r="S188" s="1"/>
      <c r="T188" s="1"/>
    </row>
    <row r="189" spans="19:20" x14ac:dyDescent="0.3">
      <c r="S189" s="1"/>
      <c r="T189" s="1"/>
    </row>
    <row r="190" spans="19:20" x14ac:dyDescent="0.3">
      <c r="S190" s="1"/>
      <c r="T190" s="1"/>
    </row>
    <row r="191" spans="19:20" x14ac:dyDescent="0.3">
      <c r="S191" s="1"/>
      <c r="T191" s="1"/>
    </row>
    <row r="192" spans="19:20" x14ac:dyDescent="0.3">
      <c r="S192" s="1"/>
      <c r="T192" s="1"/>
    </row>
    <row r="193" spans="19:20" x14ac:dyDescent="0.3">
      <c r="S193" s="1"/>
      <c r="T193" s="1"/>
    </row>
    <row r="194" spans="19:20" x14ac:dyDescent="0.3">
      <c r="S194" s="1"/>
      <c r="T194" s="1"/>
    </row>
    <row r="195" spans="19:20" x14ac:dyDescent="0.3">
      <c r="S195" s="1"/>
      <c r="T195" s="1"/>
    </row>
    <row r="196" spans="19:20" x14ac:dyDescent="0.3">
      <c r="S196" s="1"/>
      <c r="T196" s="1"/>
    </row>
    <row r="197" spans="19:20" x14ac:dyDescent="0.3">
      <c r="S197" s="1"/>
      <c r="T197" s="1"/>
    </row>
    <row r="198" spans="19:20" x14ac:dyDescent="0.3">
      <c r="S198" s="1"/>
      <c r="T198" s="1"/>
    </row>
    <row r="199" spans="19:20" x14ac:dyDescent="0.3">
      <c r="S199" s="1"/>
      <c r="T199" s="1"/>
    </row>
    <row r="200" spans="19:20" x14ac:dyDescent="0.3">
      <c r="S200" s="1"/>
      <c r="T200" s="1"/>
    </row>
    <row r="201" spans="19:20" x14ac:dyDescent="0.3">
      <c r="S201" s="1"/>
      <c r="T201" s="1"/>
    </row>
    <row r="202" spans="19:20" x14ac:dyDescent="0.3">
      <c r="S202" s="1"/>
      <c r="T202" s="1"/>
    </row>
    <row r="203" spans="19:20" x14ac:dyDescent="0.3">
      <c r="S203" s="1"/>
      <c r="T203" s="1"/>
    </row>
    <row r="204" spans="19:20" x14ac:dyDescent="0.3">
      <c r="S204" s="1"/>
      <c r="T204" s="1"/>
    </row>
    <row r="205" spans="19:20" x14ac:dyDescent="0.3">
      <c r="S205" s="1"/>
      <c r="T205" s="1"/>
    </row>
    <row r="206" spans="19:20" x14ac:dyDescent="0.3">
      <c r="S206" s="1"/>
      <c r="T206" s="1"/>
    </row>
    <row r="207" spans="19:20" x14ac:dyDescent="0.3">
      <c r="S207" s="1"/>
      <c r="T207" s="1"/>
    </row>
    <row r="208" spans="19:20" x14ac:dyDescent="0.3">
      <c r="S208" s="1"/>
      <c r="T208" s="1"/>
    </row>
    <row r="209" spans="19:20" x14ac:dyDescent="0.3">
      <c r="S209" s="1"/>
      <c r="T209" s="1"/>
    </row>
    <row r="210" spans="19:20" x14ac:dyDescent="0.3">
      <c r="S210" s="1"/>
      <c r="T210" s="1"/>
    </row>
    <row r="211" spans="19:20" x14ac:dyDescent="0.3">
      <c r="S211" s="1"/>
      <c r="T211" s="1"/>
    </row>
    <row r="212" spans="19:20" x14ac:dyDescent="0.3">
      <c r="S212" s="1"/>
      <c r="T212" s="1"/>
    </row>
    <row r="213" spans="19:20" x14ac:dyDescent="0.3">
      <c r="S213" s="1"/>
      <c r="T213" s="1"/>
    </row>
    <row r="214" spans="19:20" x14ac:dyDescent="0.3">
      <c r="S214" s="1"/>
      <c r="T214" s="1"/>
    </row>
    <row r="215" spans="19:20" x14ac:dyDescent="0.3">
      <c r="S215" s="1"/>
      <c r="T215" s="1"/>
    </row>
    <row r="216" spans="19:20" x14ac:dyDescent="0.3">
      <c r="S216" s="1"/>
      <c r="T216" s="1"/>
    </row>
    <row r="217" spans="19:20" x14ac:dyDescent="0.3">
      <c r="S217" s="1"/>
      <c r="T217" s="1"/>
    </row>
    <row r="218" spans="19:20" x14ac:dyDescent="0.3">
      <c r="S218" s="1"/>
      <c r="T218" s="1"/>
    </row>
    <row r="219" spans="19:20" x14ac:dyDescent="0.3">
      <c r="S219" s="1"/>
      <c r="T219" s="1"/>
    </row>
    <row r="220" spans="19:20" x14ac:dyDescent="0.3">
      <c r="S220" s="1"/>
      <c r="T220" s="1"/>
    </row>
    <row r="221" spans="19:20" x14ac:dyDescent="0.3">
      <c r="S221" s="1"/>
      <c r="T221" s="1"/>
    </row>
    <row r="222" spans="19:20" x14ac:dyDescent="0.3">
      <c r="S222" s="1"/>
      <c r="T222" s="1"/>
    </row>
    <row r="223" spans="19:20" x14ac:dyDescent="0.3">
      <c r="S223" s="1"/>
      <c r="T223" s="1"/>
    </row>
    <row r="224" spans="19:20" x14ac:dyDescent="0.3">
      <c r="S224" s="1"/>
      <c r="T224" s="1"/>
    </row>
    <row r="225" spans="19:20" x14ac:dyDescent="0.3">
      <c r="S225" s="1"/>
      <c r="T225" s="1"/>
    </row>
    <row r="226" spans="19:20" x14ac:dyDescent="0.3">
      <c r="S226" s="1"/>
      <c r="T226" s="1"/>
    </row>
    <row r="227" spans="19:20" x14ac:dyDescent="0.3">
      <c r="S227" s="1"/>
      <c r="T227" s="1"/>
    </row>
    <row r="228" spans="19:20" x14ac:dyDescent="0.3">
      <c r="S228" s="1"/>
      <c r="T228" s="1"/>
    </row>
    <row r="229" spans="19:20" x14ac:dyDescent="0.3">
      <c r="S229" s="1"/>
      <c r="T229" s="1"/>
    </row>
    <row r="230" spans="19:20" x14ac:dyDescent="0.3">
      <c r="S230" s="1"/>
      <c r="T230" s="1"/>
    </row>
    <row r="231" spans="19:20" x14ac:dyDescent="0.3">
      <c r="S231" s="1"/>
      <c r="T231" s="1"/>
    </row>
    <row r="232" spans="19:20" x14ac:dyDescent="0.3">
      <c r="S232" s="1"/>
      <c r="T232" s="1"/>
    </row>
    <row r="233" spans="19:20" x14ac:dyDescent="0.3">
      <c r="S233" s="1"/>
      <c r="T233" s="1"/>
    </row>
    <row r="234" spans="19:20" x14ac:dyDescent="0.3">
      <c r="S234" s="1"/>
      <c r="T234" s="1"/>
    </row>
    <row r="235" spans="19:20" x14ac:dyDescent="0.3">
      <c r="S235" s="1"/>
      <c r="T235" s="1"/>
    </row>
    <row r="236" spans="19:20" x14ac:dyDescent="0.3">
      <c r="S236" s="1"/>
      <c r="T236" s="1"/>
    </row>
    <row r="237" spans="19:20" x14ac:dyDescent="0.3">
      <c r="S237" s="1"/>
      <c r="T237" s="1"/>
    </row>
    <row r="238" spans="19:20" x14ac:dyDescent="0.3">
      <c r="S238" s="1"/>
      <c r="T238" s="1"/>
    </row>
    <row r="239" spans="19:20" x14ac:dyDescent="0.3">
      <c r="S239" s="1"/>
      <c r="T239" s="1"/>
    </row>
    <row r="240" spans="19:20" x14ac:dyDescent="0.3">
      <c r="S240" s="1"/>
      <c r="T240" s="1"/>
    </row>
    <row r="241" spans="19:20" x14ac:dyDescent="0.3">
      <c r="S241" s="1"/>
      <c r="T241" s="1"/>
    </row>
    <row r="242" spans="19:20" x14ac:dyDescent="0.3">
      <c r="S242" s="1"/>
      <c r="T242" s="1"/>
    </row>
    <row r="243" spans="19:20" x14ac:dyDescent="0.3">
      <c r="S243" s="1"/>
      <c r="T243" s="1"/>
    </row>
    <row r="244" spans="19:20" x14ac:dyDescent="0.3">
      <c r="S244" s="1"/>
      <c r="T244" s="1"/>
    </row>
    <row r="245" spans="19:20" x14ac:dyDescent="0.3">
      <c r="S245" s="1"/>
      <c r="T245" s="1"/>
    </row>
    <row r="246" spans="19:20" x14ac:dyDescent="0.3">
      <c r="S246" s="1"/>
      <c r="T246" s="1"/>
    </row>
    <row r="247" spans="19:20" x14ac:dyDescent="0.3">
      <c r="S247" s="1"/>
      <c r="T247" s="1"/>
    </row>
    <row r="248" spans="19:20" x14ac:dyDescent="0.3">
      <c r="S248" s="1"/>
      <c r="T248" s="1"/>
    </row>
    <row r="249" spans="19:20" x14ac:dyDescent="0.3">
      <c r="S249" s="1"/>
      <c r="T249" s="1"/>
    </row>
    <row r="250" spans="19:20" x14ac:dyDescent="0.3">
      <c r="S250" s="1"/>
      <c r="T250" s="1"/>
    </row>
    <row r="251" spans="19:20" x14ac:dyDescent="0.3">
      <c r="S251" s="1"/>
      <c r="T251" s="1"/>
    </row>
    <row r="252" spans="19:20" x14ac:dyDescent="0.3">
      <c r="S252" s="1"/>
      <c r="T252" s="1"/>
    </row>
    <row r="253" spans="19:20" x14ac:dyDescent="0.3">
      <c r="S253" s="1"/>
      <c r="T253" s="1"/>
    </row>
    <row r="254" spans="19:20" x14ac:dyDescent="0.3">
      <c r="S254" s="1"/>
      <c r="T254" s="1"/>
    </row>
    <row r="255" spans="19:20" x14ac:dyDescent="0.3">
      <c r="S255" s="1"/>
      <c r="T255" s="1"/>
    </row>
    <row r="256" spans="19:20" x14ac:dyDescent="0.3">
      <c r="S256" s="1"/>
      <c r="T256" s="1"/>
    </row>
    <row r="257" spans="19:20" x14ac:dyDescent="0.3">
      <c r="S257" s="1"/>
      <c r="T257" s="1"/>
    </row>
    <row r="258" spans="19:20" x14ac:dyDescent="0.3">
      <c r="S258" s="1"/>
      <c r="T258" s="1"/>
    </row>
    <row r="259" spans="19:20" x14ac:dyDescent="0.3">
      <c r="S259" s="1"/>
      <c r="T259" s="1"/>
    </row>
    <row r="260" spans="19:20" x14ac:dyDescent="0.3">
      <c r="S260" s="1"/>
      <c r="T260" s="1"/>
    </row>
    <row r="261" spans="19:20" x14ac:dyDescent="0.3">
      <c r="S261" s="1"/>
      <c r="T261" s="1"/>
    </row>
    <row r="262" spans="19:20" x14ac:dyDescent="0.3">
      <c r="S262" s="1"/>
      <c r="T262" s="1"/>
    </row>
    <row r="263" spans="19:20" x14ac:dyDescent="0.3">
      <c r="S263" s="1"/>
      <c r="T263" s="1"/>
    </row>
    <row r="264" spans="19:20" x14ac:dyDescent="0.3">
      <c r="S264" s="1"/>
      <c r="T264" s="1"/>
    </row>
    <row r="265" spans="19:20" x14ac:dyDescent="0.3">
      <c r="S265" s="1"/>
      <c r="T265" s="1"/>
    </row>
    <row r="266" spans="19:20" x14ac:dyDescent="0.3">
      <c r="S266" s="1"/>
      <c r="T266" s="1"/>
    </row>
    <row r="267" spans="19:20" x14ac:dyDescent="0.3">
      <c r="S267" s="1"/>
      <c r="T267" s="1"/>
    </row>
    <row r="268" spans="19:20" x14ac:dyDescent="0.3">
      <c r="S268" s="1"/>
      <c r="T268" s="1"/>
    </row>
    <row r="269" spans="19:20" x14ac:dyDescent="0.3">
      <c r="S269" s="1"/>
      <c r="T269" s="1"/>
    </row>
    <row r="270" spans="19:20" x14ac:dyDescent="0.3">
      <c r="S270" s="1"/>
      <c r="T270" s="1"/>
    </row>
    <row r="271" spans="19:20" x14ac:dyDescent="0.3">
      <c r="S271" s="1"/>
      <c r="T271" s="1"/>
    </row>
    <row r="272" spans="19:20" x14ac:dyDescent="0.3">
      <c r="S272" s="1"/>
      <c r="T272" s="1"/>
    </row>
    <row r="273" spans="19:20" x14ac:dyDescent="0.3">
      <c r="S273" s="1"/>
      <c r="T273" s="1"/>
    </row>
    <row r="274" spans="19:20" x14ac:dyDescent="0.3">
      <c r="S274" s="1"/>
      <c r="T274" s="1"/>
    </row>
    <row r="275" spans="19:20" x14ac:dyDescent="0.3">
      <c r="S275" s="1"/>
      <c r="T275" s="1"/>
    </row>
    <row r="276" spans="19:20" x14ac:dyDescent="0.3">
      <c r="S276" s="1"/>
      <c r="T276" s="1"/>
    </row>
    <row r="277" spans="19:20" x14ac:dyDescent="0.3">
      <c r="S277" s="1"/>
      <c r="T277" s="1"/>
    </row>
    <row r="278" spans="19:20" x14ac:dyDescent="0.3">
      <c r="S278" s="1"/>
      <c r="T278" s="1"/>
    </row>
    <row r="279" spans="19:20" x14ac:dyDescent="0.3">
      <c r="S279" s="1"/>
      <c r="T279" s="1"/>
    </row>
    <row r="280" spans="19:20" x14ac:dyDescent="0.3">
      <c r="S280" s="1"/>
      <c r="T280" s="1"/>
    </row>
    <row r="281" spans="19:20" x14ac:dyDescent="0.3">
      <c r="S281" s="1"/>
      <c r="T281" s="1"/>
    </row>
    <row r="282" spans="19:20" x14ac:dyDescent="0.3">
      <c r="S282" s="1"/>
      <c r="T282" s="1"/>
    </row>
    <row r="283" spans="19:20" x14ac:dyDescent="0.3">
      <c r="S283" s="1"/>
      <c r="T283" s="1"/>
    </row>
    <row r="284" spans="19:20" x14ac:dyDescent="0.3">
      <c r="S284" s="1"/>
      <c r="T284" s="1"/>
    </row>
    <row r="285" spans="19:20" x14ac:dyDescent="0.3">
      <c r="S285" s="1"/>
      <c r="T285" s="1"/>
    </row>
    <row r="286" spans="19:20" x14ac:dyDescent="0.3">
      <c r="S286" s="1"/>
      <c r="T286" s="1"/>
    </row>
    <row r="287" spans="19:20" x14ac:dyDescent="0.3">
      <c r="S287" s="1"/>
      <c r="T287" s="1"/>
    </row>
    <row r="288" spans="19:20" x14ac:dyDescent="0.3">
      <c r="S288" s="1"/>
      <c r="T288" s="1"/>
    </row>
    <row r="289" spans="19:20" x14ac:dyDescent="0.3">
      <c r="S289" s="1"/>
      <c r="T289" s="1"/>
    </row>
    <row r="290" spans="19:20" x14ac:dyDescent="0.3">
      <c r="S290" s="1"/>
      <c r="T290" s="1"/>
    </row>
    <row r="291" spans="19:20" x14ac:dyDescent="0.3">
      <c r="S291" s="1"/>
      <c r="T291" s="1"/>
    </row>
    <row r="292" spans="19:20" x14ac:dyDescent="0.3">
      <c r="S292" s="1"/>
      <c r="T292" s="1"/>
    </row>
    <row r="293" spans="19:20" x14ac:dyDescent="0.3">
      <c r="S293" s="1"/>
      <c r="T293" s="1"/>
    </row>
    <row r="294" spans="19:20" x14ac:dyDescent="0.3">
      <c r="S294" s="1"/>
      <c r="T294" s="1"/>
    </row>
    <row r="295" spans="19:20" x14ac:dyDescent="0.3">
      <c r="S295" s="1"/>
      <c r="T295" s="1"/>
    </row>
    <row r="296" spans="19:20" x14ac:dyDescent="0.3">
      <c r="S296" s="1"/>
      <c r="T296" s="1"/>
    </row>
    <row r="297" spans="19:20" x14ac:dyDescent="0.3">
      <c r="S297" s="1"/>
      <c r="T297" s="1"/>
    </row>
    <row r="298" spans="19:20" x14ac:dyDescent="0.3">
      <c r="S298" s="1"/>
      <c r="T298" s="1"/>
    </row>
    <row r="299" spans="19:20" x14ac:dyDescent="0.3">
      <c r="S299" s="1"/>
      <c r="T299" s="1"/>
    </row>
    <row r="300" spans="19:20" x14ac:dyDescent="0.3">
      <c r="S300" s="1"/>
      <c r="T300" s="1"/>
    </row>
    <row r="301" spans="19:20" x14ac:dyDescent="0.3">
      <c r="S301" s="1"/>
      <c r="T301" s="1"/>
    </row>
    <row r="302" spans="19:20" x14ac:dyDescent="0.3">
      <c r="S302" s="1"/>
      <c r="T302" s="1"/>
    </row>
    <row r="303" spans="19:20" x14ac:dyDescent="0.3">
      <c r="S303" s="1"/>
      <c r="T303" s="1"/>
    </row>
    <row r="304" spans="19:20" x14ac:dyDescent="0.3">
      <c r="S304" s="1"/>
      <c r="T304" s="1"/>
    </row>
    <row r="305" spans="19:20" x14ac:dyDescent="0.3">
      <c r="S305" s="1"/>
      <c r="T305" s="1"/>
    </row>
    <row r="306" spans="19:20" x14ac:dyDescent="0.3">
      <c r="S306" s="1"/>
      <c r="T306" s="1"/>
    </row>
    <row r="307" spans="19:20" x14ac:dyDescent="0.3">
      <c r="S307" s="1"/>
      <c r="T307" s="1"/>
    </row>
    <row r="308" spans="19:20" x14ac:dyDescent="0.3">
      <c r="S308" s="1"/>
      <c r="T308" s="1"/>
    </row>
    <row r="309" spans="19:20" x14ac:dyDescent="0.3">
      <c r="S309" s="1"/>
      <c r="T309" s="1"/>
    </row>
    <row r="310" spans="19:20" x14ac:dyDescent="0.3">
      <c r="S310" s="1"/>
      <c r="T310" s="1"/>
    </row>
    <row r="311" spans="19:20" x14ac:dyDescent="0.3">
      <c r="S311" s="1"/>
      <c r="T311" s="1"/>
    </row>
    <row r="312" spans="19:20" x14ac:dyDescent="0.3">
      <c r="S312" s="1"/>
      <c r="T312" s="1"/>
    </row>
    <row r="313" spans="19:20" x14ac:dyDescent="0.3">
      <c r="S313" s="1"/>
      <c r="T313" s="1"/>
    </row>
    <row r="314" spans="19:20" x14ac:dyDescent="0.3">
      <c r="S314" s="1"/>
      <c r="T314" s="1"/>
    </row>
    <row r="315" spans="19:20" x14ac:dyDescent="0.3">
      <c r="S315" s="1"/>
      <c r="T315" s="1"/>
    </row>
    <row r="316" spans="19:20" x14ac:dyDescent="0.3">
      <c r="S316" s="1"/>
      <c r="T316" s="1"/>
    </row>
    <row r="317" spans="19:20" x14ac:dyDescent="0.3">
      <c r="S317" s="1"/>
      <c r="T317" s="1"/>
    </row>
    <row r="318" spans="19:20" x14ac:dyDescent="0.3">
      <c r="S318" s="1"/>
      <c r="T318" s="1"/>
    </row>
    <row r="319" spans="19:20" x14ac:dyDescent="0.3">
      <c r="S319" s="1"/>
      <c r="T319" s="1"/>
    </row>
    <row r="320" spans="19:20" x14ac:dyDescent="0.3">
      <c r="S320" s="1"/>
      <c r="T320" s="1"/>
    </row>
    <row r="321" spans="19:20" x14ac:dyDescent="0.3">
      <c r="S321" s="1"/>
      <c r="T321" s="1"/>
    </row>
    <row r="322" spans="19:20" x14ac:dyDescent="0.3">
      <c r="S322" s="1"/>
      <c r="T322" s="1"/>
    </row>
    <row r="323" spans="19:20" x14ac:dyDescent="0.3">
      <c r="S323" s="1"/>
      <c r="T323" s="1"/>
    </row>
    <row r="324" spans="19:20" x14ac:dyDescent="0.3">
      <c r="S324" s="1"/>
      <c r="T324" s="1"/>
    </row>
    <row r="325" spans="19:20" x14ac:dyDescent="0.3">
      <c r="S325" s="1"/>
      <c r="T325" s="1"/>
    </row>
    <row r="326" spans="19:20" x14ac:dyDescent="0.3">
      <c r="S326" s="1"/>
      <c r="T326" s="1"/>
    </row>
    <row r="327" spans="19:20" x14ac:dyDescent="0.3">
      <c r="S327" s="1"/>
      <c r="T327" s="1"/>
    </row>
    <row r="328" spans="19:20" x14ac:dyDescent="0.3">
      <c r="S328" s="1"/>
      <c r="T328" s="1"/>
    </row>
    <row r="329" spans="19:20" x14ac:dyDescent="0.3">
      <c r="S329" s="1"/>
      <c r="T329" s="1"/>
    </row>
    <row r="330" spans="19:20" x14ac:dyDescent="0.3">
      <c r="S330" s="1"/>
      <c r="T330" s="1"/>
    </row>
    <row r="331" spans="19:20" x14ac:dyDescent="0.3">
      <c r="S331" s="1"/>
      <c r="T331" s="1"/>
    </row>
    <row r="332" spans="19:20" x14ac:dyDescent="0.3">
      <c r="S332" s="1"/>
      <c r="T332" s="1"/>
    </row>
    <row r="333" spans="19:20" x14ac:dyDescent="0.3">
      <c r="S333" s="1"/>
      <c r="T333" s="1"/>
    </row>
    <row r="334" spans="19:20" x14ac:dyDescent="0.3">
      <c r="S334" s="1"/>
      <c r="T334" s="1"/>
    </row>
    <row r="335" spans="19:20" x14ac:dyDescent="0.3">
      <c r="S335" s="1"/>
      <c r="T335" s="1"/>
    </row>
    <row r="336" spans="19:20" x14ac:dyDescent="0.3">
      <c r="S336" s="1"/>
      <c r="T336" s="1"/>
    </row>
    <row r="337" spans="19:20" x14ac:dyDescent="0.3">
      <c r="S337" s="1"/>
      <c r="T337" s="1"/>
    </row>
    <row r="338" spans="19:20" x14ac:dyDescent="0.3">
      <c r="S338" s="1"/>
      <c r="T338" s="1"/>
    </row>
    <row r="339" spans="19:20" x14ac:dyDescent="0.3">
      <c r="S339" s="1"/>
      <c r="T339" s="1"/>
    </row>
    <row r="340" spans="19:20" x14ac:dyDescent="0.3">
      <c r="S340" s="1"/>
      <c r="T340" s="1"/>
    </row>
    <row r="341" spans="19:20" x14ac:dyDescent="0.3">
      <c r="S341" s="1"/>
      <c r="T341" s="1"/>
    </row>
    <row r="342" spans="19:20" x14ac:dyDescent="0.3">
      <c r="S342" s="1"/>
      <c r="T342" s="1"/>
    </row>
    <row r="343" spans="19:20" x14ac:dyDescent="0.3">
      <c r="S343" s="1"/>
      <c r="T343" s="1"/>
    </row>
    <row r="344" spans="19:20" x14ac:dyDescent="0.3">
      <c r="S344" s="1"/>
      <c r="T344" s="1"/>
    </row>
    <row r="345" spans="19:20" x14ac:dyDescent="0.3">
      <c r="S345" s="1"/>
      <c r="T345" s="1"/>
    </row>
    <row r="346" spans="19:20" x14ac:dyDescent="0.3">
      <c r="S346" s="1"/>
      <c r="T346" s="1"/>
    </row>
    <row r="347" spans="19:20" x14ac:dyDescent="0.3">
      <c r="S347" s="1"/>
      <c r="T347" s="1"/>
    </row>
    <row r="348" spans="19:20" x14ac:dyDescent="0.3">
      <c r="S348" s="1"/>
      <c r="T348" s="1"/>
    </row>
    <row r="349" spans="19:20" x14ac:dyDescent="0.3">
      <c r="S349" s="1"/>
      <c r="T349" s="1"/>
    </row>
    <row r="350" spans="19:20" x14ac:dyDescent="0.3">
      <c r="S350" s="1"/>
      <c r="T350" s="1"/>
    </row>
    <row r="351" spans="19:20" x14ac:dyDescent="0.3">
      <c r="S351" s="1"/>
      <c r="T351" s="1"/>
    </row>
    <row r="352" spans="19:20" x14ac:dyDescent="0.3">
      <c r="S352" s="1"/>
      <c r="T352" s="1"/>
    </row>
    <row r="353" spans="19:20" x14ac:dyDescent="0.3">
      <c r="S353" s="1"/>
      <c r="T353" s="1"/>
    </row>
    <row r="354" spans="19:20" x14ac:dyDescent="0.3">
      <c r="S354" s="1"/>
      <c r="T354" s="1"/>
    </row>
    <row r="355" spans="19:20" x14ac:dyDescent="0.3">
      <c r="S355" s="1"/>
      <c r="T355" s="1"/>
    </row>
    <row r="356" spans="19:20" x14ac:dyDescent="0.3">
      <c r="S356" s="1"/>
      <c r="T356" s="1"/>
    </row>
    <row r="357" spans="19:20" x14ac:dyDescent="0.3">
      <c r="S357" s="1"/>
      <c r="T357" s="1"/>
    </row>
    <row r="358" spans="19:20" x14ac:dyDescent="0.3">
      <c r="S358" s="1"/>
      <c r="T358" s="1"/>
    </row>
    <row r="359" spans="19:20" x14ac:dyDescent="0.3">
      <c r="S359" s="1"/>
      <c r="T359" s="1"/>
    </row>
    <row r="360" spans="19:20" x14ac:dyDescent="0.3">
      <c r="S360" s="1"/>
      <c r="T360" s="1"/>
    </row>
    <row r="361" spans="19:20" x14ac:dyDescent="0.3">
      <c r="S361" s="1"/>
      <c r="T361" s="1"/>
    </row>
    <row r="362" spans="19:20" x14ac:dyDescent="0.3">
      <c r="S362" s="1"/>
      <c r="T362" s="1"/>
    </row>
    <row r="363" spans="19:20" x14ac:dyDescent="0.3">
      <c r="S363" s="1"/>
      <c r="T363" s="1"/>
    </row>
    <row r="364" spans="19:20" x14ac:dyDescent="0.3">
      <c r="S364" s="1"/>
      <c r="T364" s="1"/>
    </row>
    <row r="365" spans="19:20" x14ac:dyDescent="0.3">
      <c r="S365" s="1"/>
      <c r="T365" s="1"/>
    </row>
    <row r="366" spans="19:20" x14ac:dyDescent="0.3">
      <c r="S366" s="1"/>
      <c r="T366" s="1"/>
    </row>
    <row r="367" spans="19:20" x14ac:dyDescent="0.3">
      <c r="S367" s="1"/>
      <c r="T367" s="1"/>
    </row>
    <row r="368" spans="19:20" x14ac:dyDescent="0.3">
      <c r="S368" s="1"/>
      <c r="T368" s="1"/>
    </row>
    <row r="369" spans="19:20" x14ac:dyDescent="0.3">
      <c r="S369" s="1"/>
      <c r="T369" s="1"/>
    </row>
    <row r="370" spans="19:20" x14ac:dyDescent="0.3">
      <c r="S370" s="1"/>
      <c r="T370" s="1"/>
    </row>
    <row r="371" spans="19:20" x14ac:dyDescent="0.3">
      <c r="S371" s="1"/>
      <c r="T371" s="1"/>
    </row>
    <row r="372" spans="19:20" x14ac:dyDescent="0.3">
      <c r="S372" s="1"/>
      <c r="T372" s="1"/>
    </row>
    <row r="373" spans="19:20" x14ac:dyDescent="0.3">
      <c r="S373" s="1"/>
      <c r="T373" s="1"/>
    </row>
    <row r="374" spans="19:20" x14ac:dyDescent="0.3">
      <c r="S374" s="1"/>
      <c r="T374" s="1"/>
    </row>
    <row r="375" spans="19:20" x14ac:dyDescent="0.3">
      <c r="S375" s="1"/>
      <c r="T375" s="1"/>
    </row>
    <row r="376" spans="19:20" x14ac:dyDescent="0.3">
      <c r="S376" s="1"/>
      <c r="T376" s="1"/>
    </row>
    <row r="377" spans="19:20" x14ac:dyDescent="0.3">
      <c r="S377" s="1"/>
      <c r="T377" s="1"/>
    </row>
    <row r="378" spans="19:20" x14ac:dyDescent="0.3">
      <c r="S378" s="1"/>
      <c r="T378" s="1"/>
    </row>
    <row r="379" spans="19:20" x14ac:dyDescent="0.3">
      <c r="S379" s="1"/>
      <c r="T379" s="1"/>
    </row>
    <row r="380" spans="19:20" x14ac:dyDescent="0.3">
      <c r="S380" s="1"/>
      <c r="T380" s="1"/>
    </row>
    <row r="381" spans="19:20" x14ac:dyDescent="0.3">
      <c r="S381" s="1"/>
      <c r="T381" s="1"/>
    </row>
    <row r="382" spans="19:20" x14ac:dyDescent="0.3">
      <c r="S382" s="1"/>
      <c r="T382" s="1"/>
    </row>
    <row r="383" spans="19:20" x14ac:dyDescent="0.3">
      <c r="S383" s="1"/>
      <c r="T383" s="1"/>
    </row>
    <row r="384" spans="19:20" x14ac:dyDescent="0.3">
      <c r="S384" s="1"/>
      <c r="T384" s="1"/>
    </row>
    <row r="385" spans="19:20" x14ac:dyDescent="0.3">
      <c r="S385" s="1"/>
      <c r="T385" s="1"/>
    </row>
    <row r="386" spans="19:20" x14ac:dyDescent="0.3">
      <c r="S386" s="1"/>
      <c r="T386" s="1"/>
    </row>
    <row r="387" spans="19:20" x14ac:dyDescent="0.3">
      <c r="S387" s="1"/>
      <c r="T387" s="1"/>
    </row>
    <row r="388" spans="19:20" x14ac:dyDescent="0.3">
      <c r="S388" s="1"/>
      <c r="T388" s="1"/>
    </row>
    <row r="389" spans="19:20" x14ac:dyDescent="0.3">
      <c r="S389" s="1"/>
      <c r="T389" s="1"/>
    </row>
    <row r="390" spans="19:20" x14ac:dyDescent="0.3">
      <c r="S390" s="1"/>
      <c r="T390" s="1"/>
    </row>
    <row r="391" spans="19:20" x14ac:dyDescent="0.3">
      <c r="S391" s="1"/>
      <c r="T391" s="1"/>
    </row>
    <row r="392" spans="19:20" x14ac:dyDescent="0.3">
      <c r="S392" s="1"/>
      <c r="T392" s="1"/>
    </row>
    <row r="393" spans="19:20" x14ac:dyDescent="0.3">
      <c r="S393" s="1"/>
      <c r="T393" s="1"/>
    </row>
    <row r="394" spans="19:20" x14ac:dyDescent="0.3">
      <c r="S394" s="1"/>
      <c r="T394" s="1"/>
    </row>
    <row r="395" spans="19:20" x14ac:dyDescent="0.3">
      <c r="S395" s="1"/>
      <c r="T395" s="1"/>
    </row>
    <row r="396" spans="19:20" x14ac:dyDescent="0.3">
      <c r="S396" s="1"/>
      <c r="T396" s="1"/>
    </row>
    <row r="397" spans="19:20" x14ac:dyDescent="0.3">
      <c r="S397" s="1"/>
      <c r="T397" s="1"/>
    </row>
    <row r="398" spans="19:20" x14ac:dyDescent="0.3">
      <c r="S398" s="1"/>
      <c r="T398" s="1"/>
    </row>
    <row r="399" spans="19:20" x14ac:dyDescent="0.3">
      <c r="S399" s="1"/>
      <c r="T399" s="1"/>
    </row>
    <row r="400" spans="19:20" x14ac:dyDescent="0.3">
      <c r="S400" s="1"/>
      <c r="T400" s="1"/>
    </row>
    <row r="401" spans="19:20" x14ac:dyDescent="0.3">
      <c r="S401" s="1"/>
      <c r="T401" s="1"/>
    </row>
    <row r="402" spans="19:20" x14ac:dyDescent="0.3">
      <c r="S402" s="1"/>
      <c r="T402" s="1"/>
    </row>
    <row r="403" spans="19:20" x14ac:dyDescent="0.3">
      <c r="S403" s="1"/>
      <c r="T403" s="1"/>
    </row>
    <row r="404" spans="19:20" x14ac:dyDescent="0.3">
      <c r="S404" s="1"/>
      <c r="T404" s="1"/>
    </row>
    <row r="405" spans="19:20" x14ac:dyDescent="0.3">
      <c r="S405" s="1"/>
      <c r="T405" s="1"/>
    </row>
    <row r="406" spans="19:20" x14ac:dyDescent="0.3">
      <c r="S406" s="1"/>
      <c r="T406" s="1"/>
    </row>
    <row r="407" spans="19:20" x14ac:dyDescent="0.3">
      <c r="S407" s="1"/>
      <c r="T407" s="1"/>
    </row>
    <row r="408" spans="19:20" x14ac:dyDescent="0.3">
      <c r="S408" s="1"/>
      <c r="T408" s="1"/>
    </row>
    <row r="409" spans="19:20" x14ac:dyDescent="0.3">
      <c r="S409" s="1"/>
      <c r="T409" s="1"/>
    </row>
    <row r="410" spans="19:20" x14ac:dyDescent="0.3">
      <c r="S410" s="1"/>
      <c r="T410" s="1"/>
    </row>
    <row r="411" spans="19:20" x14ac:dyDescent="0.3">
      <c r="S411" s="1"/>
      <c r="T411" s="1"/>
    </row>
    <row r="412" spans="19:20" x14ac:dyDescent="0.3">
      <c r="S412" s="1"/>
      <c r="T412" s="1"/>
    </row>
    <row r="413" spans="19:20" x14ac:dyDescent="0.3">
      <c r="S413" s="1"/>
      <c r="T413" s="1"/>
    </row>
    <row r="414" spans="19:20" x14ac:dyDescent="0.3">
      <c r="S414" s="1"/>
      <c r="T414" s="1"/>
    </row>
    <row r="415" spans="19:20" x14ac:dyDescent="0.3">
      <c r="S415" s="1"/>
      <c r="T415" s="1"/>
    </row>
    <row r="416" spans="19:20" x14ac:dyDescent="0.3">
      <c r="S416" s="1"/>
      <c r="T416" s="1"/>
    </row>
    <row r="417" spans="19:20" x14ac:dyDescent="0.3">
      <c r="S417" s="1"/>
      <c r="T417" s="1"/>
    </row>
    <row r="418" spans="19:20" x14ac:dyDescent="0.3">
      <c r="S418" s="1"/>
      <c r="T418" s="1"/>
    </row>
    <row r="419" spans="19:20" x14ac:dyDescent="0.3">
      <c r="S419" s="1"/>
      <c r="T419" s="1"/>
    </row>
    <row r="420" spans="19:20" x14ac:dyDescent="0.3">
      <c r="S420" s="1"/>
      <c r="T420" s="1"/>
    </row>
    <row r="421" spans="19:20" x14ac:dyDescent="0.3">
      <c r="S421" s="1"/>
      <c r="T421" s="1"/>
    </row>
    <row r="422" spans="19:20" x14ac:dyDescent="0.3">
      <c r="S422" s="1"/>
      <c r="T422" s="1"/>
    </row>
    <row r="423" spans="19:20" x14ac:dyDescent="0.3">
      <c r="S423" s="1"/>
      <c r="T423" s="1"/>
    </row>
    <row r="424" spans="19:20" x14ac:dyDescent="0.3">
      <c r="S424" s="1"/>
      <c r="T424" s="1"/>
    </row>
    <row r="425" spans="19:20" x14ac:dyDescent="0.3">
      <c r="S425" s="1"/>
      <c r="T425" s="1"/>
    </row>
    <row r="426" spans="19:20" x14ac:dyDescent="0.3">
      <c r="S426" s="1"/>
      <c r="T426" s="1"/>
    </row>
    <row r="427" spans="19:20" x14ac:dyDescent="0.3">
      <c r="S427" s="1"/>
      <c r="T427" s="1"/>
    </row>
    <row r="428" spans="19:20" x14ac:dyDescent="0.3">
      <c r="S428" s="1"/>
      <c r="T428" s="1"/>
    </row>
    <row r="429" spans="19:20" x14ac:dyDescent="0.3">
      <c r="S429" s="1"/>
      <c r="T429" s="1"/>
    </row>
    <row r="430" spans="19:20" x14ac:dyDescent="0.3">
      <c r="S430" s="1"/>
      <c r="T430" s="1"/>
    </row>
    <row r="431" spans="19:20" x14ac:dyDescent="0.3">
      <c r="S431" s="1"/>
      <c r="T431" s="1"/>
    </row>
    <row r="432" spans="19:20" x14ac:dyDescent="0.3">
      <c r="S432" s="1"/>
      <c r="T432" s="1"/>
    </row>
    <row r="433" spans="19:20" x14ac:dyDescent="0.3">
      <c r="S433" s="1"/>
      <c r="T433" s="1"/>
    </row>
    <row r="434" spans="19:20" x14ac:dyDescent="0.3">
      <c r="S434" s="1"/>
      <c r="T434" s="1"/>
    </row>
    <row r="435" spans="19:20" x14ac:dyDescent="0.3">
      <c r="S435" s="1"/>
      <c r="T435" s="1"/>
    </row>
    <row r="436" spans="19:20" x14ac:dyDescent="0.3">
      <c r="S436" s="1"/>
      <c r="T436" s="1"/>
    </row>
    <row r="437" spans="19:20" x14ac:dyDescent="0.3">
      <c r="S437" s="1"/>
      <c r="T437" s="1"/>
    </row>
    <row r="438" spans="19:20" x14ac:dyDescent="0.3">
      <c r="S438" s="1"/>
      <c r="T438" s="1"/>
    </row>
    <row r="439" spans="19:20" x14ac:dyDescent="0.3">
      <c r="S439" s="1"/>
      <c r="T439" s="1"/>
    </row>
    <row r="440" spans="19:20" x14ac:dyDescent="0.3">
      <c r="S440" s="1"/>
      <c r="T440" s="1"/>
    </row>
    <row r="441" spans="19:20" x14ac:dyDescent="0.3">
      <c r="S441" s="1"/>
      <c r="T441" s="1"/>
    </row>
    <row r="442" spans="19:20" x14ac:dyDescent="0.3">
      <c r="S442" s="1"/>
      <c r="T442" s="1"/>
    </row>
    <row r="443" spans="19:20" x14ac:dyDescent="0.3">
      <c r="S443" s="1"/>
      <c r="T443" s="1"/>
    </row>
    <row r="444" spans="19:20" x14ac:dyDescent="0.3">
      <c r="S444" s="1"/>
      <c r="T444" s="1"/>
    </row>
    <row r="445" spans="19:20" x14ac:dyDescent="0.3">
      <c r="S445" s="1"/>
      <c r="T445" s="1"/>
    </row>
    <row r="446" spans="19:20" x14ac:dyDescent="0.3">
      <c r="S446" s="1"/>
      <c r="T446" s="1"/>
    </row>
    <row r="447" spans="19:20" x14ac:dyDescent="0.3">
      <c r="S447" s="1"/>
      <c r="T447" s="1"/>
    </row>
    <row r="448" spans="19:20" x14ac:dyDescent="0.3">
      <c r="S448" s="1"/>
      <c r="T448" s="1"/>
    </row>
    <row r="449" spans="19:20" x14ac:dyDescent="0.3">
      <c r="S449" s="1"/>
      <c r="T449" s="1"/>
    </row>
    <row r="450" spans="19:20" x14ac:dyDescent="0.3">
      <c r="S450" s="1"/>
      <c r="T450" s="1"/>
    </row>
    <row r="451" spans="19:20" x14ac:dyDescent="0.3">
      <c r="S451" s="1"/>
      <c r="T451" s="1"/>
    </row>
    <row r="452" spans="19:20" x14ac:dyDescent="0.3">
      <c r="S452" s="1"/>
      <c r="T452" s="1"/>
    </row>
    <row r="453" spans="19:20" x14ac:dyDescent="0.3">
      <c r="S453" s="1"/>
      <c r="T453" s="1"/>
    </row>
    <row r="454" spans="19:20" x14ac:dyDescent="0.3">
      <c r="S454" s="1"/>
      <c r="T454" s="1"/>
    </row>
    <row r="455" spans="19:20" x14ac:dyDescent="0.3">
      <c r="S455" s="1"/>
      <c r="T455" s="1"/>
    </row>
    <row r="456" spans="19:20" x14ac:dyDescent="0.3">
      <c r="S456" s="1"/>
      <c r="T456" s="1"/>
    </row>
    <row r="457" spans="19:20" x14ac:dyDescent="0.3">
      <c r="S457" s="1"/>
      <c r="T457" s="1"/>
    </row>
    <row r="458" spans="19:20" x14ac:dyDescent="0.3">
      <c r="S458" s="1"/>
      <c r="T458" s="1"/>
    </row>
    <row r="459" spans="19:20" x14ac:dyDescent="0.3">
      <c r="S459" s="1"/>
      <c r="T459" s="1"/>
    </row>
    <row r="460" spans="19:20" x14ac:dyDescent="0.3">
      <c r="S460" s="1"/>
      <c r="T460" s="1"/>
    </row>
    <row r="461" spans="19:20" x14ac:dyDescent="0.3">
      <c r="S461" s="1"/>
      <c r="T461" s="1"/>
    </row>
    <row r="462" spans="19:20" x14ac:dyDescent="0.3">
      <c r="S462" s="1"/>
      <c r="T462" s="1"/>
    </row>
    <row r="463" spans="19:20" x14ac:dyDescent="0.3">
      <c r="S463" s="1"/>
      <c r="T463" s="1"/>
    </row>
    <row r="464" spans="19:20" x14ac:dyDescent="0.3">
      <c r="S464" s="1"/>
      <c r="T464" s="1"/>
    </row>
    <row r="465" spans="19:20" x14ac:dyDescent="0.3">
      <c r="S465" s="1"/>
      <c r="T465" s="1"/>
    </row>
    <row r="466" spans="19:20" x14ac:dyDescent="0.3">
      <c r="S466" s="1"/>
      <c r="T466" s="1"/>
    </row>
    <row r="467" spans="19:20" x14ac:dyDescent="0.3">
      <c r="S467" s="1"/>
      <c r="T467" s="1"/>
    </row>
    <row r="468" spans="19:20" x14ac:dyDescent="0.3">
      <c r="S468" s="1"/>
      <c r="T468" s="1"/>
    </row>
    <row r="469" spans="19:20" x14ac:dyDescent="0.3">
      <c r="S469" s="1"/>
      <c r="T469" s="1"/>
    </row>
    <row r="470" spans="19:20" x14ac:dyDescent="0.3">
      <c r="S470" s="1"/>
      <c r="T470" s="1"/>
    </row>
    <row r="471" spans="19:20" x14ac:dyDescent="0.3">
      <c r="S471" s="1"/>
      <c r="T471" s="1"/>
    </row>
    <row r="472" spans="19:20" x14ac:dyDescent="0.3">
      <c r="S472" s="1"/>
      <c r="T472" s="1"/>
    </row>
    <row r="473" spans="19:20" x14ac:dyDescent="0.3">
      <c r="S473" s="1"/>
      <c r="T473" s="1"/>
    </row>
    <row r="474" spans="19:20" x14ac:dyDescent="0.3">
      <c r="S474" s="1"/>
      <c r="T474" s="1"/>
    </row>
    <row r="475" spans="19:20" x14ac:dyDescent="0.3">
      <c r="S475" s="1"/>
      <c r="T475" s="1"/>
    </row>
    <row r="476" spans="19:20" x14ac:dyDescent="0.3">
      <c r="S476" s="1"/>
      <c r="T476" s="1"/>
    </row>
    <row r="477" spans="19:20" x14ac:dyDescent="0.3">
      <c r="S477" s="1"/>
      <c r="T477" s="1"/>
    </row>
    <row r="478" spans="19:20" x14ac:dyDescent="0.3">
      <c r="S478" s="1"/>
      <c r="T478" s="1"/>
    </row>
    <row r="479" spans="19:20" x14ac:dyDescent="0.3">
      <c r="S479" s="1"/>
      <c r="T479" s="1"/>
    </row>
    <row r="480" spans="19:20" x14ac:dyDescent="0.3">
      <c r="S480" s="1"/>
      <c r="T480" s="1"/>
    </row>
    <row r="481" spans="19:20" x14ac:dyDescent="0.3">
      <c r="S481" s="1"/>
      <c r="T481" s="1"/>
    </row>
    <row r="482" spans="19:20" x14ac:dyDescent="0.3">
      <c r="S482" s="1"/>
      <c r="T482" s="1"/>
    </row>
    <row r="483" spans="19:20" x14ac:dyDescent="0.3">
      <c r="S483" s="1"/>
      <c r="T483" s="1"/>
    </row>
    <row r="484" spans="19:20" x14ac:dyDescent="0.3">
      <c r="S484" s="1"/>
      <c r="T484" s="1"/>
    </row>
    <row r="485" spans="19:20" x14ac:dyDescent="0.3">
      <c r="S485" s="1"/>
      <c r="T485" s="1"/>
    </row>
    <row r="486" spans="19:20" x14ac:dyDescent="0.3">
      <c r="S486" s="1"/>
      <c r="T486" s="1"/>
    </row>
    <row r="487" spans="19:20" x14ac:dyDescent="0.3">
      <c r="S487" s="1"/>
      <c r="T487" s="1"/>
    </row>
    <row r="488" spans="19:20" x14ac:dyDescent="0.3">
      <c r="S488" s="1"/>
      <c r="T488" s="1"/>
    </row>
    <row r="489" spans="19:20" x14ac:dyDescent="0.3">
      <c r="S489" s="1"/>
      <c r="T489" s="1"/>
    </row>
    <row r="490" spans="19:20" x14ac:dyDescent="0.3">
      <c r="S490" s="1"/>
      <c r="T490" s="1"/>
    </row>
    <row r="491" spans="19:20" x14ac:dyDescent="0.3">
      <c r="S491" s="1"/>
      <c r="T491" s="1"/>
    </row>
    <row r="492" spans="19:20" x14ac:dyDescent="0.3">
      <c r="S492" s="1"/>
      <c r="T492" s="1"/>
    </row>
    <row r="493" spans="19:20" x14ac:dyDescent="0.3">
      <c r="S493" s="1"/>
      <c r="T493" s="1"/>
    </row>
    <row r="494" spans="19:20" x14ac:dyDescent="0.3">
      <c r="S494" s="1"/>
      <c r="T494" s="1"/>
    </row>
    <row r="495" spans="19:20" x14ac:dyDescent="0.3">
      <c r="S495" s="1"/>
      <c r="T495" s="1"/>
    </row>
    <row r="496" spans="19:20" x14ac:dyDescent="0.3">
      <c r="S496" s="1"/>
      <c r="T496" s="1"/>
    </row>
    <row r="497" spans="19:20" x14ac:dyDescent="0.3">
      <c r="S497" s="1"/>
      <c r="T497" s="1"/>
    </row>
    <row r="498" spans="19:20" x14ac:dyDescent="0.3">
      <c r="S498" s="1"/>
      <c r="T498" s="1"/>
    </row>
    <row r="499" spans="19:20" x14ac:dyDescent="0.3">
      <c r="S499" s="1"/>
      <c r="T499" s="1"/>
    </row>
    <row r="500" spans="19:20" x14ac:dyDescent="0.3">
      <c r="S500" s="1"/>
      <c r="T500" s="1"/>
    </row>
    <row r="501" spans="19:20" x14ac:dyDescent="0.3">
      <c r="S501" s="1"/>
      <c r="T501" s="1"/>
    </row>
    <row r="502" spans="19:20" x14ac:dyDescent="0.3">
      <c r="S502" s="1"/>
      <c r="T502" s="1"/>
    </row>
    <row r="503" spans="19:20" x14ac:dyDescent="0.3">
      <c r="S503" s="1"/>
      <c r="T503" s="1"/>
    </row>
    <row r="504" spans="19:20" x14ac:dyDescent="0.3">
      <c r="S504" s="1"/>
      <c r="T504" s="1"/>
    </row>
    <row r="505" spans="19:20" x14ac:dyDescent="0.3">
      <c r="S505" s="1"/>
      <c r="T505" s="1"/>
    </row>
    <row r="506" spans="19:20" x14ac:dyDescent="0.3">
      <c r="S506" s="1"/>
      <c r="T506" s="1"/>
    </row>
    <row r="507" spans="19:20" x14ac:dyDescent="0.3">
      <c r="S507" s="1"/>
      <c r="T507" s="1"/>
    </row>
    <row r="508" spans="19:20" x14ac:dyDescent="0.3">
      <c r="S508" s="1"/>
      <c r="T508" s="1"/>
    </row>
    <row r="509" spans="19:20" x14ac:dyDescent="0.3">
      <c r="S509" s="1"/>
      <c r="T509" s="1"/>
    </row>
    <row r="510" spans="19:20" x14ac:dyDescent="0.3">
      <c r="S510" s="1"/>
      <c r="T510" s="1"/>
    </row>
    <row r="511" spans="19:20" x14ac:dyDescent="0.3">
      <c r="S511" s="1"/>
      <c r="T511" s="1"/>
    </row>
    <row r="512" spans="19:20" x14ac:dyDescent="0.3">
      <c r="S512" s="1"/>
      <c r="T512" s="1"/>
    </row>
    <row r="513" spans="19:20" x14ac:dyDescent="0.3">
      <c r="S513" s="1"/>
      <c r="T513" s="1"/>
    </row>
    <row r="514" spans="19:20" x14ac:dyDescent="0.3">
      <c r="S514" s="1"/>
      <c r="T514" s="1"/>
    </row>
    <row r="515" spans="19:20" x14ac:dyDescent="0.3">
      <c r="S515" s="1"/>
      <c r="T515" s="1"/>
    </row>
    <row r="516" spans="19:20" x14ac:dyDescent="0.3">
      <c r="S516" s="1"/>
      <c r="T516" s="1"/>
    </row>
    <row r="517" spans="19:20" x14ac:dyDescent="0.3">
      <c r="S517" s="1"/>
      <c r="T517" s="1"/>
    </row>
    <row r="518" spans="19:20" x14ac:dyDescent="0.3">
      <c r="S518" s="1"/>
      <c r="T518" s="1"/>
    </row>
    <row r="519" spans="19:20" x14ac:dyDescent="0.3">
      <c r="S519" s="1"/>
      <c r="T519" s="1"/>
    </row>
    <row r="520" spans="19:20" x14ac:dyDescent="0.3">
      <c r="S520" s="1"/>
      <c r="T520" s="1"/>
    </row>
    <row r="521" spans="19:20" x14ac:dyDescent="0.3">
      <c r="S521" s="1"/>
      <c r="T521" s="1"/>
    </row>
    <row r="522" spans="19:20" x14ac:dyDescent="0.3">
      <c r="S522" s="1"/>
      <c r="T522" s="1"/>
    </row>
    <row r="523" spans="19:20" x14ac:dyDescent="0.3">
      <c r="S523" s="1"/>
      <c r="T523" s="1"/>
    </row>
    <row r="524" spans="19:20" x14ac:dyDescent="0.3">
      <c r="S524" s="1"/>
      <c r="T524" s="1"/>
    </row>
    <row r="525" spans="19:20" x14ac:dyDescent="0.3">
      <c r="S525" s="1"/>
      <c r="T525" s="1"/>
    </row>
    <row r="526" spans="19:20" x14ac:dyDescent="0.3">
      <c r="S526" s="1"/>
      <c r="T526" s="1"/>
    </row>
    <row r="527" spans="19:20" x14ac:dyDescent="0.3">
      <c r="S527" s="1"/>
      <c r="T527" s="1"/>
    </row>
    <row r="528" spans="19:20" x14ac:dyDescent="0.3">
      <c r="S528" s="1"/>
      <c r="T528" s="1"/>
    </row>
    <row r="529" spans="19:20" x14ac:dyDescent="0.3">
      <c r="S529" s="1"/>
      <c r="T529" s="1"/>
    </row>
    <row r="530" spans="19:20" x14ac:dyDescent="0.3">
      <c r="S530" s="1"/>
      <c r="T530" s="1"/>
    </row>
    <row r="531" spans="19:20" x14ac:dyDescent="0.3">
      <c r="S531" s="1"/>
      <c r="T531" s="1"/>
    </row>
    <row r="532" spans="19:20" x14ac:dyDescent="0.3">
      <c r="S532" s="1"/>
      <c r="T532" s="1"/>
    </row>
    <row r="533" spans="19:20" x14ac:dyDescent="0.3">
      <c r="S533" s="1"/>
      <c r="T533" s="1"/>
    </row>
    <row r="534" spans="19:20" x14ac:dyDescent="0.3">
      <c r="S534" s="1"/>
      <c r="T534" s="1"/>
    </row>
    <row r="535" spans="19:20" x14ac:dyDescent="0.3">
      <c r="S535" s="1"/>
      <c r="T535" s="1"/>
    </row>
    <row r="536" spans="19:20" x14ac:dyDescent="0.3">
      <c r="S536" s="1"/>
      <c r="T536" s="1"/>
    </row>
    <row r="537" spans="19:20" x14ac:dyDescent="0.3">
      <c r="S537" s="1"/>
      <c r="T537" s="1"/>
    </row>
    <row r="538" spans="19:20" x14ac:dyDescent="0.3">
      <c r="S538" s="1"/>
      <c r="T538" s="1"/>
    </row>
    <row r="539" spans="19:20" x14ac:dyDescent="0.3">
      <c r="S539" s="1"/>
      <c r="T539" s="1"/>
    </row>
    <row r="540" spans="19:20" x14ac:dyDescent="0.3">
      <c r="S540" s="1"/>
      <c r="T540" s="1"/>
    </row>
    <row r="541" spans="19:20" x14ac:dyDescent="0.3">
      <c r="S541" s="1"/>
      <c r="T541" s="1"/>
    </row>
    <row r="542" spans="19:20" x14ac:dyDescent="0.3">
      <c r="S542" s="1"/>
      <c r="T542" s="1"/>
    </row>
    <row r="543" spans="19:20" x14ac:dyDescent="0.3">
      <c r="S543" s="1"/>
      <c r="T543" s="1"/>
    </row>
    <row r="544" spans="19:20" x14ac:dyDescent="0.3">
      <c r="S544" s="1"/>
      <c r="T544" s="1"/>
    </row>
    <row r="545" spans="19:20" x14ac:dyDescent="0.3">
      <c r="S545" s="1"/>
      <c r="T545" s="1"/>
    </row>
    <row r="546" spans="19:20" x14ac:dyDescent="0.3">
      <c r="S546" s="1"/>
      <c r="T546" s="1"/>
    </row>
    <row r="547" spans="19:20" x14ac:dyDescent="0.3">
      <c r="S547" s="1"/>
      <c r="T547" s="1"/>
    </row>
    <row r="548" spans="19:20" x14ac:dyDescent="0.3">
      <c r="S548" s="1"/>
      <c r="T548" s="1"/>
    </row>
    <row r="549" spans="19:20" x14ac:dyDescent="0.3">
      <c r="S549" s="1"/>
      <c r="T549" s="1"/>
    </row>
    <row r="550" spans="19:20" x14ac:dyDescent="0.3">
      <c r="S550" s="1"/>
      <c r="T550" s="1"/>
    </row>
    <row r="551" spans="19:20" x14ac:dyDescent="0.3">
      <c r="S551" s="1"/>
      <c r="T551" s="1"/>
    </row>
    <row r="552" spans="19:20" x14ac:dyDescent="0.3">
      <c r="S552" s="1"/>
      <c r="T552" s="1"/>
    </row>
    <row r="553" spans="19:20" x14ac:dyDescent="0.3">
      <c r="S553" s="1"/>
      <c r="T553" s="1"/>
    </row>
    <row r="554" spans="19:20" x14ac:dyDescent="0.3">
      <c r="S554" s="1"/>
      <c r="T554" s="1"/>
    </row>
    <row r="555" spans="19:20" x14ac:dyDescent="0.3">
      <c r="S555" s="1"/>
      <c r="T555" s="1"/>
    </row>
    <row r="556" spans="19:20" x14ac:dyDescent="0.3">
      <c r="S556" s="1"/>
      <c r="T556" s="1"/>
    </row>
    <row r="557" spans="19:20" x14ac:dyDescent="0.3">
      <c r="S557" s="1"/>
      <c r="T557" s="1"/>
    </row>
    <row r="558" spans="19:20" x14ac:dyDescent="0.3">
      <c r="S558" s="1"/>
      <c r="T558" s="1"/>
    </row>
    <row r="559" spans="19:20" x14ac:dyDescent="0.3">
      <c r="S559" s="1"/>
      <c r="T559" s="1"/>
    </row>
    <row r="560" spans="19:20" x14ac:dyDescent="0.3">
      <c r="S560" s="1"/>
      <c r="T560" s="1"/>
    </row>
    <row r="561" spans="19:20" x14ac:dyDescent="0.3">
      <c r="S561" s="1"/>
      <c r="T561" s="1"/>
    </row>
    <row r="562" spans="19:20" x14ac:dyDescent="0.3">
      <c r="S562" s="1"/>
      <c r="T562" s="1"/>
    </row>
    <row r="563" spans="19:20" x14ac:dyDescent="0.3">
      <c r="S563" s="1"/>
      <c r="T563" s="1"/>
    </row>
    <row r="564" spans="19:20" x14ac:dyDescent="0.3">
      <c r="S564" s="1"/>
      <c r="T564" s="1"/>
    </row>
    <row r="565" spans="19:20" x14ac:dyDescent="0.3">
      <c r="S565" s="1"/>
      <c r="T565" s="1"/>
    </row>
    <row r="566" spans="19:20" x14ac:dyDescent="0.3">
      <c r="S566" s="1"/>
      <c r="T566" s="1"/>
    </row>
    <row r="567" spans="19:20" x14ac:dyDescent="0.3">
      <c r="S567" s="1"/>
      <c r="T567" s="1"/>
    </row>
    <row r="568" spans="19:20" x14ac:dyDescent="0.3">
      <c r="S568" s="1"/>
      <c r="T568" s="1"/>
    </row>
    <row r="569" spans="19:20" x14ac:dyDescent="0.3">
      <c r="S569" s="1"/>
      <c r="T569" s="1"/>
    </row>
    <row r="570" spans="19:20" x14ac:dyDescent="0.3">
      <c r="S570" s="1"/>
      <c r="T570" s="1"/>
    </row>
    <row r="571" spans="19:20" x14ac:dyDescent="0.3">
      <c r="S571" s="1"/>
      <c r="T571" s="1"/>
    </row>
    <row r="572" spans="19:20" x14ac:dyDescent="0.3">
      <c r="S572" s="1"/>
      <c r="T572" s="1"/>
    </row>
    <row r="573" spans="19:20" x14ac:dyDescent="0.3">
      <c r="S573" s="1"/>
      <c r="T573" s="1"/>
    </row>
    <row r="574" spans="19:20" x14ac:dyDescent="0.3">
      <c r="S574" s="1"/>
      <c r="T574" s="1"/>
    </row>
    <row r="575" spans="19:20" x14ac:dyDescent="0.3">
      <c r="S575" s="1"/>
      <c r="T575" s="1"/>
    </row>
    <row r="576" spans="19:20" x14ac:dyDescent="0.3">
      <c r="S576" s="1"/>
      <c r="T576" s="1"/>
    </row>
    <row r="577" spans="19:20" x14ac:dyDescent="0.3">
      <c r="S577" s="1"/>
      <c r="T577" s="1"/>
    </row>
    <row r="578" spans="19:20" x14ac:dyDescent="0.3">
      <c r="S578" s="1"/>
      <c r="T578" s="1"/>
    </row>
    <row r="579" spans="19:20" x14ac:dyDescent="0.3">
      <c r="S579" s="1"/>
      <c r="T579" s="1"/>
    </row>
    <row r="580" spans="19:20" x14ac:dyDescent="0.3">
      <c r="S580" s="1"/>
      <c r="T580" s="1"/>
    </row>
    <row r="581" spans="19:20" x14ac:dyDescent="0.3">
      <c r="S581" s="1"/>
      <c r="T581" s="1"/>
    </row>
    <row r="582" spans="19:20" x14ac:dyDescent="0.3">
      <c r="S582" s="1"/>
      <c r="T582" s="1"/>
    </row>
    <row r="583" spans="19:20" x14ac:dyDescent="0.3">
      <c r="S583" s="1"/>
      <c r="T583" s="1"/>
    </row>
    <row r="584" spans="19:20" x14ac:dyDescent="0.3">
      <c r="S584" s="1"/>
      <c r="T584" s="1"/>
    </row>
    <row r="585" spans="19:20" x14ac:dyDescent="0.3">
      <c r="S585" s="1"/>
      <c r="T585" s="1"/>
    </row>
    <row r="586" spans="19:20" x14ac:dyDescent="0.3">
      <c r="S586" s="1"/>
      <c r="T586" s="1"/>
    </row>
    <row r="587" spans="19:20" x14ac:dyDescent="0.3">
      <c r="S587" s="1"/>
      <c r="T587" s="1"/>
    </row>
    <row r="588" spans="19:20" x14ac:dyDescent="0.3">
      <c r="S588" s="1"/>
      <c r="T588" s="1"/>
    </row>
    <row r="589" spans="19:20" x14ac:dyDescent="0.3">
      <c r="S589" s="1"/>
      <c r="T589" s="1"/>
    </row>
    <row r="590" spans="19:20" x14ac:dyDescent="0.3">
      <c r="S590" s="1"/>
      <c r="T590" s="1"/>
    </row>
    <row r="591" spans="19:20" x14ac:dyDescent="0.3">
      <c r="S591" s="1"/>
      <c r="T591" s="1"/>
    </row>
    <row r="592" spans="19:20" x14ac:dyDescent="0.3">
      <c r="S592" s="1"/>
      <c r="T592" s="1"/>
    </row>
    <row r="593" spans="19:20" x14ac:dyDescent="0.3">
      <c r="S593" s="1"/>
      <c r="T593" s="1"/>
    </row>
    <row r="594" spans="19:20" x14ac:dyDescent="0.3">
      <c r="S594" s="1"/>
      <c r="T594" s="1"/>
    </row>
    <row r="595" spans="19:20" x14ac:dyDescent="0.3">
      <c r="S595" s="1"/>
      <c r="T595" s="1"/>
    </row>
    <row r="596" spans="19:20" x14ac:dyDescent="0.3">
      <c r="S596" s="1"/>
      <c r="T596" s="1"/>
    </row>
    <row r="597" spans="19:20" x14ac:dyDescent="0.3">
      <c r="S597" s="1"/>
      <c r="T597" s="1"/>
    </row>
    <row r="598" spans="19:20" x14ac:dyDescent="0.3">
      <c r="S598" s="1"/>
      <c r="T598" s="1"/>
    </row>
    <row r="599" spans="19:20" x14ac:dyDescent="0.3">
      <c r="S599" s="1"/>
      <c r="T599" s="1"/>
    </row>
    <row r="600" spans="19:20" x14ac:dyDescent="0.3">
      <c r="S600" s="1"/>
      <c r="T600" s="1"/>
    </row>
    <row r="601" spans="19:20" x14ac:dyDescent="0.3">
      <c r="S601" s="1"/>
      <c r="T601" s="1"/>
    </row>
    <row r="602" spans="19:20" x14ac:dyDescent="0.3">
      <c r="S602" s="1"/>
      <c r="T602" s="1"/>
    </row>
    <row r="603" spans="19:20" x14ac:dyDescent="0.3">
      <c r="S603" s="1"/>
      <c r="T603" s="1"/>
    </row>
    <row r="604" spans="19:20" x14ac:dyDescent="0.3">
      <c r="S604" s="1"/>
      <c r="T604" s="1"/>
    </row>
    <row r="605" spans="19:20" x14ac:dyDescent="0.3">
      <c r="S605" s="1"/>
      <c r="T605" s="1"/>
    </row>
    <row r="606" spans="19:20" x14ac:dyDescent="0.3">
      <c r="S606" s="1"/>
      <c r="T606" s="1"/>
    </row>
    <row r="607" spans="19:20" x14ac:dyDescent="0.3">
      <c r="S607" s="1"/>
      <c r="T607" s="1"/>
    </row>
    <row r="608" spans="19:20" x14ac:dyDescent="0.3">
      <c r="S608" s="1"/>
      <c r="T608" s="1"/>
    </row>
    <row r="609" spans="19:20" x14ac:dyDescent="0.3">
      <c r="S609" s="1"/>
      <c r="T609" s="1"/>
    </row>
    <row r="610" spans="19:20" x14ac:dyDescent="0.3">
      <c r="S610" s="1"/>
      <c r="T610" s="1"/>
    </row>
    <row r="611" spans="19:20" x14ac:dyDescent="0.3">
      <c r="S611" s="1"/>
      <c r="T611" s="1"/>
    </row>
    <row r="612" spans="19:20" x14ac:dyDescent="0.3">
      <c r="S612" s="1"/>
      <c r="T612" s="1"/>
    </row>
    <row r="613" spans="19:20" x14ac:dyDescent="0.3">
      <c r="S613" s="1"/>
      <c r="T613" s="1"/>
    </row>
    <row r="614" spans="19:20" x14ac:dyDescent="0.3">
      <c r="S614" s="1"/>
      <c r="T614" s="1"/>
    </row>
    <row r="615" spans="19:20" x14ac:dyDescent="0.3">
      <c r="S615" s="1"/>
      <c r="T615" s="1"/>
    </row>
    <row r="616" spans="19:20" x14ac:dyDescent="0.3">
      <c r="S616" s="1"/>
      <c r="T616" s="1"/>
    </row>
    <row r="617" spans="19:20" x14ac:dyDescent="0.3">
      <c r="S617" s="1"/>
      <c r="T617" s="1"/>
    </row>
    <row r="618" spans="19:20" x14ac:dyDescent="0.3">
      <c r="S618" s="1"/>
      <c r="T618" s="1"/>
    </row>
    <row r="619" spans="19:20" x14ac:dyDescent="0.3">
      <c r="S619" s="1"/>
      <c r="T619" s="1"/>
    </row>
    <row r="620" spans="19:20" x14ac:dyDescent="0.3">
      <c r="S620" s="1"/>
      <c r="T620" s="1"/>
    </row>
    <row r="621" spans="19:20" x14ac:dyDescent="0.3">
      <c r="S621" s="1"/>
      <c r="T621" s="1"/>
    </row>
    <row r="622" spans="19:20" x14ac:dyDescent="0.3">
      <c r="S622" s="1"/>
      <c r="T622" s="1"/>
    </row>
    <row r="623" spans="19:20" x14ac:dyDescent="0.3">
      <c r="S623" s="1"/>
      <c r="T623" s="1"/>
    </row>
    <row r="624" spans="19:20" x14ac:dyDescent="0.3">
      <c r="S624" s="1"/>
      <c r="T624" s="1"/>
    </row>
    <row r="625" spans="19:20" x14ac:dyDescent="0.3">
      <c r="S625" s="1"/>
      <c r="T625" s="1"/>
    </row>
    <row r="626" spans="19:20" x14ac:dyDescent="0.3">
      <c r="S626" s="1"/>
      <c r="T626" s="1"/>
    </row>
    <row r="627" spans="19:20" x14ac:dyDescent="0.3">
      <c r="S627" s="1"/>
      <c r="T627" s="1"/>
    </row>
    <row r="628" spans="19:20" x14ac:dyDescent="0.3">
      <c r="S628" s="1"/>
      <c r="T628" s="1"/>
    </row>
    <row r="629" spans="19:20" x14ac:dyDescent="0.3">
      <c r="S629" s="1"/>
      <c r="T629" s="1"/>
    </row>
    <row r="630" spans="19:20" x14ac:dyDescent="0.3">
      <c r="S630" s="1"/>
      <c r="T630" s="1"/>
    </row>
    <row r="631" spans="19:20" x14ac:dyDescent="0.3">
      <c r="S631" s="1"/>
      <c r="T631" s="1"/>
    </row>
    <row r="632" spans="19:20" x14ac:dyDescent="0.3">
      <c r="S632" s="1"/>
      <c r="T632" s="1"/>
    </row>
    <row r="633" spans="19:20" x14ac:dyDescent="0.3">
      <c r="S633" s="1"/>
      <c r="T633" s="1"/>
    </row>
    <row r="634" spans="19:20" x14ac:dyDescent="0.3">
      <c r="S634" s="1"/>
      <c r="T634" s="1"/>
    </row>
    <row r="635" spans="19:20" x14ac:dyDescent="0.3">
      <c r="S635" s="1"/>
      <c r="T635" s="1"/>
    </row>
    <row r="636" spans="19:20" x14ac:dyDescent="0.3">
      <c r="S636" s="1"/>
      <c r="T636" s="1"/>
    </row>
    <row r="637" spans="19:20" x14ac:dyDescent="0.3">
      <c r="S637" s="1"/>
      <c r="T637" s="1"/>
    </row>
    <row r="638" spans="19:20" x14ac:dyDescent="0.3">
      <c r="S638" s="1"/>
      <c r="T638" s="1"/>
    </row>
    <row r="639" spans="19:20" x14ac:dyDescent="0.3">
      <c r="S639" s="1"/>
      <c r="T639" s="1"/>
    </row>
    <row r="640" spans="19:20" x14ac:dyDescent="0.3">
      <c r="S640" s="1"/>
      <c r="T640" s="1"/>
    </row>
    <row r="641" spans="19:20" x14ac:dyDescent="0.3">
      <c r="S641" s="1"/>
      <c r="T641" s="1"/>
    </row>
    <row r="642" spans="19:20" x14ac:dyDescent="0.3">
      <c r="S642" s="1"/>
      <c r="T642" s="1"/>
    </row>
    <row r="643" spans="19:20" x14ac:dyDescent="0.3">
      <c r="S643" s="1"/>
      <c r="T643" s="1"/>
    </row>
    <row r="644" spans="19:20" x14ac:dyDescent="0.3">
      <c r="S644" s="1"/>
      <c r="T644" s="1"/>
    </row>
    <row r="645" spans="19:20" x14ac:dyDescent="0.3">
      <c r="S645" s="1"/>
      <c r="T645" s="1"/>
    </row>
    <row r="646" spans="19:20" x14ac:dyDescent="0.3">
      <c r="S646" s="1"/>
      <c r="T646" s="1"/>
    </row>
    <row r="647" spans="19:20" x14ac:dyDescent="0.3">
      <c r="S647" s="1"/>
      <c r="T647" s="1"/>
    </row>
    <row r="648" spans="19:20" x14ac:dyDescent="0.3">
      <c r="S648" s="1"/>
      <c r="T648" s="1"/>
    </row>
    <row r="649" spans="19:20" x14ac:dyDescent="0.3">
      <c r="S649" s="1"/>
      <c r="T649" s="1"/>
    </row>
    <row r="650" spans="19:20" x14ac:dyDescent="0.3">
      <c r="S650" s="1"/>
      <c r="T650" s="1"/>
    </row>
    <row r="651" spans="19:20" x14ac:dyDescent="0.3">
      <c r="S651" s="1"/>
      <c r="T651" s="1"/>
    </row>
    <row r="652" spans="19:20" x14ac:dyDescent="0.3">
      <c r="S652" s="1"/>
      <c r="T652" s="1"/>
    </row>
    <row r="653" spans="19:20" x14ac:dyDescent="0.3">
      <c r="S653" s="1"/>
      <c r="T653" s="1"/>
    </row>
    <row r="654" spans="19:20" x14ac:dyDescent="0.3">
      <c r="S654" s="1"/>
      <c r="T654" s="1"/>
    </row>
    <row r="655" spans="19:20" x14ac:dyDescent="0.3">
      <c r="S655" s="1"/>
      <c r="T655" s="1"/>
    </row>
    <row r="656" spans="19:20" x14ac:dyDescent="0.3">
      <c r="S656" s="1"/>
      <c r="T656" s="1"/>
    </row>
    <row r="657" spans="19:20" x14ac:dyDescent="0.3">
      <c r="S657" s="1"/>
      <c r="T657" s="1"/>
    </row>
    <row r="658" spans="19:20" x14ac:dyDescent="0.3">
      <c r="S658" s="1"/>
      <c r="T658" s="1"/>
    </row>
    <row r="659" spans="19:20" x14ac:dyDescent="0.3">
      <c r="S659" s="1"/>
      <c r="T659" s="1"/>
    </row>
    <row r="660" spans="19:20" x14ac:dyDescent="0.3">
      <c r="S660" s="1"/>
      <c r="T660" s="1"/>
    </row>
    <row r="661" spans="19:20" x14ac:dyDescent="0.3">
      <c r="S661" s="1"/>
      <c r="T661" s="1"/>
    </row>
    <row r="662" spans="19:20" x14ac:dyDescent="0.3">
      <c r="S662" s="1"/>
      <c r="T662" s="1"/>
    </row>
    <row r="663" spans="19:20" x14ac:dyDescent="0.3">
      <c r="S663" s="1"/>
      <c r="T663" s="1"/>
    </row>
    <row r="664" spans="19:20" x14ac:dyDescent="0.3">
      <c r="S664" s="1"/>
      <c r="T664" s="1"/>
    </row>
    <row r="665" spans="19:20" x14ac:dyDescent="0.3">
      <c r="S665" s="1"/>
      <c r="T665" s="1"/>
    </row>
    <row r="666" spans="19:20" x14ac:dyDescent="0.3">
      <c r="S666" s="1"/>
      <c r="T666" s="1"/>
    </row>
    <row r="667" spans="19:20" x14ac:dyDescent="0.3">
      <c r="S667" s="1"/>
      <c r="T667" s="1"/>
    </row>
    <row r="668" spans="19:20" x14ac:dyDescent="0.3">
      <c r="S668" s="1"/>
      <c r="T668" s="1"/>
    </row>
    <row r="669" spans="19:20" x14ac:dyDescent="0.3">
      <c r="S669" s="1"/>
      <c r="T669" s="1"/>
    </row>
    <row r="670" spans="19:20" x14ac:dyDescent="0.3">
      <c r="S670" s="1"/>
      <c r="T670" s="1"/>
    </row>
    <row r="671" spans="19:20" x14ac:dyDescent="0.3">
      <c r="S671" s="1"/>
      <c r="T671" s="1"/>
    </row>
    <row r="672" spans="19:20" x14ac:dyDescent="0.3">
      <c r="S672" s="1"/>
      <c r="T672" s="1"/>
    </row>
    <row r="673" spans="19:20" x14ac:dyDescent="0.3">
      <c r="S673" s="1"/>
      <c r="T673" s="1"/>
    </row>
    <row r="674" spans="19:20" x14ac:dyDescent="0.3">
      <c r="S674" s="1"/>
      <c r="T674" s="1"/>
    </row>
    <row r="675" spans="19:20" x14ac:dyDescent="0.3">
      <c r="S675" s="1"/>
      <c r="T675" s="1"/>
    </row>
    <row r="676" spans="19:20" x14ac:dyDescent="0.3">
      <c r="S676" s="1"/>
      <c r="T676" s="1"/>
    </row>
    <row r="677" spans="19:20" x14ac:dyDescent="0.3">
      <c r="S677" s="1"/>
      <c r="T677" s="1"/>
    </row>
    <row r="678" spans="19:20" x14ac:dyDescent="0.3">
      <c r="S678" s="1"/>
      <c r="T678" s="1"/>
    </row>
    <row r="679" spans="19:20" x14ac:dyDescent="0.3">
      <c r="S679" s="1"/>
      <c r="T679" s="1"/>
    </row>
    <row r="680" spans="19:20" x14ac:dyDescent="0.3">
      <c r="S680" s="1"/>
      <c r="T680" s="1"/>
    </row>
    <row r="681" spans="19:20" x14ac:dyDescent="0.3">
      <c r="S681" s="1"/>
      <c r="T681" s="1"/>
    </row>
    <row r="682" spans="19:20" x14ac:dyDescent="0.3">
      <c r="S682" s="1"/>
      <c r="T682" s="1"/>
    </row>
    <row r="683" spans="19:20" x14ac:dyDescent="0.3">
      <c r="S683" s="1"/>
      <c r="T683" s="1"/>
    </row>
    <row r="684" spans="19:20" x14ac:dyDescent="0.3">
      <c r="S684" s="1"/>
      <c r="T684" s="1"/>
    </row>
    <row r="685" spans="19:20" x14ac:dyDescent="0.3">
      <c r="S685" s="1"/>
      <c r="T685" s="1"/>
    </row>
    <row r="686" spans="19:20" x14ac:dyDescent="0.3">
      <c r="S686" s="1"/>
      <c r="T686" s="1"/>
    </row>
    <row r="687" spans="19:20" x14ac:dyDescent="0.3">
      <c r="S687" s="1"/>
      <c r="T687" s="1"/>
    </row>
    <row r="688" spans="19:20" x14ac:dyDescent="0.3">
      <c r="S688" s="1"/>
      <c r="T688" s="1"/>
    </row>
    <row r="689" spans="19:20" x14ac:dyDescent="0.3">
      <c r="S689" s="1"/>
      <c r="T689" s="1"/>
    </row>
    <row r="690" spans="19:20" x14ac:dyDescent="0.3">
      <c r="S690" s="1"/>
      <c r="T690" s="1"/>
    </row>
    <row r="691" spans="19:20" x14ac:dyDescent="0.3">
      <c r="S691" s="1"/>
      <c r="T691" s="1"/>
    </row>
    <row r="692" spans="19:20" x14ac:dyDescent="0.3">
      <c r="S692" s="1"/>
      <c r="T692" s="1"/>
    </row>
    <row r="693" spans="19:20" x14ac:dyDescent="0.3">
      <c r="S693" s="1"/>
      <c r="T693" s="1"/>
    </row>
    <row r="694" spans="19:20" x14ac:dyDescent="0.3">
      <c r="S694" s="1"/>
      <c r="T694" s="1"/>
    </row>
    <row r="695" spans="19:20" x14ac:dyDescent="0.3">
      <c r="S695" s="1"/>
      <c r="T695" s="1"/>
    </row>
    <row r="696" spans="19:20" x14ac:dyDescent="0.3">
      <c r="S696" s="1"/>
      <c r="T696" s="1"/>
    </row>
    <row r="697" spans="19:20" x14ac:dyDescent="0.3">
      <c r="S697" s="1"/>
      <c r="T697" s="1"/>
    </row>
    <row r="698" spans="19:20" x14ac:dyDescent="0.3">
      <c r="S698" s="1"/>
      <c r="T698" s="1"/>
    </row>
    <row r="699" spans="19:20" x14ac:dyDescent="0.3">
      <c r="S699" s="1"/>
      <c r="T699" s="1"/>
    </row>
    <row r="700" spans="19:20" x14ac:dyDescent="0.3">
      <c r="S700" s="1"/>
      <c r="T700" s="1"/>
    </row>
    <row r="701" spans="19:20" x14ac:dyDescent="0.3">
      <c r="S701" s="1"/>
      <c r="T701" s="1"/>
    </row>
    <row r="702" spans="19:20" x14ac:dyDescent="0.3">
      <c r="S702" s="1"/>
      <c r="T702" s="1"/>
    </row>
    <row r="703" spans="19:20" x14ac:dyDescent="0.3">
      <c r="S703" s="1"/>
      <c r="T703" s="1"/>
    </row>
    <row r="704" spans="19:20" x14ac:dyDescent="0.3">
      <c r="S704" s="1"/>
      <c r="T704" s="1"/>
    </row>
    <row r="705" spans="19:20" x14ac:dyDescent="0.3">
      <c r="S705" s="1"/>
      <c r="T705" s="1"/>
    </row>
    <row r="706" spans="19:20" x14ac:dyDescent="0.3">
      <c r="S706" s="1"/>
      <c r="T706" s="1"/>
    </row>
    <row r="707" spans="19:20" x14ac:dyDescent="0.3">
      <c r="S707" s="1"/>
      <c r="T707" s="1"/>
    </row>
    <row r="708" spans="19:20" x14ac:dyDescent="0.3">
      <c r="S708" s="1"/>
      <c r="T708" s="1"/>
    </row>
    <row r="709" spans="19:20" x14ac:dyDescent="0.3">
      <c r="S709" s="1"/>
      <c r="T709" s="1"/>
    </row>
    <row r="710" spans="19:20" x14ac:dyDescent="0.3">
      <c r="S710" s="1"/>
      <c r="T710" s="1"/>
    </row>
    <row r="711" spans="19:20" x14ac:dyDescent="0.3">
      <c r="S711" s="1"/>
      <c r="T711" s="1"/>
    </row>
    <row r="712" spans="19:20" x14ac:dyDescent="0.3">
      <c r="S712" s="1"/>
      <c r="T712" s="1"/>
    </row>
    <row r="713" spans="19:20" x14ac:dyDescent="0.3">
      <c r="S713" s="1"/>
      <c r="T713" s="1"/>
    </row>
    <row r="714" spans="19:20" x14ac:dyDescent="0.3">
      <c r="S714" s="1"/>
      <c r="T714" s="1"/>
    </row>
    <row r="715" spans="19:20" x14ac:dyDescent="0.3">
      <c r="S715" s="1"/>
      <c r="T715" s="1"/>
    </row>
    <row r="716" spans="19:20" x14ac:dyDescent="0.3">
      <c r="S716" s="1"/>
      <c r="T716" s="1"/>
    </row>
    <row r="717" spans="19:20" x14ac:dyDescent="0.3">
      <c r="S717" s="1"/>
      <c r="T717" s="1"/>
    </row>
    <row r="718" spans="19:20" x14ac:dyDescent="0.3">
      <c r="S718" s="1"/>
      <c r="T718" s="1"/>
    </row>
    <row r="719" spans="19:20" x14ac:dyDescent="0.3">
      <c r="S719" s="1"/>
      <c r="T719" s="1"/>
    </row>
    <row r="720" spans="19:20" x14ac:dyDescent="0.3">
      <c r="S720" s="1"/>
      <c r="T720" s="1"/>
    </row>
    <row r="721" spans="19:20" x14ac:dyDescent="0.3">
      <c r="S721" s="1"/>
      <c r="T721" s="1"/>
    </row>
    <row r="722" spans="19:20" x14ac:dyDescent="0.3">
      <c r="S722" s="1"/>
      <c r="T722" s="1"/>
    </row>
    <row r="723" spans="19:20" x14ac:dyDescent="0.3">
      <c r="S723" s="1"/>
      <c r="T723" s="1"/>
    </row>
    <row r="724" spans="19:20" x14ac:dyDescent="0.3">
      <c r="S724" s="1"/>
      <c r="T724" s="1"/>
    </row>
    <row r="725" spans="19:20" x14ac:dyDescent="0.3">
      <c r="S725" s="1"/>
      <c r="T725" s="1"/>
    </row>
    <row r="726" spans="19:20" x14ac:dyDescent="0.3">
      <c r="S726" s="1"/>
      <c r="T726" s="1"/>
    </row>
    <row r="727" spans="19:20" x14ac:dyDescent="0.3">
      <c r="S727" s="1"/>
      <c r="T727" s="1"/>
    </row>
    <row r="728" spans="19:20" x14ac:dyDescent="0.3">
      <c r="S728" s="1"/>
      <c r="T728" s="1"/>
    </row>
    <row r="729" spans="19:20" x14ac:dyDescent="0.3">
      <c r="S729" s="1"/>
      <c r="T729" s="1"/>
    </row>
    <row r="730" spans="19:20" x14ac:dyDescent="0.3">
      <c r="S730" s="1"/>
      <c r="T730" s="1"/>
    </row>
    <row r="731" spans="19:20" x14ac:dyDescent="0.3">
      <c r="S731" s="1"/>
      <c r="T731" s="1"/>
    </row>
    <row r="732" spans="19:20" x14ac:dyDescent="0.3">
      <c r="S732" s="1"/>
      <c r="T732" s="1"/>
    </row>
    <row r="733" spans="19:20" x14ac:dyDescent="0.3">
      <c r="S733" s="1"/>
      <c r="T733" s="1"/>
    </row>
    <row r="734" spans="19:20" x14ac:dyDescent="0.3">
      <c r="S734" s="1"/>
      <c r="T734" s="1"/>
    </row>
    <row r="735" spans="19:20" x14ac:dyDescent="0.3">
      <c r="S735" s="1"/>
      <c r="T735" s="1"/>
    </row>
    <row r="736" spans="19:20" x14ac:dyDescent="0.3">
      <c r="S736" s="1"/>
      <c r="T736" s="1"/>
    </row>
    <row r="737" spans="19:20" x14ac:dyDescent="0.3">
      <c r="S737" s="1"/>
      <c r="T737" s="1"/>
    </row>
    <row r="738" spans="19:20" x14ac:dyDescent="0.3">
      <c r="S738" s="1"/>
      <c r="T738" s="1"/>
    </row>
    <row r="739" spans="19:20" x14ac:dyDescent="0.3">
      <c r="S739" s="1"/>
      <c r="T739" s="1"/>
    </row>
    <row r="740" spans="19:20" x14ac:dyDescent="0.3">
      <c r="S740" s="1"/>
      <c r="T740" s="1"/>
    </row>
    <row r="741" spans="19:20" x14ac:dyDescent="0.3">
      <c r="S741" s="1"/>
      <c r="T741" s="1"/>
    </row>
    <row r="742" spans="19:20" x14ac:dyDescent="0.3">
      <c r="S742" s="1"/>
      <c r="T742" s="1"/>
    </row>
    <row r="743" spans="19:20" x14ac:dyDescent="0.3">
      <c r="S743" s="1"/>
      <c r="T743" s="1"/>
    </row>
    <row r="744" spans="19:20" x14ac:dyDescent="0.3">
      <c r="S744" s="1"/>
      <c r="T744" s="1"/>
    </row>
    <row r="745" spans="19:20" x14ac:dyDescent="0.3">
      <c r="S745" s="1"/>
      <c r="T745" s="1"/>
    </row>
    <row r="746" spans="19:20" x14ac:dyDescent="0.3">
      <c r="S746" s="1"/>
      <c r="T746" s="1"/>
    </row>
    <row r="747" spans="19:20" x14ac:dyDescent="0.3">
      <c r="S747" s="1"/>
      <c r="T747" s="1"/>
    </row>
    <row r="748" spans="19:20" x14ac:dyDescent="0.3">
      <c r="S748" s="1"/>
      <c r="T748" s="1"/>
    </row>
    <row r="749" spans="19:20" x14ac:dyDescent="0.3">
      <c r="S749" s="1"/>
      <c r="T749" s="1"/>
    </row>
    <row r="750" spans="19:20" x14ac:dyDescent="0.3">
      <c r="S750" s="1"/>
      <c r="T750" s="1"/>
    </row>
    <row r="751" spans="19:20" x14ac:dyDescent="0.3">
      <c r="S751" s="1"/>
      <c r="T751" s="1"/>
    </row>
    <row r="752" spans="19:20" x14ac:dyDescent="0.3">
      <c r="S752" s="1"/>
      <c r="T752" s="1"/>
    </row>
    <row r="753" spans="19:20" x14ac:dyDescent="0.3">
      <c r="S753" s="1"/>
      <c r="T753" s="1"/>
    </row>
    <row r="754" spans="19:20" x14ac:dyDescent="0.3">
      <c r="S754" s="1"/>
      <c r="T754" s="1"/>
    </row>
    <row r="755" spans="19:20" x14ac:dyDescent="0.3">
      <c r="S755" s="1"/>
      <c r="T755" s="1"/>
    </row>
    <row r="756" spans="19:20" x14ac:dyDescent="0.3">
      <c r="S756" s="1"/>
      <c r="T756" s="1"/>
    </row>
    <row r="757" spans="19:20" x14ac:dyDescent="0.3">
      <c r="S757" s="1"/>
      <c r="T757" s="1"/>
    </row>
    <row r="758" spans="19:20" x14ac:dyDescent="0.3">
      <c r="S758" s="1"/>
      <c r="T758" s="1"/>
    </row>
    <row r="759" spans="19:20" x14ac:dyDescent="0.3">
      <c r="S759" s="1"/>
      <c r="T759" s="1"/>
    </row>
    <row r="760" spans="19:20" x14ac:dyDescent="0.3">
      <c r="S760" s="1"/>
      <c r="T760" s="1"/>
    </row>
    <row r="761" spans="19:20" x14ac:dyDescent="0.3">
      <c r="S761" s="1"/>
      <c r="T761" s="1"/>
    </row>
    <row r="762" spans="19:20" x14ac:dyDescent="0.3">
      <c r="S762" s="1"/>
      <c r="T762" s="1"/>
    </row>
    <row r="763" spans="19:20" x14ac:dyDescent="0.3">
      <c r="S763" s="1"/>
      <c r="T763" s="1"/>
    </row>
    <row r="764" spans="19:20" x14ac:dyDescent="0.3">
      <c r="S764" s="1"/>
      <c r="T764" s="1"/>
    </row>
    <row r="765" spans="19:20" x14ac:dyDescent="0.3">
      <c r="S765" s="1"/>
      <c r="T765" s="1"/>
    </row>
    <row r="766" spans="19:20" x14ac:dyDescent="0.3">
      <c r="S766" s="1"/>
      <c r="T766" s="1"/>
    </row>
    <row r="767" spans="19:20" x14ac:dyDescent="0.3">
      <c r="S767" s="1"/>
      <c r="T767" s="1"/>
    </row>
    <row r="768" spans="19:20" x14ac:dyDescent="0.3">
      <c r="S768" s="1"/>
      <c r="T768" s="1"/>
    </row>
    <row r="769" spans="19:20" x14ac:dyDescent="0.3">
      <c r="S769" s="1"/>
      <c r="T769" s="1"/>
    </row>
    <row r="770" spans="19:20" x14ac:dyDescent="0.3">
      <c r="S770" s="1"/>
      <c r="T770" s="1"/>
    </row>
    <row r="771" spans="19:20" x14ac:dyDescent="0.3">
      <c r="S771" s="1"/>
      <c r="T771" s="1"/>
    </row>
    <row r="772" spans="19:20" x14ac:dyDescent="0.3">
      <c r="S772" s="1"/>
      <c r="T772" s="1"/>
    </row>
    <row r="773" spans="19:20" x14ac:dyDescent="0.3">
      <c r="S773" s="1"/>
      <c r="T773" s="1"/>
    </row>
    <row r="774" spans="19:20" x14ac:dyDescent="0.3">
      <c r="S774" s="1"/>
      <c r="T774" s="1"/>
    </row>
    <row r="775" spans="19:20" x14ac:dyDescent="0.3">
      <c r="S775" s="1"/>
      <c r="T775" s="1"/>
    </row>
    <row r="776" spans="19:20" x14ac:dyDescent="0.3">
      <c r="S776" s="1"/>
      <c r="T776" s="1"/>
    </row>
    <row r="777" spans="19:20" x14ac:dyDescent="0.3">
      <c r="S777" s="1"/>
      <c r="T777" s="1"/>
    </row>
    <row r="778" spans="19:20" x14ac:dyDescent="0.3">
      <c r="S778" s="1"/>
      <c r="T778" s="1"/>
    </row>
    <row r="779" spans="19:20" x14ac:dyDescent="0.3">
      <c r="S779" s="1"/>
      <c r="T779" s="1"/>
    </row>
    <row r="780" spans="19:20" x14ac:dyDescent="0.3">
      <c r="S780" s="1"/>
      <c r="T780" s="1"/>
    </row>
    <row r="781" spans="19:20" x14ac:dyDescent="0.3">
      <c r="S781" s="1"/>
      <c r="T781" s="1"/>
    </row>
    <row r="782" spans="19:20" x14ac:dyDescent="0.3">
      <c r="S782" s="1"/>
      <c r="T782" s="1"/>
    </row>
    <row r="783" spans="19:20" x14ac:dyDescent="0.3">
      <c r="S783" s="1"/>
      <c r="T783" s="1"/>
    </row>
    <row r="784" spans="19:20" x14ac:dyDescent="0.3">
      <c r="S784" s="1"/>
      <c r="T784" s="1"/>
    </row>
    <row r="785" spans="19:20" x14ac:dyDescent="0.3">
      <c r="S785" s="1"/>
      <c r="T785" s="1"/>
    </row>
    <row r="786" spans="19:20" x14ac:dyDescent="0.3">
      <c r="S786" s="1"/>
      <c r="T786" s="1"/>
    </row>
    <row r="787" spans="19:20" x14ac:dyDescent="0.3">
      <c r="S787" s="1"/>
      <c r="T787" s="1"/>
    </row>
    <row r="788" spans="19:20" x14ac:dyDescent="0.3">
      <c r="S788" s="1"/>
      <c r="T788" s="1"/>
    </row>
    <row r="789" spans="19:20" x14ac:dyDescent="0.3">
      <c r="S789" s="1"/>
      <c r="T789" s="1"/>
    </row>
    <row r="790" spans="19:20" x14ac:dyDescent="0.3">
      <c r="S790" s="1"/>
      <c r="T790" s="1"/>
    </row>
    <row r="791" spans="19:20" x14ac:dyDescent="0.3">
      <c r="S791" s="1"/>
      <c r="T791" s="1"/>
    </row>
    <row r="792" spans="19:20" x14ac:dyDescent="0.3">
      <c r="S792" s="1"/>
      <c r="T792" s="1"/>
    </row>
    <row r="793" spans="19:20" x14ac:dyDescent="0.3">
      <c r="S793" s="1"/>
      <c r="T793" s="1"/>
    </row>
    <row r="794" spans="19:20" x14ac:dyDescent="0.3">
      <c r="S794" s="1"/>
      <c r="T794" s="1"/>
    </row>
    <row r="795" spans="19:20" x14ac:dyDescent="0.3">
      <c r="S795" s="1"/>
      <c r="T795" s="1"/>
    </row>
    <row r="796" spans="19:20" x14ac:dyDescent="0.3">
      <c r="S796" s="1"/>
      <c r="T796" s="1"/>
    </row>
    <row r="797" spans="19:20" x14ac:dyDescent="0.3">
      <c r="S797" s="1"/>
      <c r="T797" s="1"/>
    </row>
    <row r="798" spans="19:20" x14ac:dyDescent="0.3">
      <c r="S798" s="1"/>
      <c r="T798" s="1"/>
    </row>
    <row r="799" spans="19:20" x14ac:dyDescent="0.3">
      <c r="S799" s="1"/>
      <c r="T799" s="1"/>
    </row>
    <row r="800" spans="19:20" x14ac:dyDescent="0.3">
      <c r="S800" s="1"/>
      <c r="T800" s="1"/>
    </row>
    <row r="801" spans="19:20" x14ac:dyDescent="0.3">
      <c r="S801" s="1"/>
      <c r="T801" s="1"/>
    </row>
    <row r="802" spans="19:20" x14ac:dyDescent="0.3">
      <c r="S802" s="1"/>
      <c r="T802" s="1"/>
    </row>
    <row r="803" spans="19:20" x14ac:dyDescent="0.3">
      <c r="S803" s="1"/>
      <c r="T803" s="1"/>
    </row>
    <row r="804" spans="19:20" x14ac:dyDescent="0.3">
      <c r="S804" s="1"/>
      <c r="T804" s="1"/>
    </row>
    <row r="805" spans="19:20" x14ac:dyDescent="0.3">
      <c r="S805" s="1"/>
      <c r="T805" s="1"/>
    </row>
    <row r="806" spans="19:20" x14ac:dyDescent="0.3">
      <c r="S806" s="1"/>
      <c r="T806" s="1"/>
    </row>
    <row r="807" spans="19:20" x14ac:dyDescent="0.3">
      <c r="S807" s="1"/>
      <c r="T807" s="1"/>
    </row>
    <row r="808" spans="19:20" x14ac:dyDescent="0.3">
      <c r="S808" s="1"/>
      <c r="T808" s="1"/>
    </row>
    <row r="809" spans="19:20" x14ac:dyDescent="0.3">
      <c r="S809" s="1"/>
      <c r="T809" s="1"/>
    </row>
    <row r="810" spans="19:20" x14ac:dyDescent="0.3">
      <c r="S810" s="1"/>
      <c r="T810" s="1"/>
    </row>
    <row r="811" spans="19:20" x14ac:dyDescent="0.3">
      <c r="S811" s="1"/>
      <c r="T811" s="1"/>
    </row>
    <row r="812" spans="19:20" x14ac:dyDescent="0.3">
      <c r="S812" s="1"/>
      <c r="T812" s="1"/>
    </row>
    <row r="813" spans="19:20" x14ac:dyDescent="0.3">
      <c r="S813" s="1"/>
      <c r="T813" s="1"/>
    </row>
    <row r="814" spans="19:20" x14ac:dyDescent="0.3">
      <c r="S814" s="1"/>
      <c r="T814" s="1"/>
    </row>
    <row r="815" spans="19:20" x14ac:dyDescent="0.3">
      <c r="S815" s="1"/>
      <c r="T815" s="1"/>
    </row>
    <row r="816" spans="19:20" x14ac:dyDescent="0.3">
      <c r="S816" s="1"/>
      <c r="T816" s="1"/>
    </row>
    <row r="817" spans="19:20" x14ac:dyDescent="0.3">
      <c r="S817" s="1"/>
      <c r="T817" s="1"/>
    </row>
    <row r="818" spans="19:20" x14ac:dyDescent="0.3">
      <c r="S818" s="1"/>
      <c r="T818" s="1"/>
    </row>
    <row r="819" spans="19:20" x14ac:dyDescent="0.3">
      <c r="S819" s="1"/>
      <c r="T819" s="1"/>
    </row>
    <row r="820" spans="19:20" x14ac:dyDescent="0.3">
      <c r="S820" s="1"/>
      <c r="T820" s="1"/>
    </row>
    <row r="821" spans="19:20" x14ac:dyDescent="0.3">
      <c r="S821" s="1"/>
      <c r="T821" s="1"/>
    </row>
    <row r="822" spans="19:20" x14ac:dyDescent="0.3">
      <c r="S822" s="1"/>
      <c r="T822" s="1"/>
    </row>
    <row r="823" spans="19:20" x14ac:dyDescent="0.3">
      <c r="S823" s="1"/>
      <c r="T823" s="1"/>
    </row>
    <row r="824" spans="19:20" x14ac:dyDescent="0.3">
      <c r="S824" s="1"/>
      <c r="T824" s="1"/>
    </row>
    <row r="825" spans="19:20" x14ac:dyDescent="0.3">
      <c r="S825" s="1"/>
      <c r="T825" s="1"/>
    </row>
    <row r="826" spans="19:20" x14ac:dyDescent="0.3">
      <c r="S826" s="1"/>
      <c r="T826" s="1"/>
    </row>
    <row r="827" spans="19:20" x14ac:dyDescent="0.3">
      <c r="S827" s="1"/>
      <c r="T827" s="1"/>
    </row>
    <row r="828" spans="19:20" x14ac:dyDescent="0.3">
      <c r="S828" s="1"/>
      <c r="T828" s="1"/>
    </row>
    <row r="829" spans="19:20" x14ac:dyDescent="0.3">
      <c r="S829" s="1"/>
      <c r="T829" s="1"/>
    </row>
    <row r="830" spans="19:20" x14ac:dyDescent="0.3">
      <c r="S830" s="1"/>
      <c r="T830" s="1"/>
    </row>
    <row r="831" spans="19:20" x14ac:dyDescent="0.3">
      <c r="S831" s="1"/>
      <c r="T831" s="1"/>
    </row>
    <row r="832" spans="19:20" x14ac:dyDescent="0.3">
      <c r="S832" s="1"/>
      <c r="T832" s="1"/>
    </row>
    <row r="833" spans="19:20" x14ac:dyDescent="0.3">
      <c r="S833" s="1"/>
      <c r="T833" s="1"/>
    </row>
    <row r="834" spans="19:20" x14ac:dyDescent="0.3">
      <c r="S834" s="1"/>
      <c r="T834" s="1"/>
    </row>
    <row r="835" spans="19:20" x14ac:dyDescent="0.3">
      <c r="S835" s="1"/>
      <c r="T835" s="1"/>
    </row>
    <row r="836" spans="19:20" x14ac:dyDescent="0.3">
      <c r="S836" s="1"/>
      <c r="T836" s="1"/>
    </row>
    <row r="837" spans="19:20" x14ac:dyDescent="0.3">
      <c r="S837" s="1"/>
      <c r="T837" s="1"/>
    </row>
    <row r="838" spans="19:20" x14ac:dyDescent="0.3">
      <c r="S838" s="1"/>
      <c r="T838" s="1"/>
    </row>
    <row r="839" spans="19:20" x14ac:dyDescent="0.3">
      <c r="S839" s="1"/>
      <c r="T839" s="1"/>
    </row>
    <row r="840" spans="19:20" x14ac:dyDescent="0.3">
      <c r="S840" s="1"/>
      <c r="T840" s="1"/>
    </row>
    <row r="841" spans="19:20" x14ac:dyDescent="0.3">
      <c r="S841" s="1"/>
      <c r="T841" s="1"/>
    </row>
    <row r="842" spans="19:20" x14ac:dyDescent="0.3">
      <c r="S842" s="1"/>
      <c r="T842" s="1"/>
    </row>
    <row r="843" spans="19:20" x14ac:dyDescent="0.3">
      <c r="S843" s="1"/>
      <c r="T843" s="1"/>
    </row>
    <row r="844" spans="19:20" x14ac:dyDescent="0.3">
      <c r="S844" s="1"/>
      <c r="T844" s="1"/>
    </row>
    <row r="845" spans="19:20" x14ac:dyDescent="0.3">
      <c r="S845" s="1"/>
      <c r="T845" s="1"/>
    </row>
    <row r="846" spans="19:20" x14ac:dyDescent="0.3">
      <c r="S846" s="1"/>
      <c r="T846" s="1"/>
    </row>
    <row r="847" spans="19:20" x14ac:dyDescent="0.3">
      <c r="S847" s="1"/>
      <c r="T847" s="1"/>
    </row>
    <row r="848" spans="19:20" x14ac:dyDescent="0.3">
      <c r="S848" s="1"/>
      <c r="T848" s="1"/>
    </row>
    <row r="849" spans="19:20" x14ac:dyDescent="0.3">
      <c r="S849" s="1"/>
      <c r="T849" s="1"/>
    </row>
    <row r="850" spans="19:20" x14ac:dyDescent="0.3">
      <c r="S850" s="1"/>
      <c r="T850" s="1"/>
    </row>
    <row r="851" spans="19:20" x14ac:dyDescent="0.3">
      <c r="S851" s="1"/>
      <c r="T851" s="1"/>
    </row>
    <row r="852" spans="19:20" x14ac:dyDescent="0.3">
      <c r="S852" s="1"/>
      <c r="T852" s="1"/>
    </row>
    <row r="853" spans="19:20" x14ac:dyDescent="0.3">
      <c r="S853" s="1"/>
      <c r="T853" s="1"/>
    </row>
    <row r="854" spans="19:20" x14ac:dyDescent="0.3">
      <c r="S854" s="1"/>
      <c r="T854" s="1"/>
    </row>
    <row r="855" spans="19:20" x14ac:dyDescent="0.3">
      <c r="S855" s="1"/>
      <c r="T855" s="1"/>
    </row>
    <row r="856" spans="19:20" x14ac:dyDescent="0.3">
      <c r="S856" s="1"/>
      <c r="T856" s="1"/>
    </row>
    <row r="857" spans="19:20" x14ac:dyDescent="0.3">
      <c r="S857" s="1"/>
      <c r="T857" s="1"/>
    </row>
    <row r="858" spans="19:20" x14ac:dyDescent="0.3">
      <c r="S858" s="1"/>
      <c r="T858" s="1"/>
    </row>
    <row r="859" spans="19:20" x14ac:dyDescent="0.3">
      <c r="S859" s="1"/>
      <c r="T859" s="1"/>
    </row>
    <row r="860" spans="19:20" x14ac:dyDescent="0.3">
      <c r="S860" s="1"/>
      <c r="T860" s="1"/>
    </row>
    <row r="861" spans="19:20" x14ac:dyDescent="0.3">
      <c r="S861" s="1"/>
      <c r="T861" s="1"/>
    </row>
    <row r="862" spans="19:20" x14ac:dyDescent="0.3">
      <c r="S862" s="1"/>
      <c r="T862" s="1"/>
    </row>
    <row r="863" spans="19:20" x14ac:dyDescent="0.3">
      <c r="S863" s="1"/>
      <c r="T863" s="1"/>
    </row>
    <row r="864" spans="19:20" x14ac:dyDescent="0.3">
      <c r="S864" s="1"/>
      <c r="T864" s="1"/>
    </row>
    <row r="865" spans="19:20" x14ac:dyDescent="0.3">
      <c r="S865" s="1"/>
      <c r="T865" s="1"/>
    </row>
    <row r="866" spans="19:20" x14ac:dyDescent="0.3">
      <c r="S866" s="1"/>
      <c r="T866" s="1"/>
    </row>
    <row r="867" spans="19:20" x14ac:dyDescent="0.3">
      <c r="S867" s="1"/>
      <c r="T867" s="1"/>
    </row>
    <row r="868" spans="19:20" x14ac:dyDescent="0.3">
      <c r="S868" s="1"/>
      <c r="T868" s="1"/>
    </row>
    <row r="869" spans="19:20" x14ac:dyDescent="0.3">
      <c r="S869" s="1"/>
      <c r="T869" s="1"/>
    </row>
    <row r="870" spans="19:20" x14ac:dyDescent="0.3">
      <c r="S870" s="1"/>
      <c r="T870" s="1"/>
    </row>
    <row r="871" spans="19:20" x14ac:dyDescent="0.3">
      <c r="S871" s="1"/>
      <c r="T871" s="1"/>
    </row>
    <row r="872" spans="19:20" x14ac:dyDescent="0.3">
      <c r="S872" s="1"/>
      <c r="T872" s="1"/>
    </row>
    <row r="873" spans="19:20" x14ac:dyDescent="0.3">
      <c r="S873" s="1"/>
      <c r="T873" s="1"/>
    </row>
    <row r="874" spans="19:20" x14ac:dyDescent="0.3">
      <c r="S874" s="1"/>
      <c r="T874" s="1"/>
    </row>
    <row r="875" spans="19:20" x14ac:dyDescent="0.3">
      <c r="S875" s="1"/>
      <c r="T875" s="1"/>
    </row>
    <row r="876" spans="19:20" x14ac:dyDescent="0.3">
      <c r="S876" s="1"/>
      <c r="T876" s="1"/>
    </row>
    <row r="877" spans="19:20" x14ac:dyDescent="0.3">
      <c r="S877" s="1"/>
      <c r="T877" s="1"/>
    </row>
    <row r="878" spans="19:20" x14ac:dyDescent="0.3">
      <c r="S878" s="1"/>
      <c r="T878" s="1"/>
    </row>
    <row r="879" spans="19:20" x14ac:dyDescent="0.3">
      <c r="S879" s="1"/>
      <c r="T879" s="1"/>
    </row>
    <row r="880" spans="19:20" x14ac:dyDescent="0.3">
      <c r="S880" s="1"/>
      <c r="T880" s="1"/>
    </row>
    <row r="881" spans="19:20" x14ac:dyDescent="0.3">
      <c r="S881" s="1"/>
      <c r="T881" s="1"/>
    </row>
    <row r="882" spans="19:20" x14ac:dyDescent="0.3">
      <c r="S882" s="1"/>
      <c r="T882" s="1"/>
    </row>
    <row r="883" spans="19:20" x14ac:dyDescent="0.3">
      <c r="S883" s="1"/>
      <c r="T883" s="1"/>
    </row>
    <row r="884" spans="19:20" x14ac:dyDescent="0.3">
      <c r="S884" s="1"/>
      <c r="T884" s="1"/>
    </row>
    <row r="885" spans="19:20" x14ac:dyDescent="0.3">
      <c r="S885" s="1"/>
      <c r="T885" s="1"/>
    </row>
    <row r="886" spans="19:20" x14ac:dyDescent="0.3">
      <c r="S886" s="1"/>
      <c r="T886" s="1"/>
    </row>
    <row r="887" spans="19:20" x14ac:dyDescent="0.3">
      <c r="S887" s="1"/>
      <c r="T887" s="1"/>
    </row>
    <row r="888" spans="19:20" x14ac:dyDescent="0.3">
      <c r="S888" s="1"/>
      <c r="T888" s="1"/>
    </row>
    <row r="889" spans="19:20" x14ac:dyDescent="0.3">
      <c r="S889" s="1"/>
      <c r="T889" s="1"/>
    </row>
    <row r="890" spans="19:20" x14ac:dyDescent="0.3">
      <c r="S890" s="1"/>
      <c r="T890" s="1"/>
    </row>
    <row r="891" spans="19:20" x14ac:dyDescent="0.3">
      <c r="S891" s="1"/>
      <c r="T891" s="1"/>
    </row>
    <row r="892" spans="19:20" x14ac:dyDescent="0.3">
      <c r="S892" s="1"/>
      <c r="T892" s="1"/>
    </row>
    <row r="893" spans="19:20" x14ac:dyDescent="0.3">
      <c r="S893" s="1"/>
      <c r="T893" s="1"/>
    </row>
    <row r="894" spans="19:20" x14ac:dyDescent="0.3">
      <c r="S894" s="1"/>
      <c r="T894" s="1"/>
    </row>
    <row r="895" spans="19:20" x14ac:dyDescent="0.3">
      <c r="S895" s="1"/>
      <c r="T895" s="1"/>
    </row>
    <row r="896" spans="19:20" x14ac:dyDescent="0.3">
      <c r="S896" s="1"/>
      <c r="T896" s="1"/>
    </row>
    <row r="897" spans="19:20" x14ac:dyDescent="0.3">
      <c r="S897" s="1"/>
      <c r="T897" s="1"/>
    </row>
    <row r="898" spans="19:20" x14ac:dyDescent="0.3">
      <c r="S898" s="1"/>
      <c r="T898" s="1"/>
    </row>
    <row r="899" spans="19:20" x14ac:dyDescent="0.3">
      <c r="S899" s="1"/>
      <c r="T899" s="1"/>
    </row>
    <row r="900" spans="19:20" x14ac:dyDescent="0.3">
      <c r="S900" s="1"/>
      <c r="T900" s="1"/>
    </row>
    <row r="901" spans="19:20" x14ac:dyDescent="0.3">
      <c r="S901" s="1"/>
      <c r="T901" s="1"/>
    </row>
    <row r="902" spans="19:20" x14ac:dyDescent="0.3">
      <c r="S902" s="1"/>
      <c r="T902" s="1"/>
    </row>
    <row r="903" spans="19:20" x14ac:dyDescent="0.3">
      <c r="S903" s="1"/>
      <c r="T903" s="1"/>
    </row>
    <row r="904" spans="19:20" x14ac:dyDescent="0.3">
      <c r="S904" s="1"/>
      <c r="T904" s="1"/>
    </row>
    <row r="905" spans="19:20" x14ac:dyDescent="0.3">
      <c r="S905" s="1"/>
      <c r="T905" s="1"/>
    </row>
    <row r="906" spans="19:20" x14ac:dyDescent="0.3">
      <c r="S906" s="1"/>
      <c r="T906" s="1"/>
    </row>
    <row r="907" spans="19:20" x14ac:dyDescent="0.3">
      <c r="S907" s="1"/>
      <c r="T907" s="1"/>
    </row>
    <row r="908" spans="19:20" x14ac:dyDescent="0.3">
      <c r="S908" s="1"/>
      <c r="T908" s="1"/>
    </row>
    <row r="909" spans="19:20" x14ac:dyDescent="0.3">
      <c r="S909" s="1"/>
      <c r="T909" s="1"/>
    </row>
    <row r="910" spans="19:20" x14ac:dyDescent="0.3">
      <c r="S910" s="1"/>
      <c r="T910" s="1"/>
    </row>
    <row r="911" spans="19:20" x14ac:dyDescent="0.3">
      <c r="S911" s="1"/>
      <c r="T911" s="1"/>
    </row>
    <row r="912" spans="19:20" x14ac:dyDescent="0.3">
      <c r="S912" s="1"/>
      <c r="T912" s="1"/>
    </row>
    <row r="913" spans="19:20" x14ac:dyDescent="0.3">
      <c r="S913" s="1"/>
      <c r="T913" s="1"/>
    </row>
    <row r="914" spans="19:20" x14ac:dyDescent="0.3">
      <c r="S914" s="1"/>
      <c r="T914" s="1"/>
    </row>
    <row r="915" spans="19:20" x14ac:dyDescent="0.3">
      <c r="S915" s="1"/>
      <c r="T915" s="1"/>
    </row>
    <row r="916" spans="19:20" x14ac:dyDescent="0.3">
      <c r="S916" s="1"/>
      <c r="T916" s="1"/>
    </row>
    <row r="917" spans="19:20" x14ac:dyDescent="0.3">
      <c r="S917" s="1"/>
      <c r="T917" s="1"/>
    </row>
    <row r="918" spans="19:20" x14ac:dyDescent="0.3">
      <c r="S918" s="1"/>
      <c r="T918" s="1"/>
    </row>
    <row r="919" spans="19:20" x14ac:dyDescent="0.3">
      <c r="S919" s="1"/>
      <c r="T919" s="1"/>
    </row>
    <row r="920" spans="19:20" x14ac:dyDescent="0.3">
      <c r="S920" s="1"/>
      <c r="T920" s="1"/>
    </row>
    <row r="921" spans="19:20" x14ac:dyDescent="0.3">
      <c r="S921" s="1"/>
      <c r="T921" s="1"/>
    </row>
    <row r="922" spans="19:20" x14ac:dyDescent="0.3">
      <c r="S922" s="1"/>
      <c r="T922" s="1"/>
    </row>
    <row r="923" spans="19:20" x14ac:dyDescent="0.3">
      <c r="S923" s="1"/>
      <c r="T923" s="1"/>
    </row>
    <row r="924" spans="19:20" x14ac:dyDescent="0.3">
      <c r="S924" s="1"/>
      <c r="T924" s="1"/>
    </row>
    <row r="925" spans="19:20" x14ac:dyDescent="0.3">
      <c r="S925" s="1"/>
      <c r="T925" s="1"/>
    </row>
    <row r="926" spans="19:20" x14ac:dyDescent="0.3">
      <c r="S926" s="1"/>
      <c r="T926" s="1"/>
    </row>
    <row r="927" spans="19:20" x14ac:dyDescent="0.3">
      <c r="S927" s="1"/>
      <c r="T927" s="1"/>
    </row>
    <row r="928" spans="19:20" x14ac:dyDescent="0.3">
      <c r="S928" s="1"/>
      <c r="T928" s="1"/>
    </row>
    <row r="929" spans="19:20" x14ac:dyDescent="0.3">
      <c r="S929" s="1"/>
      <c r="T929" s="1"/>
    </row>
    <row r="930" spans="19:20" x14ac:dyDescent="0.3">
      <c r="S930" s="1"/>
      <c r="T930" s="1"/>
    </row>
    <row r="931" spans="19:20" x14ac:dyDescent="0.3">
      <c r="S931" s="1"/>
      <c r="T931" s="1"/>
    </row>
    <row r="932" spans="19:20" x14ac:dyDescent="0.3">
      <c r="S932" s="1"/>
      <c r="T932" s="1"/>
    </row>
    <row r="933" spans="19:20" x14ac:dyDescent="0.3">
      <c r="S933" s="1"/>
      <c r="T933" s="1"/>
    </row>
    <row r="934" spans="19:20" x14ac:dyDescent="0.3">
      <c r="S934" s="1"/>
      <c r="T934" s="1"/>
    </row>
    <row r="935" spans="19:20" x14ac:dyDescent="0.3">
      <c r="S935" s="1"/>
      <c r="T935" s="1"/>
    </row>
    <row r="936" spans="19:20" x14ac:dyDescent="0.3">
      <c r="S936" s="1"/>
      <c r="T936" s="1"/>
    </row>
    <row r="937" spans="19:20" x14ac:dyDescent="0.3">
      <c r="S937" s="1"/>
      <c r="T937" s="1"/>
    </row>
    <row r="938" spans="19:20" x14ac:dyDescent="0.3">
      <c r="S938" s="1"/>
      <c r="T938" s="1"/>
    </row>
    <row r="939" spans="19:20" x14ac:dyDescent="0.3">
      <c r="S939" s="1"/>
      <c r="T939" s="1"/>
    </row>
    <row r="940" spans="19:20" x14ac:dyDescent="0.3">
      <c r="S940" s="1"/>
      <c r="T940" s="1"/>
    </row>
    <row r="941" spans="19:20" x14ac:dyDescent="0.3">
      <c r="S941" s="1"/>
      <c r="T941" s="1"/>
    </row>
    <row r="942" spans="19:20" x14ac:dyDescent="0.3">
      <c r="S942" s="1"/>
      <c r="T942" s="1"/>
    </row>
    <row r="943" spans="19:20" x14ac:dyDescent="0.3">
      <c r="S943" s="1"/>
      <c r="T943" s="1"/>
    </row>
    <row r="944" spans="19:20" x14ac:dyDescent="0.3">
      <c r="S944" s="1"/>
      <c r="T944" s="1"/>
    </row>
    <row r="945" spans="19:20" x14ac:dyDescent="0.3">
      <c r="S945" s="1"/>
      <c r="T945" s="1"/>
    </row>
    <row r="946" spans="19:20" x14ac:dyDescent="0.3">
      <c r="S946" s="1"/>
      <c r="T946" s="1"/>
    </row>
    <row r="947" spans="19:20" x14ac:dyDescent="0.3">
      <c r="S947" s="1"/>
      <c r="T947" s="1"/>
    </row>
    <row r="948" spans="19:20" x14ac:dyDescent="0.3">
      <c r="S948" s="1"/>
      <c r="T948" s="1"/>
    </row>
    <row r="949" spans="19:20" x14ac:dyDescent="0.3">
      <c r="S949" s="1"/>
      <c r="T949" s="1"/>
    </row>
    <row r="950" spans="19:20" x14ac:dyDescent="0.3">
      <c r="S950" s="1"/>
      <c r="T950" s="1"/>
    </row>
    <row r="951" spans="19:20" x14ac:dyDescent="0.3">
      <c r="S951" s="1"/>
      <c r="T951" s="1"/>
    </row>
    <row r="952" spans="19:20" x14ac:dyDescent="0.3">
      <c r="S952" s="1"/>
      <c r="T952" s="1"/>
    </row>
    <row r="953" spans="19:20" x14ac:dyDescent="0.3">
      <c r="S953" s="1"/>
      <c r="T953" s="1"/>
    </row>
    <row r="954" spans="19:20" x14ac:dyDescent="0.3">
      <c r="S954" s="1"/>
      <c r="T954" s="1"/>
    </row>
    <row r="955" spans="19:20" x14ac:dyDescent="0.3">
      <c r="S955" s="1"/>
      <c r="T955" s="1"/>
    </row>
    <row r="956" spans="19:20" x14ac:dyDescent="0.3">
      <c r="S956" s="1"/>
      <c r="T956" s="1"/>
    </row>
    <row r="957" spans="19:20" x14ac:dyDescent="0.3">
      <c r="S957" s="1"/>
      <c r="T957" s="1"/>
    </row>
    <row r="958" spans="19:20" x14ac:dyDescent="0.3">
      <c r="S958" s="1"/>
      <c r="T958" s="1"/>
    </row>
    <row r="959" spans="19:20" x14ac:dyDescent="0.3">
      <c r="S959" s="1"/>
      <c r="T959" s="1"/>
    </row>
    <row r="960" spans="19:20" x14ac:dyDescent="0.3">
      <c r="S960" s="1"/>
      <c r="T960" s="1"/>
    </row>
    <row r="961" spans="19:20" x14ac:dyDescent="0.3">
      <c r="S961" s="1"/>
      <c r="T961" s="1"/>
    </row>
    <row r="962" spans="19:20" x14ac:dyDescent="0.3">
      <c r="S962" s="1"/>
      <c r="T962" s="1"/>
    </row>
    <row r="963" spans="19:20" x14ac:dyDescent="0.3">
      <c r="S963" s="1"/>
      <c r="T963" s="1"/>
    </row>
    <row r="964" spans="19:20" x14ac:dyDescent="0.3">
      <c r="S964" s="1"/>
      <c r="T964" s="1"/>
    </row>
    <row r="965" spans="19:20" x14ac:dyDescent="0.3">
      <c r="S965" s="1"/>
      <c r="T965" s="1"/>
    </row>
    <row r="966" spans="19:20" x14ac:dyDescent="0.3">
      <c r="S966" s="1"/>
      <c r="T966" s="1"/>
    </row>
    <row r="967" spans="19:20" x14ac:dyDescent="0.3">
      <c r="S967" s="1"/>
      <c r="T967" s="1"/>
    </row>
    <row r="968" spans="19:20" x14ac:dyDescent="0.3">
      <c r="S968" s="1"/>
      <c r="T968" s="1"/>
    </row>
    <row r="969" spans="19:20" x14ac:dyDescent="0.3">
      <c r="S969" s="1"/>
      <c r="T969" s="1"/>
    </row>
    <row r="970" spans="19:20" x14ac:dyDescent="0.3">
      <c r="S970" s="1"/>
      <c r="T970" s="1"/>
    </row>
    <row r="971" spans="19:20" x14ac:dyDescent="0.3">
      <c r="S971" s="1"/>
      <c r="T971" s="1"/>
    </row>
    <row r="972" spans="19:20" x14ac:dyDescent="0.3">
      <c r="S972" s="1"/>
      <c r="T972" s="1"/>
    </row>
    <row r="973" spans="19:20" x14ac:dyDescent="0.3">
      <c r="S973" s="1"/>
      <c r="T973" s="1"/>
    </row>
    <row r="974" spans="19:20" x14ac:dyDescent="0.3">
      <c r="S974" s="1"/>
      <c r="T974" s="1"/>
    </row>
    <row r="975" spans="19:20" x14ac:dyDescent="0.3">
      <c r="S975" s="1"/>
      <c r="T975" s="1"/>
    </row>
    <row r="976" spans="19:20" x14ac:dyDescent="0.3">
      <c r="S976" s="1"/>
      <c r="T976" s="1"/>
    </row>
    <row r="977" spans="19:20" x14ac:dyDescent="0.3">
      <c r="S977" s="1"/>
      <c r="T977" s="1"/>
    </row>
    <row r="978" spans="19:20" x14ac:dyDescent="0.3">
      <c r="S978" s="1"/>
      <c r="T978" s="1"/>
    </row>
    <row r="979" spans="19:20" x14ac:dyDescent="0.3">
      <c r="S979" s="1"/>
      <c r="T979" s="1"/>
    </row>
    <row r="980" spans="19:20" x14ac:dyDescent="0.3">
      <c r="S980" s="1"/>
      <c r="T980" s="1"/>
    </row>
    <row r="981" spans="19:20" x14ac:dyDescent="0.3">
      <c r="S981" s="1"/>
      <c r="T981" s="1"/>
    </row>
    <row r="982" spans="19:20" x14ac:dyDescent="0.3">
      <c r="S982" s="1"/>
      <c r="T982" s="1"/>
    </row>
    <row r="983" spans="19:20" x14ac:dyDescent="0.3">
      <c r="S983" s="1"/>
      <c r="T983" s="1"/>
    </row>
    <row r="984" spans="19:20" x14ac:dyDescent="0.3">
      <c r="S984" s="1"/>
      <c r="T984" s="1"/>
    </row>
    <row r="985" spans="19:20" x14ac:dyDescent="0.3">
      <c r="S985" s="1"/>
      <c r="T985" s="1"/>
    </row>
    <row r="986" spans="19:20" x14ac:dyDescent="0.3">
      <c r="S986" s="1"/>
      <c r="T986" s="1"/>
    </row>
    <row r="987" spans="19:20" x14ac:dyDescent="0.3">
      <c r="S987" s="1"/>
      <c r="T987" s="1"/>
    </row>
    <row r="988" spans="19:20" x14ac:dyDescent="0.3">
      <c r="S988" s="1"/>
      <c r="T988" s="1"/>
    </row>
    <row r="989" spans="19:20" x14ac:dyDescent="0.3">
      <c r="S989" s="1"/>
      <c r="T989" s="1"/>
    </row>
    <row r="990" spans="19:20" x14ac:dyDescent="0.3">
      <c r="S990" s="1"/>
      <c r="T990" s="1"/>
    </row>
    <row r="991" spans="19:20" x14ac:dyDescent="0.3">
      <c r="S991" s="1"/>
      <c r="T991" s="1"/>
    </row>
    <row r="992" spans="19:20" x14ac:dyDescent="0.3">
      <c r="S992" s="1"/>
      <c r="T992" s="1"/>
    </row>
    <row r="993" spans="19:20" x14ac:dyDescent="0.3">
      <c r="S993" s="1"/>
      <c r="T993" s="1"/>
    </row>
    <row r="994" spans="19:20" x14ac:dyDescent="0.3">
      <c r="S994" s="1"/>
      <c r="T994" s="1"/>
    </row>
    <row r="995" spans="19:20" x14ac:dyDescent="0.3">
      <c r="S995" s="1"/>
      <c r="T995" s="1"/>
    </row>
    <row r="996" spans="19:20" x14ac:dyDescent="0.3">
      <c r="S996" s="1"/>
      <c r="T996" s="1"/>
    </row>
    <row r="997" spans="19:20" x14ac:dyDescent="0.3">
      <c r="S997" s="1"/>
      <c r="T997" s="1"/>
    </row>
    <row r="998" spans="19:20" x14ac:dyDescent="0.3">
      <c r="S998" s="1"/>
      <c r="T998" s="1"/>
    </row>
    <row r="999" spans="19:20" x14ac:dyDescent="0.3">
      <c r="S999" s="1"/>
      <c r="T999" s="1"/>
    </row>
    <row r="1000" spans="19:20" x14ac:dyDescent="0.3">
      <c r="S1000" s="1"/>
      <c r="T1000" s="1"/>
    </row>
    <row r="1001" spans="19:20" x14ac:dyDescent="0.3">
      <c r="S1001" s="1"/>
      <c r="T1001" s="1"/>
    </row>
    <row r="1002" spans="19:20" x14ac:dyDescent="0.3">
      <c r="S1002" s="1"/>
      <c r="T1002" s="1"/>
    </row>
    <row r="1003" spans="19:20" x14ac:dyDescent="0.3">
      <c r="S1003" s="1"/>
      <c r="T1003" s="1"/>
    </row>
    <row r="1004" spans="19:20" x14ac:dyDescent="0.3">
      <c r="S1004" s="1"/>
      <c r="T1004" s="1"/>
    </row>
    <row r="1005" spans="19:20" x14ac:dyDescent="0.3">
      <c r="S1005" s="1"/>
      <c r="T1005" s="1"/>
    </row>
    <row r="1006" spans="19:20" x14ac:dyDescent="0.3">
      <c r="S1006" s="1"/>
      <c r="T1006" s="1"/>
    </row>
    <row r="1007" spans="19:20" x14ac:dyDescent="0.3">
      <c r="S1007" s="1"/>
      <c r="T1007" s="1"/>
    </row>
    <row r="1008" spans="19:20" x14ac:dyDescent="0.3">
      <c r="S1008" s="1"/>
      <c r="T1008" s="1"/>
    </row>
    <row r="1009" spans="19:20" x14ac:dyDescent="0.3">
      <c r="S1009" s="1"/>
      <c r="T1009" s="1"/>
    </row>
    <row r="1010" spans="19:20" x14ac:dyDescent="0.3">
      <c r="S1010" s="1"/>
      <c r="T1010" s="1"/>
    </row>
    <row r="1011" spans="19:20" x14ac:dyDescent="0.3">
      <c r="S1011" s="1"/>
      <c r="T1011" s="1"/>
    </row>
    <row r="1012" spans="19:20" x14ac:dyDescent="0.3">
      <c r="S1012" s="1"/>
      <c r="T1012" s="1"/>
    </row>
    <row r="1013" spans="19:20" x14ac:dyDescent="0.3">
      <c r="S1013" s="1"/>
      <c r="T1013" s="1"/>
    </row>
    <row r="1014" spans="19:20" x14ac:dyDescent="0.3">
      <c r="S1014" s="1"/>
      <c r="T1014" s="1"/>
    </row>
    <row r="1015" spans="19:20" x14ac:dyDescent="0.3">
      <c r="S1015" s="1"/>
      <c r="T1015" s="1"/>
    </row>
    <row r="1016" spans="19:20" x14ac:dyDescent="0.3">
      <c r="S1016" s="1"/>
      <c r="T1016" s="1"/>
    </row>
    <row r="1017" spans="19:20" x14ac:dyDescent="0.3">
      <c r="S1017" s="1"/>
      <c r="T1017" s="1"/>
    </row>
    <row r="1018" spans="19:20" x14ac:dyDescent="0.3">
      <c r="S1018" s="1"/>
      <c r="T1018" s="1"/>
    </row>
    <row r="1019" spans="19:20" x14ac:dyDescent="0.3">
      <c r="S1019" s="1"/>
      <c r="T1019" s="1"/>
    </row>
    <row r="1020" spans="19:20" x14ac:dyDescent="0.3">
      <c r="S1020" s="1"/>
      <c r="T1020" s="1"/>
    </row>
    <row r="1021" spans="19:20" x14ac:dyDescent="0.3">
      <c r="S1021" s="1"/>
      <c r="T1021" s="1"/>
    </row>
    <row r="1022" spans="19:20" x14ac:dyDescent="0.3">
      <c r="S1022" s="1"/>
      <c r="T1022" s="1"/>
    </row>
    <row r="1023" spans="19:20" x14ac:dyDescent="0.3">
      <c r="S1023" s="1"/>
      <c r="T1023" s="1"/>
    </row>
    <row r="1024" spans="19:20" x14ac:dyDescent="0.3">
      <c r="S1024" s="1"/>
      <c r="T1024" s="1"/>
    </row>
    <row r="1025" spans="19:20" x14ac:dyDescent="0.3">
      <c r="S1025" s="1"/>
      <c r="T1025" s="1"/>
    </row>
    <row r="1026" spans="19:20" x14ac:dyDescent="0.3">
      <c r="S1026" s="1"/>
      <c r="T1026" s="1"/>
    </row>
    <row r="1027" spans="19:20" x14ac:dyDescent="0.3">
      <c r="S1027" s="1"/>
      <c r="T1027" s="1"/>
    </row>
    <row r="1028" spans="19:20" x14ac:dyDescent="0.3">
      <c r="S1028" s="1"/>
      <c r="T1028" s="1"/>
    </row>
    <row r="1029" spans="19:20" x14ac:dyDescent="0.3">
      <c r="S1029" s="1"/>
      <c r="T1029" s="1"/>
    </row>
    <row r="1030" spans="19:20" x14ac:dyDescent="0.3">
      <c r="S1030" s="1"/>
      <c r="T1030" s="1"/>
    </row>
    <row r="1031" spans="19:20" x14ac:dyDescent="0.3">
      <c r="S1031" s="1"/>
      <c r="T1031" s="1"/>
    </row>
    <row r="1032" spans="19:20" x14ac:dyDescent="0.3">
      <c r="S1032" s="1"/>
      <c r="T1032" s="1"/>
    </row>
    <row r="1033" spans="19:20" x14ac:dyDescent="0.3">
      <c r="S1033" s="1"/>
      <c r="T1033" s="1"/>
    </row>
    <row r="1034" spans="19:20" x14ac:dyDescent="0.3">
      <c r="S1034" s="1"/>
      <c r="T1034" s="1"/>
    </row>
    <row r="1035" spans="19:20" x14ac:dyDescent="0.3">
      <c r="S1035" s="1"/>
      <c r="T1035" s="1"/>
    </row>
    <row r="1036" spans="19:20" x14ac:dyDescent="0.3">
      <c r="S1036" s="1"/>
      <c r="T1036" s="1"/>
    </row>
    <row r="1037" spans="19:20" x14ac:dyDescent="0.3">
      <c r="S1037" s="1"/>
      <c r="T1037" s="1"/>
    </row>
    <row r="1038" spans="19:20" x14ac:dyDescent="0.3">
      <c r="S1038" s="1"/>
      <c r="T1038" s="1"/>
    </row>
    <row r="1039" spans="19:20" x14ac:dyDescent="0.3">
      <c r="S1039" s="1"/>
      <c r="T1039" s="1"/>
    </row>
    <row r="1040" spans="19:20" x14ac:dyDescent="0.3">
      <c r="S1040" s="1"/>
      <c r="T1040" s="1"/>
    </row>
    <row r="1041" spans="19:20" x14ac:dyDescent="0.3">
      <c r="S1041" s="1"/>
      <c r="T1041" s="1"/>
    </row>
    <row r="1042" spans="19:20" x14ac:dyDescent="0.3">
      <c r="S1042" s="1"/>
      <c r="T1042" s="1"/>
    </row>
    <row r="1043" spans="19:20" x14ac:dyDescent="0.3">
      <c r="S1043" s="1"/>
      <c r="T1043" s="1"/>
    </row>
    <row r="1044" spans="19:20" x14ac:dyDescent="0.3">
      <c r="S1044" s="1"/>
      <c r="T1044" s="1"/>
    </row>
    <row r="1045" spans="19:20" x14ac:dyDescent="0.3">
      <c r="S1045" s="1"/>
      <c r="T1045" s="1"/>
    </row>
    <row r="1046" spans="19:20" x14ac:dyDescent="0.3">
      <c r="S1046" s="1"/>
      <c r="T1046" s="1"/>
    </row>
    <row r="1047" spans="19:20" x14ac:dyDescent="0.3">
      <c r="S1047" s="1"/>
      <c r="T1047" s="1"/>
    </row>
    <row r="1048" spans="19:20" x14ac:dyDescent="0.3">
      <c r="S1048" s="1"/>
      <c r="T1048" s="1"/>
    </row>
    <row r="1049" spans="19:20" x14ac:dyDescent="0.3">
      <c r="S1049" s="1"/>
      <c r="T1049" s="1"/>
    </row>
    <row r="1050" spans="19:20" x14ac:dyDescent="0.3">
      <c r="S1050" s="1"/>
      <c r="T1050" s="1"/>
    </row>
    <row r="1051" spans="19:20" x14ac:dyDescent="0.3">
      <c r="S1051" s="1"/>
      <c r="T1051" s="1"/>
    </row>
    <row r="1052" spans="19:20" x14ac:dyDescent="0.3">
      <c r="S1052" s="1"/>
      <c r="T1052" s="1"/>
    </row>
    <row r="1053" spans="19:20" x14ac:dyDescent="0.3">
      <c r="S1053" s="1"/>
      <c r="T1053" s="1"/>
    </row>
    <row r="1054" spans="19:20" x14ac:dyDescent="0.3">
      <c r="S1054" s="1"/>
      <c r="T1054" s="1"/>
    </row>
    <row r="1055" spans="19:20" x14ac:dyDescent="0.3">
      <c r="S1055" s="1"/>
      <c r="T1055" s="1"/>
    </row>
    <row r="1056" spans="19:20" x14ac:dyDescent="0.3">
      <c r="S1056" s="1"/>
      <c r="T1056" s="1"/>
    </row>
    <row r="1057" spans="19:20" x14ac:dyDescent="0.3">
      <c r="S1057" s="1"/>
      <c r="T1057" s="1"/>
    </row>
    <row r="1058" spans="19:20" x14ac:dyDescent="0.3">
      <c r="S1058" s="1"/>
      <c r="T1058" s="1"/>
    </row>
    <row r="1059" spans="19:20" x14ac:dyDescent="0.3">
      <c r="S1059" s="1"/>
      <c r="T1059" s="1"/>
    </row>
    <row r="1060" spans="19:20" x14ac:dyDescent="0.3">
      <c r="S1060" s="1"/>
      <c r="T1060" s="1"/>
    </row>
    <row r="1061" spans="19:20" x14ac:dyDescent="0.3">
      <c r="S1061" s="1"/>
      <c r="T1061" s="1"/>
    </row>
    <row r="1062" spans="19:20" x14ac:dyDescent="0.3">
      <c r="S1062" s="1"/>
      <c r="T1062" s="1"/>
    </row>
    <row r="1063" spans="19:20" x14ac:dyDescent="0.3">
      <c r="S1063" s="1"/>
      <c r="T1063" s="1"/>
    </row>
    <row r="1064" spans="19:20" x14ac:dyDescent="0.3">
      <c r="S1064" s="1"/>
      <c r="T1064" s="1"/>
    </row>
    <row r="1065" spans="19:20" x14ac:dyDescent="0.3">
      <c r="S1065" s="1"/>
      <c r="T1065" s="1"/>
    </row>
    <row r="1066" spans="19:20" x14ac:dyDescent="0.3">
      <c r="S1066" s="1"/>
      <c r="T1066" s="1"/>
    </row>
    <row r="1067" spans="19:20" x14ac:dyDescent="0.3">
      <c r="S1067" s="1"/>
      <c r="T1067" s="1"/>
    </row>
    <row r="1068" spans="19:20" x14ac:dyDescent="0.3">
      <c r="S1068" s="1"/>
      <c r="T1068" s="1"/>
    </row>
    <row r="1069" spans="19:20" x14ac:dyDescent="0.3">
      <c r="S1069" s="1"/>
      <c r="T1069" s="1"/>
    </row>
    <row r="1070" spans="19:20" x14ac:dyDescent="0.3">
      <c r="S1070" s="1"/>
      <c r="T1070" s="1"/>
    </row>
    <row r="1071" spans="19:20" x14ac:dyDescent="0.3">
      <c r="S1071" s="1"/>
      <c r="T1071" s="1"/>
    </row>
    <row r="1072" spans="19:20" x14ac:dyDescent="0.3">
      <c r="S1072" s="1"/>
      <c r="T1072" s="1"/>
    </row>
    <row r="1073" spans="19:20" x14ac:dyDescent="0.3">
      <c r="S1073" s="1"/>
      <c r="T1073" s="1"/>
    </row>
    <row r="1074" spans="19:20" x14ac:dyDescent="0.3">
      <c r="S1074" s="1"/>
      <c r="T1074" s="1"/>
    </row>
    <row r="1075" spans="19:20" x14ac:dyDescent="0.3">
      <c r="S1075" s="1"/>
      <c r="T1075" s="1"/>
    </row>
    <row r="1076" spans="19:20" x14ac:dyDescent="0.3">
      <c r="S1076" s="1"/>
      <c r="T1076" s="1"/>
    </row>
    <row r="1077" spans="19:20" x14ac:dyDescent="0.3">
      <c r="S1077" s="1"/>
      <c r="T1077" s="1"/>
    </row>
    <row r="1078" spans="19:20" x14ac:dyDescent="0.3">
      <c r="S1078" s="1"/>
      <c r="T1078" s="1"/>
    </row>
    <row r="1079" spans="19:20" x14ac:dyDescent="0.3">
      <c r="S1079" s="1"/>
      <c r="T1079" s="1"/>
    </row>
    <row r="1080" spans="19:20" x14ac:dyDescent="0.3">
      <c r="S1080" s="1"/>
      <c r="T1080" s="1"/>
    </row>
    <row r="1081" spans="19:20" x14ac:dyDescent="0.3">
      <c r="S1081" s="1"/>
      <c r="T1081" s="1"/>
    </row>
    <row r="1082" spans="19:20" x14ac:dyDescent="0.3">
      <c r="S1082" s="1"/>
      <c r="T1082" s="1"/>
    </row>
    <row r="1083" spans="19:20" x14ac:dyDescent="0.3">
      <c r="S1083" s="1"/>
      <c r="T1083" s="1"/>
    </row>
    <row r="1084" spans="19:20" x14ac:dyDescent="0.3">
      <c r="S1084" s="1"/>
      <c r="T1084" s="1"/>
    </row>
    <row r="1085" spans="19:20" x14ac:dyDescent="0.3">
      <c r="S1085" s="1"/>
      <c r="T1085" s="1"/>
    </row>
    <row r="1086" spans="19:20" x14ac:dyDescent="0.3">
      <c r="S1086" s="1"/>
      <c r="T1086" s="1"/>
    </row>
    <row r="1087" spans="19:20" x14ac:dyDescent="0.3">
      <c r="S1087" s="1"/>
      <c r="T1087" s="1"/>
    </row>
    <row r="1088" spans="19:20" x14ac:dyDescent="0.3">
      <c r="S1088" s="1"/>
      <c r="T1088" s="1"/>
    </row>
    <row r="1089" spans="19:20" x14ac:dyDescent="0.3">
      <c r="S1089" s="1"/>
      <c r="T1089" s="1"/>
    </row>
    <row r="1090" spans="19:20" x14ac:dyDescent="0.3">
      <c r="S1090" s="1"/>
      <c r="T1090" s="1"/>
    </row>
    <row r="1091" spans="19:20" x14ac:dyDescent="0.3">
      <c r="S1091" s="1"/>
      <c r="T1091" s="1"/>
    </row>
    <row r="1092" spans="19:20" x14ac:dyDescent="0.3">
      <c r="S1092" s="1"/>
      <c r="T1092" s="1"/>
    </row>
    <row r="1093" spans="19:20" x14ac:dyDescent="0.3">
      <c r="S1093" s="1"/>
      <c r="T1093" s="1"/>
    </row>
    <row r="1094" spans="19:20" x14ac:dyDescent="0.3">
      <c r="S1094" s="1"/>
      <c r="T1094" s="1"/>
    </row>
    <row r="1095" spans="19:20" x14ac:dyDescent="0.3">
      <c r="S1095" s="1"/>
      <c r="T1095" s="1"/>
    </row>
    <row r="1096" spans="19:20" x14ac:dyDescent="0.3">
      <c r="S1096" s="1"/>
      <c r="T1096" s="1"/>
    </row>
    <row r="1097" spans="19:20" x14ac:dyDescent="0.3">
      <c r="S1097" s="1"/>
      <c r="T1097" s="1"/>
    </row>
    <row r="1098" spans="19:20" x14ac:dyDescent="0.3">
      <c r="S1098" s="1"/>
      <c r="T1098" s="1"/>
    </row>
    <row r="1099" spans="19:20" x14ac:dyDescent="0.3">
      <c r="S1099" s="1"/>
      <c r="T1099" s="1"/>
    </row>
    <row r="1100" spans="19:20" x14ac:dyDescent="0.3">
      <c r="S1100" s="1"/>
      <c r="T1100" s="1"/>
    </row>
    <row r="1101" spans="19:20" x14ac:dyDescent="0.3">
      <c r="S1101" s="1"/>
      <c r="T1101" s="1"/>
    </row>
    <row r="1102" spans="19:20" x14ac:dyDescent="0.3">
      <c r="S1102" s="1"/>
      <c r="T1102" s="1"/>
    </row>
    <row r="1103" spans="19:20" x14ac:dyDescent="0.3">
      <c r="S1103" s="1"/>
      <c r="T1103" s="1"/>
    </row>
    <row r="1104" spans="19:20" x14ac:dyDescent="0.3">
      <c r="S1104" s="1"/>
      <c r="T1104" s="1"/>
    </row>
    <row r="1105" spans="19:20" x14ac:dyDescent="0.3">
      <c r="S1105" s="1"/>
      <c r="T1105" s="1"/>
    </row>
    <row r="1106" spans="19:20" x14ac:dyDescent="0.3">
      <c r="S1106" s="1"/>
      <c r="T1106" s="1"/>
    </row>
    <row r="1107" spans="19:20" x14ac:dyDescent="0.3">
      <c r="S1107" s="1"/>
      <c r="T1107" s="1"/>
    </row>
    <row r="1108" spans="19:20" x14ac:dyDescent="0.3">
      <c r="S1108" s="1"/>
      <c r="T1108" s="1"/>
    </row>
    <row r="1109" spans="19:20" x14ac:dyDescent="0.3">
      <c r="S1109" s="1"/>
      <c r="T1109" s="1"/>
    </row>
    <row r="1110" spans="19:20" x14ac:dyDescent="0.3">
      <c r="S1110" s="1"/>
      <c r="T1110" s="1"/>
    </row>
    <row r="1111" spans="19:20" x14ac:dyDescent="0.3">
      <c r="S1111" s="1"/>
      <c r="T1111" s="1"/>
    </row>
    <row r="1112" spans="19:20" x14ac:dyDescent="0.3">
      <c r="S1112" s="1"/>
      <c r="T1112" s="1"/>
    </row>
    <row r="1113" spans="19:20" x14ac:dyDescent="0.3">
      <c r="S1113" s="1"/>
      <c r="T1113" s="1"/>
    </row>
    <row r="1114" spans="19:20" x14ac:dyDescent="0.3">
      <c r="S1114" s="1"/>
      <c r="T1114" s="1"/>
    </row>
    <row r="1115" spans="19:20" x14ac:dyDescent="0.3">
      <c r="S1115" s="1"/>
      <c r="T1115" s="1"/>
    </row>
    <row r="1116" spans="19:20" x14ac:dyDescent="0.3">
      <c r="S1116" s="1"/>
      <c r="T1116" s="1"/>
    </row>
    <row r="1117" spans="19:20" x14ac:dyDescent="0.3">
      <c r="S1117" s="1"/>
      <c r="T1117" s="1"/>
    </row>
    <row r="1118" spans="19:20" x14ac:dyDescent="0.3">
      <c r="S1118" s="1"/>
      <c r="T1118" s="1"/>
    </row>
    <row r="1119" spans="19:20" x14ac:dyDescent="0.3">
      <c r="S1119" s="1"/>
      <c r="T1119" s="1"/>
    </row>
    <row r="1120" spans="19:20" x14ac:dyDescent="0.3">
      <c r="S1120" s="1"/>
      <c r="T1120" s="1"/>
    </row>
    <row r="1121" spans="19:20" x14ac:dyDescent="0.3">
      <c r="S1121" s="1"/>
      <c r="T1121" s="1"/>
    </row>
    <row r="1122" spans="19:20" x14ac:dyDescent="0.3">
      <c r="S1122" s="1"/>
      <c r="T1122" s="1"/>
    </row>
    <row r="1123" spans="19:20" x14ac:dyDescent="0.3">
      <c r="S1123" s="1"/>
      <c r="T1123" s="1"/>
    </row>
    <row r="1124" spans="19:20" x14ac:dyDescent="0.3">
      <c r="S1124" s="1"/>
      <c r="T1124" s="1"/>
    </row>
    <row r="1125" spans="19:20" x14ac:dyDescent="0.3">
      <c r="S1125" s="1"/>
      <c r="T1125" s="1"/>
    </row>
    <row r="1126" spans="19:20" x14ac:dyDescent="0.3">
      <c r="S1126" s="1"/>
      <c r="T1126" s="1"/>
    </row>
    <row r="1127" spans="19:20" x14ac:dyDescent="0.3">
      <c r="S1127" s="1"/>
      <c r="T1127" s="1"/>
    </row>
    <row r="1128" spans="19:20" x14ac:dyDescent="0.3">
      <c r="S1128" s="1"/>
      <c r="T1128" s="1"/>
    </row>
    <row r="1129" spans="19:20" x14ac:dyDescent="0.3">
      <c r="S1129" s="1"/>
      <c r="T1129" s="1"/>
    </row>
    <row r="1130" spans="19:20" x14ac:dyDescent="0.3">
      <c r="S1130" s="1"/>
      <c r="T1130" s="1"/>
    </row>
    <row r="1131" spans="19:20" x14ac:dyDescent="0.3">
      <c r="S1131" s="1"/>
      <c r="T1131" s="1"/>
    </row>
    <row r="1132" spans="19:20" x14ac:dyDescent="0.3">
      <c r="S1132" s="1"/>
      <c r="T1132" s="1"/>
    </row>
    <row r="1133" spans="19:20" x14ac:dyDescent="0.3">
      <c r="S1133" s="1"/>
      <c r="T1133" s="1"/>
    </row>
    <row r="1134" spans="19:20" x14ac:dyDescent="0.3">
      <c r="S1134" s="1"/>
      <c r="T1134" s="1"/>
    </row>
    <row r="1135" spans="19:20" x14ac:dyDescent="0.3">
      <c r="S1135" s="1"/>
      <c r="T1135" s="1"/>
    </row>
    <row r="1136" spans="19:20" x14ac:dyDescent="0.3">
      <c r="S1136" s="1"/>
      <c r="T1136" s="1"/>
    </row>
    <row r="1137" spans="19:20" x14ac:dyDescent="0.3">
      <c r="S1137" s="1"/>
      <c r="T1137" s="1"/>
    </row>
    <row r="1138" spans="19:20" x14ac:dyDescent="0.3">
      <c r="S1138" s="1"/>
      <c r="T1138" s="1"/>
    </row>
    <row r="1139" spans="19:20" x14ac:dyDescent="0.3">
      <c r="S1139" s="1"/>
      <c r="T1139" s="1"/>
    </row>
    <row r="1140" spans="19:20" x14ac:dyDescent="0.3">
      <c r="S1140" s="1"/>
      <c r="T1140" s="1"/>
    </row>
    <row r="1141" spans="19:20" x14ac:dyDescent="0.3">
      <c r="S1141" s="1"/>
      <c r="T1141" s="1"/>
    </row>
    <row r="1142" spans="19:20" x14ac:dyDescent="0.3">
      <c r="S1142" s="1"/>
      <c r="T1142" s="1"/>
    </row>
    <row r="1143" spans="19:20" x14ac:dyDescent="0.3">
      <c r="S1143" s="1"/>
      <c r="T1143" s="1"/>
    </row>
    <row r="1144" spans="19:20" x14ac:dyDescent="0.3">
      <c r="S1144" s="1"/>
      <c r="T1144" s="1"/>
    </row>
    <row r="1145" spans="19:20" x14ac:dyDescent="0.3">
      <c r="S1145" s="1"/>
      <c r="T1145" s="1"/>
    </row>
    <row r="1146" spans="19:20" x14ac:dyDescent="0.3">
      <c r="S1146" s="1"/>
      <c r="T1146" s="1"/>
    </row>
    <row r="1147" spans="19:20" x14ac:dyDescent="0.3">
      <c r="S1147" s="1"/>
      <c r="T1147" s="1"/>
    </row>
    <row r="1148" spans="19:20" x14ac:dyDescent="0.3">
      <c r="S1148" s="1"/>
      <c r="T1148" s="1"/>
    </row>
    <row r="1149" spans="19:20" x14ac:dyDescent="0.3">
      <c r="S1149" s="1"/>
      <c r="T1149" s="1"/>
    </row>
    <row r="1150" spans="19:20" x14ac:dyDescent="0.3">
      <c r="S1150" s="1"/>
      <c r="T1150" s="1"/>
    </row>
    <row r="1151" spans="19:20" x14ac:dyDescent="0.3">
      <c r="S1151" s="1"/>
      <c r="T1151" s="1"/>
    </row>
    <row r="1152" spans="19:20" x14ac:dyDescent="0.3">
      <c r="S1152" s="1"/>
      <c r="T1152" s="1"/>
    </row>
    <row r="1153" spans="19:20" x14ac:dyDescent="0.3">
      <c r="S1153" s="1"/>
      <c r="T1153" s="1"/>
    </row>
    <row r="1154" spans="19:20" x14ac:dyDescent="0.3">
      <c r="S1154" s="1"/>
      <c r="T1154" s="1"/>
    </row>
    <row r="1155" spans="19:20" x14ac:dyDescent="0.3">
      <c r="S1155" s="1"/>
      <c r="T1155" s="1"/>
    </row>
    <row r="1156" spans="19:20" x14ac:dyDescent="0.3">
      <c r="S1156" s="1"/>
      <c r="T1156" s="1"/>
    </row>
    <row r="1157" spans="19:20" x14ac:dyDescent="0.3">
      <c r="S1157" s="1"/>
      <c r="T1157" s="1"/>
    </row>
    <row r="1158" spans="19:20" x14ac:dyDescent="0.3">
      <c r="S1158" s="1"/>
      <c r="T1158" s="1"/>
    </row>
    <row r="1159" spans="19:20" x14ac:dyDescent="0.3">
      <c r="S1159" s="1"/>
      <c r="T1159" s="1"/>
    </row>
    <row r="1160" spans="19:20" x14ac:dyDescent="0.3">
      <c r="S1160" s="1"/>
      <c r="T1160" s="1"/>
    </row>
    <row r="1161" spans="19:20" x14ac:dyDescent="0.3">
      <c r="S1161" s="1"/>
      <c r="T1161" s="1"/>
    </row>
    <row r="1162" spans="19:20" x14ac:dyDescent="0.3">
      <c r="S1162" s="1"/>
      <c r="T1162" s="1"/>
    </row>
    <row r="1163" spans="19:20" x14ac:dyDescent="0.3">
      <c r="S1163" s="1"/>
      <c r="T1163" s="1"/>
    </row>
    <row r="1164" spans="19:20" x14ac:dyDescent="0.3">
      <c r="S1164" s="1"/>
      <c r="T1164" s="1"/>
    </row>
    <row r="1165" spans="19:20" x14ac:dyDescent="0.3">
      <c r="S1165" s="1"/>
      <c r="T1165" s="1"/>
    </row>
    <row r="1166" spans="19:20" x14ac:dyDescent="0.3">
      <c r="S1166" s="1"/>
      <c r="T1166" s="1"/>
    </row>
    <row r="1167" spans="19:20" x14ac:dyDescent="0.3">
      <c r="S1167" s="1"/>
      <c r="T1167" s="1"/>
    </row>
    <row r="1168" spans="19:20" x14ac:dyDescent="0.3">
      <c r="S1168" s="1"/>
      <c r="T1168" s="1"/>
    </row>
    <row r="1169" spans="19:20" x14ac:dyDescent="0.3">
      <c r="S1169" s="1"/>
      <c r="T1169" s="1"/>
    </row>
    <row r="1170" spans="19:20" x14ac:dyDescent="0.3">
      <c r="S1170" s="1"/>
      <c r="T1170" s="1"/>
    </row>
    <row r="1171" spans="19:20" x14ac:dyDescent="0.3">
      <c r="S1171" s="1"/>
      <c r="T1171" s="1"/>
    </row>
    <row r="1172" spans="19:20" x14ac:dyDescent="0.3">
      <c r="S1172" s="1"/>
      <c r="T1172" s="1"/>
    </row>
    <row r="1173" spans="19:20" x14ac:dyDescent="0.3">
      <c r="S1173" s="1"/>
      <c r="T1173" s="1"/>
    </row>
    <row r="1174" spans="19:20" x14ac:dyDescent="0.3">
      <c r="S1174" s="1"/>
      <c r="T1174" s="1"/>
    </row>
    <row r="1175" spans="19:20" x14ac:dyDescent="0.3">
      <c r="S1175" s="1"/>
      <c r="T1175" s="1"/>
    </row>
    <row r="1176" spans="19:20" x14ac:dyDescent="0.3">
      <c r="S1176" s="1"/>
      <c r="T1176" s="1"/>
    </row>
    <row r="1177" spans="19:20" x14ac:dyDescent="0.3">
      <c r="S1177" s="1"/>
      <c r="T1177" s="1"/>
    </row>
    <row r="1178" spans="19:20" x14ac:dyDescent="0.3">
      <c r="S1178" s="1"/>
      <c r="T1178" s="1"/>
    </row>
    <row r="1179" spans="19:20" x14ac:dyDescent="0.3">
      <c r="S1179" s="1"/>
      <c r="T1179" s="1"/>
    </row>
    <row r="1180" spans="19:20" x14ac:dyDescent="0.3">
      <c r="S1180" s="1"/>
      <c r="T1180" s="1"/>
    </row>
    <row r="1181" spans="19:20" x14ac:dyDescent="0.3">
      <c r="S1181" s="1"/>
      <c r="T1181" s="1"/>
    </row>
    <row r="1182" spans="19:20" x14ac:dyDescent="0.3">
      <c r="S1182" s="1"/>
      <c r="T1182" s="1"/>
    </row>
    <row r="1183" spans="19:20" x14ac:dyDescent="0.3">
      <c r="S1183" s="1"/>
      <c r="T1183" s="1"/>
    </row>
    <row r="1184" spans="19:20" x14ac:dyDescent="0.3">
      <c r="S1184" s="1"/>
      <c r="T1184" s="1"/>
    </row>
    <row r="1185" spans="19:20" x14ac:dyDescent="0.3">
      <c r="S1185" s="1"/>
      <c r="T1185" s="1"/>
    </row>
    <row r="1186" spans="19:20" x14ac:dyDescent="0.3">
      <c r="S1186" s="1"/>
      <c r="T1186" s="1"/>
    </row>
    <row r="1187" spans="19:20" x14ac:dyDescent="0.3">
      <c r="S1187" s="1"/>
      <c r="T1187" s="1"/>
    </row>
    <row r="1188" spans="19:20" x14ac:dyDescent="0.3">
      <c r="S1188" s="1"/>
      <c r="T1188" s="1"/>
    </row>
    <row r="1189" spans="19:20" x14ac:dyDescent="0.3">
      <c r="S1189" s="1"/>
      <c r="T1189" s="1"/>
    </row>
    <row r="1190" spans="19:20" x14ac:dyDescent="0.3">
      <c r="S1190" s="1"/>
      <c r="T1190" s="1"/>
    </row>
    <row r="1191" spans="19:20" x14ac:dyDescent="0.3">
      <c r="S1191" s="1"/>
      <c r="T1191" s="1"/>
    </row>
    <row r="1192" spans="19:20" x14ac:dyDescent="0.3">
      <c r="S1192" s="1"/>
      <c r="T1192" s="1"/>
    </row>
    <row r="1193" spans="19:20" x14ac:dyDescent="0.3">
      <c r="S1193" s="1"/>
      <c r="T1193" s="1"/>
    </row>
    <row r="1194" spans="19:20" x14ac:dyDescent="0.3">
      <c r="S1194" s="1"/>
      <c r="T1194" s="1"/>
    </row>
    <row r="1195" spans="19:20" x14ac:dyDescent="0.3">
      <c r="S1195" s="1"/>
      <c r="T1195" s="1"/>
    </row>
    <row r="1196" spans="19:20" x14ac:dyDescent="0.3">
      <c r="S1196" s="1"/>
      <c r="T1196" s="1"/>
    </row>
    <row r="1197" spans="19:20" x14ac:dyDescent="0.3">
      <c r="S1197" s="1"/>
      <c r="T1197" s="1"/>
    </row>
    <row r="1198" spans="19:20" x14ac:dyDescent="0.3">
      <c r="S1198" s="1"/>
      <c r="T1198" s="1"/>
    </row>
    <row r="1199" spans="19:20" x14ac:dyDescent="0.3">
      <c r="S1199" s="1"/>
      <c r="T1199" s="1"/>
    </row>
    <row r="1200" spans="19:20" x14ac:dyDescent="0.3">
      <c r="S1200" s="1"/>
      <c r="T1200" s="1"/>
    </row>
    <row r="1201" spans="19:20" x14ac:dyDescent="0.3">
      <c r="S1201" s="1"/>
      <c r="T1201" s="1"/>
    </row>
    <row r="1202" spans="19:20" x14ac:dyDescent="0.3">
      <c r="S1202" s="1"/>
      <c r="T1202" s="1"/>
    </row>
    <row r="1203" spans="19:20" x14ac:dyDescent="0.3">
      <c r="S1203" s="1"/>
      <c r="T1203" s="1"/>
    </row>
    <row r="1204" spans="19:20" x14ac:dyDescent="0.3">
      <c r="S1204" s="1"/>
      <c r="T1204" s="1"/>
    </row>
    <row r="1205" spans="19:20" x14ac:dyDescent="0.3">
      <c r="S1205" s="1"/>
      <c r="T1205" s="1"/>
    </row>
    <row r="1206" spans="19:20" x14ac:dyDescent="0.3">
      <c r="S1206" s="1"/>
      <c r="T1206" s="1"/>
    </row>
    <row r="1207" spans="19:20" x14ac:dyDescent="0.3">
      <c r="S1207" s="1"/>
      <c r="T1207" s="1"/>
    </row>
    <row r="1208" spans="19:20" x14ac:dyDescent="0.3">
      <c r="S1208" s="1"/>
      <c r="T1208" s="1"/>
    </row>
    <row r="1209" spans="19:20" x14ac:dyDescent="0.3">
      <c r="S1209" s="1"/>
      <c r="T1209" s="1"/>
    </row>
    <row r="1210" spans="19:20" x14ac:dyDescent="0.3">
      <c r="S1210" s="1"/>
      <c r="T1210" s="1"/>
    </row>
    <row r="1211" spans="19:20" x14ac:dyDescent="0.3">
      <c r="S1211" s="1"/>
      <c r="T1211" s="1"/>
    </row>
    <row r="1212" spans="19:20" x14ac:dyDescent="0.3">
      <c r="S1212" s="1"/>
      <c r="T1212" s="1"/>
    </row>
    <row r="1213" spans="19:20" x14ac:dyDescent="0.3">
      <c r="S1213" s="1"/>
      <c r="T1213" s="1"/>
    </row>
    <row r="1214" spans="19:20" x14ac:dyDescent="0.3">
      <c r="S1214" s="1"/>
      <c r="T1214" s="1"/>
    </row>
    <row r="1215" spans="19:20" x14ac:dyDescent="0.3">
      <c r="S1215" s="1"/>
      <c r="T1215" s="1"/>
    </row>
    <row r="1216" spans="19:20" x14ac:dyDescent="0.3">
      <c r="S1216" s="1"/>
      <c r="T1216" s="1"/>
    </row>
    <row r="1217" spans="19:20" x14ac:dyDescent="0.3">
      <c r="S1217" s="1"/>
      <c r="T1217" s="1"/>
    </row>
    <row r="1218" spans="19:20" x14ac:dyDescent="0.3">
      <c r="S1218" s="1"/>
      <c r="T1218" s="1"/>
    </row>
    <row r="1219" spans="19:20" x14ac:dyDescent="0.3">
      <c r="S1219" s="1"/>
      <c r="T1219" s="1"/>
    </row>
    <row r="1220" spans="19:20" x14ac:dyDescent="0.3">
      <c r="S1220" s="1"/>
      <c r="T1220" s="1"/>
    </row>
    <row r="1221" spans="19:20" x14ac:dyDescent="0.3">
      <c r="S1221" s="1"/>
      <c r="T1221" s="1"/>
    </row>
    <row r="1222" spans="19:20" x14ac:dyDescent="0.3">
      <c r="S1222" s="1"/>
      <c r="T1222" s="1"/>
    </row>
    <row r="1223" spans="19:20" x14ac:dyDescent="0.3">
      <c r="S1223" s="1"/>
      <c r="T1223" s="1"/>
    </row>
    <row r="1224" spans="19:20" x14ac:dyDescent="0.3">
      <c r="S1224" s="1"/>
      <c r="T1224" s="1"/>
    </row>
    <row r="1225" spans="19:20" x14ac:dyDescent="0.3">
      <c r="S1225" s="1"/>
      <c r="T1225" s="1"/>
    </row>
    <row r="1226" spans="19:20" x14ac:dyDescent="0.3">
      <c r="S1226" s="1"/>
      <c r="T1226" s="1"/>
    </row>
    <row r="1227" spans="19:20" x14ac:dyDescent="0.3">
      <c r="S1227" s="1"/>
      <c r="T1227" s="1"/>
    </row>
    <row r="1228" spans="19:20" x14ac:dyDescent="0.3">
      <c r="S1228" s="1"/>
      <c r="T1228" s="1"/>
    </row>
    <row r="1229" spans="19:20" x14ac:dyDescent="0.3">
      <c r="S1229" s="1"/>
      <c r="T1229" s="1"/>
    </row>
    <row r="1230" spans="19:20" x14ac:dyDescent="0.3">
      <c r="S1230" s="1"/>
      <c r="T1230" s="1"/>
    </row>
    <row r="1231" spans="19:20" x14ac:dyDescent="0.3">
      <c r="S1231" s="1"/>
      <c r="T1231" s="1"/>
    </row>
    <row r="1232" spans="19:20" x14ac:dyDescent="0.3">
      <c r="S1232" s="1"/>
      <c r="T1232" s="1"/>
    </row>
    <row r="1233" spans="19:20" x14ac:dyDescent="0.3">
      <c r="S1233" s="1"/>
      <c r="T1233" s="1"/>
    </row>
    <row r="1234" spans="19:20" x14ac:dyDescent="0.3">
      <c r="S1234" s="1"/>
      <c r="T1234" s="1"/>
    </row>
    <row r="1235" spans="19:20" x14ac:dyDescent="0.3">
      <c r="S1235" s="1"/>
      <c r="T1235" s="1"/>
    </row>
    <row r="1236" spans="19:20" x14ac:dyDescent="0.3">
      <c r="S1236" s="1"/>
      <c r="T1236" s="1"/>
    </row>
    <row r="1237" spans="19:20" x14ac:dyDescent="0.3">
      <c r="S1237" s="1"/>
      <c r="T1237" s="1"/>
    </row>
    <row r="1238" spans="19:20" x14ac:dyDescent="0.3">
      <c r="S1238" s="1"/>
      <c r="T1238" s="1"/>
    </row>
    <row r="1239" spans="19:20" x14ac:dyDescent="0.3">
      <c r="S1239" s="1"/>
      <c r="T1239" s="1"/>
    </row>
    <row r="1240" spans="19:20" x14ac:dyDescent="0.3">
      <c r="S1240" s="1"/>
      <c r="T1240" s="1"/>
    </row>
    <row r="1241" spans="19:20" x14ac:dyDescent="0.3">
      <c r="S1241" s="1"/>
      <c r="T1241" s="1"/>
    </row>
    <row r="1242" spans="19:20" x14ac:dyDescent="0.3">
      <c r="S1242" s="1"/>
      <c r="T1242" s="1"/>
    </row>
    <row r="1243" spans="19:20" x14ac:dyDescent="0.3">
      <c r="S1243" s="1"/>
      <c r="T1243" s="1"/>
    </row>
    <row r="1244" spans="19:20" x14ac:dyDescent="0.3">
      <c r="S1244" s="1"/>
      <c r="T1244" s="1"/>
    </row>
    <row r="1245" spans="19:20" x14ac:dyDescent="0.3">
      <c r="S1245" s="1"/>
      <c r="T1245" s="1"/>
    </row>
    <row r="1246" spans="19:20" x14ac:dyDescent="0.3">
      <c r="S1246" s="1"/>
      <c r="T1246" s="1"/>
    </row>
    <row r="1247" spans="19:20" x14ac:dyDescent="0.3">
      <c r="S1247" s="1"/>
      <c r="T1247" s="1"/>
    </row>
    <row r="1248" spans="19:20" x14ac:dyDescent="0.3">
      <c r="S1248" s="1"/>
      <c r="T1248" s="1"/>
    </row>
    <row r="1249" spans="19:20" x14ac:dyDescent="0.3">
      <c r="S1249" s="1"/>
      <c r="T1249" s="1"/>
    </row>
    <row r="1250" spans="19:20" x14ac:dyDescent="0.3">
      <c r="S1250" s="1"/>
      <c r="T1250" s="1"/>
    </row>
    <row r="1251" spans="19:20" x14ac:dyDescent="0.3">
      <c r="S1251" s="1"/>
      <c r="T1251" s="1"/>
    </row>
    <row r="1252" spans="19:20" x14ac:dyDescent="0.3">
      <c r="S1252" s="1"/>
      <c r="T1252" s="1"/>
    </row>
    <row r="1253" spans="19:20" x14ac:dyDescent="0.3">
      <c r="S1253" s="1"/>
      <c r="T1253" s="1"/>
    </row>
    <row r="1254" spans="19:20" x14ac:dyDescent="0.3">
      <c r="S1254" s="1"/>
      <c r="T125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4F24-5149-4819-BEBF-78E89835034D}">
  <dimension ref="A1:CE1254"/>
  <sheetViews>
    <sheetView zoomScale="80" zoomScaleNormal="80" zoomScalePageLayoutView="90" workbookViewId="0">
      <selection activeCell="F7" sqref="F7"/>
    </sheetView>
  </sheetViews>
  <sheetFormatPr defaultColWidth="8.6640625" defaultRowHeight="14.4" x14ac:dyDescent="0.3"/>
  <cols>
    <col min="1" max="1" width="19.5546875" customWidth="1"/>
    <col min="2" max="2" width="11.5546875" bestFit="1" customWidth="1"/>
    <col min="3" max="3" width="7.44140625" bestFit="1" customWidth="1"/>
    <col min="4" max="4" width="9.44140625" bestFit="1" customWidth="1"/>
    <col min="5" max="6" width="10.6640625" bestFit="1" customWidth="1"/>
    <col min="7" max="8" width="12.44140625" bestFit="1" customWidth="1"/>
    <col min="9" max="12" width="6.109375" customWidth="1"/>
    <col min="13" max="14" width="6.109375" style="12" customWidth="1"/>
    <col min="15" max="18" width="6.109375" customWidth="1"/>
    <col min="19" max="20" width="6.109375" style="14" customWidth="1"/>
    <col min="21" max="21" width="6.88671875" customWidth="1"/>
    <col min="22" max="22" width="6.6640625" customWidth="1"/>
  </cols>
  <sheetData>
    <row r="1" spans="1:83" x14ac:dyDescent="0.3">
      <c r="A1" s="1">
        <v>8</v>
      </c>
      <c r="B1" s="1">
        <v>24</v>
      </c>
      <c r="C1" s="1">
        <v>4</v>
      </c>
      <c r="D1" s="1">
        <v>6</v>
      </c>
      <c r="E1" s="1">
        <v>6</v>
      </c>
      <c r="F1" s="1">
        <v>6</v>
      </c>
      <c r="G1" s="1">
        <v>6</v>
      </c>
      <c r="M1"/>
      <c r="N1"/>
      <c r="S1"/>
      <c r="T1"/>
    </row>
    <row r="2" spans="1:83" x14ac:dyDescent="0.3">
      <c r="A2" s="1" t="s">
        <v>0</v>
      </c>
      <c r="B2" s="1"/>
      <c r="C2" s="1"/>
      <c r="D2" s="1" t="s">
        <v>107</v>
      </c>
      <c r="E2" s="1" t="s">
        <v>147</v>
      </c>
      <c r="F2" s="1" t="s">
        <v>175</v>
      </c>
      <c r="G2" s="1" t="s">
        <v>176</v>
      </c>
      <c r="M2"/>
      <c r="N2"/>
      <c r="S2"/>
      <c r="T2"/>
    </row>
    <row r="3" spans="1:83" x14ac:dyDescent="0.3">
      <c r="A3" t="s">
        <v>1</v>
      </c>
      <c r="B3" t="s">
        <v>251</v>
      </c>
      <c r="C3" t="s">
        <v>3</v>
      </c>
      <c r="E3" t="s">
        <v>4</v>
      </c>
      <c r="G3" t="s">
        <v>6</v>
      </c>
      <c r="I3" t="s">
        <v>7</v>
      </c>
      <c r="K3" t="s">
        <v>8</v>
      </c>
      <c r="M3" t="s">
        <v>9</v>
      </c>
      <c r="N3"/>
      <c r="O3" t="s">
        <v>12</v>
      </c>
      <c r="Q3" t="s">
        <v>18</v>
      </c>
      <c r="S3"/>
      <c r="T3"/>
      <c r="BX3" s="1"/>
      <c r="BY3" s="1"/>
      <c r="BZ3" s="1"/>
      <c r="CA3" s="1"/>
      <c r="CB3" s="1"/>
      <c r="CD3" s="1"/>
    </row>
    <row r="4" spans="1:83" x14ac:dyDescent="0.3">
      <c r="A4" t="s">
        <v>194</v>
      </c>
      <c r="B4" t="s">
        <v>107</v>
      </c>
      <c r="C4">
        <v>215</v>
      </c>
      <c r="D4">
        <v>227</v>
      </c>
      <c r="E4">
        <v>107</v>
      </c>
      <c r="F4">
        <v>107</v>
      </c>
      <c r="G4">
        <v>194</v>
      </c>
      <c r="H4">
        <v>194</v>
      </c>
      <c r="I4">
        <v>194</v>
      </c>
      <c r="J4">
        <v>194</v>
      </c>
      <c r="K4">
        <v>134</v>
      </c>
      <c r="L4">
        <v>134</v>
      </c>
      <c r="M4">
        <v>123</v>
      </c>
      <c r="N4">
        <v>129</v>
      </c>
      <c r="O4">
        <v>172</v>
      </c>
      <c r="P4">
        <v>180</v>
      </c>
      <c r="Q4">
        <v>137</v>
      </c>
      <c r="R4">
        <v>137</v>
      </c>
      <c r="S4"/>
      <c r="T4"/>
      <c r="BX4" s="1"/>
      <c r="BY4" s="1"/>
      <c r="BZ4" s="4"/>
      <c r="CA4" s="4"/>
      <c r="CC4" s="5"/>
      <c r="CE4" s="5"/>
    </row>
    <row r="5" spans="1:83" x14ac:dyDescent="0.3">
      <c r="A5" t="s">
        <v>196</v>
      </c>
      <c r="B5" t="s">
        <v>107</v>
      </c>
      <c r="C5">
        <v>215</v>
      </c>
      <c r="D5">
        <v>224</v>
      </c>
      <c r="E5">
        <v>107</v>
      </c>
      <c r="F5">
        <v>107</v>
      </c>
      <c r="G5">
        <v>194</v>
      </c>
      <c r="H5">
        <v>203</v>
      </c>
      <c r="I5">
        <v>182</v>
      </c>
      <c r="J5">
        <v>194</v>
      </c>
      <c r="K5">
        <v>130</v>
      </c>
      <c r="L5">
        <v>134</v>
      </c>
      <c r="M5">
        <v>123</v>
      </c>
      <c r="N5">
        <v>129</v>
      </c>
      <c r="O5">
        <v>172</v>
      </c>
      <c r="P5">
        <v>178</v>
      </c>
      <c r="Q5">
        <v>128</v>
      </c>
      <c r="R5">
        <v>140</v>
      </c>
      <c r="S5"/>
      <c r="T5"/>
      <c r="BX5" s="1"/>
      <c r="BY5" s="1"/>
      <c r="BZ5" s="4"/>
      <c r="CA5" s="4"/>
    </row>
    <row r="6" spans="1:83" x14ac:dyDescent="0.3">
      <c r="A6" t="s">
        <v>198</v>
      </c>
      <c r="B6" t="s">
        <v>107</v>
      </c>
      <c r="C6">
        <v>215</v>
      </c>
      <c r="D6">
        <v>215</v>
      </c>
      <c r="E6">
        <v>107</v>
      </c>
      <c r="F6">
        <v>107</v>
      </c>
      <c r="G6">
        <v>194</v>
      </c>
      <c r="H6">
        <v>203</v>
      </c>
      <c r="I6">
        <v>182</v>
      </c>
      <c r="J6">
        <v>194</v>
      </c>
      <c r="K6">
        <v>130</v>
      </c>
      <c r="L6">
        <v>134</v>
      </c>
      <c r="M6">
        <v>121</v>
      </c>
      <c r="N6">
        <v>129</v>
      </c>
      <c r="O6">
        <v>172</v>
      </c>
      <c r="P6">
        <v>180</v>
      </c>
      <c r="Q6">
        <v>140</v>
      </c>
      <c r="R6">
        <v>140</v>
      </c>
      <c r="S6"/>
      <c r="T6"/>
      <c r="BX6" s="1"/>
      <c r="BY6" s="1"/>
      <c r="BZ6" s="4"/>
      <c r="CA6" s="4"/>
      <c r="CC6" s="5"/>
      <c r="CE6" s="5"/>
    </row>
    <row r="7" spans="1:83" x14ac:dyDescent="0.3">
      <c r="A7" t="s">
        <v>199</v>
      </c>
      <c r="B7" t="s">
        <v>107</v>
      </c>
      <c r="C7">
        <v>215</v>
      </c>
      <c r="D7">
        <v>215</v>
      </c>
      <c r="E7">
        <v>107</v>
      </c>
      <c r="F7">
        <v>107</v>
      </c>
      <c r="G7">
        <v>194</v>
      </c>
      <c r="H7">
        <v>203</v>
      </c>
      <c r="I7">
        <v>182</v>
      </c>
      <c r="J7">
        <v>194</v>
      </c>
      <c r="K7">
        <v>130</v>
      </c>
      <c r="L7">
        <v>134</v>
      </c>
      <c r="M7">
        <v>115</v>
      </c>
      <c r="N7">
        <v>123</v>
      </c>
      <c r="O7">
        <v>178</v>
      </c>
      <c r="P7">
        <v>180</v>
      </c>
      <c r="Q7">
        <v>128</v>
      </c>
      <c r="R7">
        <v>140</v>
      </c>
      <c r="S7"/>
      <c r="T7"/>
      <c r="BX7" s="1"/>
      <c r="BY7" s="1"/>
      <c r="BZ7" s="4"/>
      <c r="CA7" s="4"/>
    </row>
    <row r="8" spans="1:83" x14ac:dyDescent="0.3">
      <c r="A8" t="s">
        <v>203</v>
      </c>
      <c r="B8" t="s">
        <v>107</v>
      </c>
      <c r="C8">
        <v>215</v>
      </c>
      <c r="D8">
        <v>218</v>
      </c>
      <c r="E8">
        <v>107</v>
      </c>
      <c r="F8">
        <v>111</v>
      </c>
      <c r="G8">
        <v>194</v>
      </c>
      <c r="H8">
        <v>203</v>
      </c>
      <c r="I8">
        <v>188</v>
      </c>
      <c r="J8">
        <v>198</v>
      </c>
      <c r="K8">
        <v>130</v>
      </c>
      <c r="L8">
        <v>134</v>
      </c>
      <c r="M8">
        <v>123</v>
      </c>
      <c r="N8">
        <v>129</v>
      </c>
      <c r="O8">
        <v>172</v>
      </c>
      <c r="P8">
        <v>180</v>
      </c>
      <c r="Q8">
        <v>128</v>
      </c>
      <c r="R8">
        <v>137</v>
      </c>
      <c r="S8"/>
      <c r="T8"/>
      <c r="BX8" s="1"/>
      <c r="BY8" s="1"/>
      <c r="BZ8" s="4"/>
      <c r="CA8" s="4"/>
      <c r="CC8" s="5"/>
      <c r="CE8" s="5"/>
    </row>
    <row r="9" spans="1:83" x14ac:dyDescent="0.3">
      <c r="A9" t="s">
        <v>205</v>
      </c>
      <c r="B9" t="s">
        <v>107</v>
      </c>
      <c r="C9">
        <v>215</v>
      </c>
      <c r="D9">
        <v>224</v>
      </c>
      <c r="E9">
        <v>107</v>
      </c>
      <c r="F9">
        <v>107</v>
      </c>
      <c r="G9">
        <v>194</v>
      </c>
      <c r="H9">
        <v>203</v>
      </c>
      <c r="I9">
        <v>182</v>
      </c>
      <c r="J9">
        <v>194</v>
      </c>
      <c r="K9">
        <v>130</v>
      </c>
      <c r="L9">
        <v>134</v>
      </c>
      <c r="M9">
        <v>123</v>
      </c>
      <c r="N9">
        <v>129</v>
      </c>
      <c r="O9">
        <v>178</v>
      </c>
      <c r="P9">
        <v>178</v>
      </c>
      <c r="Q9">
        <v>137</v>
      </c>
      <c r="R9">
        <v>140</v>
      </c>
      <c r="S9"/>
      <c r="T9"/>
      <c r="BX9" s="1"/>
      <c r="BY9" s="1"/>
      <c r="BZ9" s="4"/>
      <c r="CA9" s="4"/>
      <c r="CC9" s="5"/>
      <c r="CE9" s="5"/>
    </row>
    <row r="10" spans="1:83" x14ac:dyDescent="0.3">
      <c r="A10" t="s">
        <v>174</v>
      </c>
      <c r="B10" t="s">
        <v>147</v>
      </c>
      <c r="C10">
        <v>215</v>
      </c>
      <c r="D10">
        <v>224</v>
      </c>
      <c r="E10">
        <v>107</v>
      </c>
      <c r="F10">
        <v>107</v>
      </c>
      <c r="G10">
        <v>194</v>
      </c>
      <c r="H10">
        <v>194</v>
      </c>
      <c r="I10">
        <v>194</v>
      </c>
      <c r="J10">
        <v>194</v>
      </c>
      <c r="K10">
        <v>134</v>
      </c>
      <c r="L10">
        <v>134</v>
      </c>
      <c r="M10">
        <v>129</v>
      </c>
      <c r="N10">
        <v>129</v>
      </c>
      <c r="O10">
        <v>172</v>
      </c>
      <c r="P10">
        <v>180</v>
      </c>
      <c r="Q10">
        <v>128</v>
      </c>
      <c r="R10">
        <v>134</v>
      </c>
      <c r="S10"/>
      <c r="T10"/>
      <c r="BX10" s="1"/>
      <c r="BY10" s="1"/>
      <c r="BZ10" s="4"/>
      <c r="CA10" s="4"/>
      <c r="CC10" s="5"/>
      <c r="CE10" s="5"/>
    </row>
    <row r="11" spans="1:83" x14ac:dyDescent="0.3">
      <c r="A11" t="s">
        <v>169</v>
      </c>
      <c r="B11" t="s">
        <v>147</v>
      </c>
      <c r="C11">
        <v>215</v>
      </c>
      <c r="D11">
        <v>218</v>
      </c>
      <c r="E11">
        <v>107</v>
      </c>
      <c r="F11">
        <v>111</v>
      </c>
      <c r="G11">
        <v>194</v>
      </c>
      <c r="H11">
        <v>194</v>
      </c>
      <c r="I11">
        <v>194</v>
      </c>
      <c r="J11">
        <v>194</v>
      </c>
      <c r="K11">
        <v>134</v>
      </c>
      <c r="L11">
        <v>134</v>
      </c>
      <c r="M11">
        <v>123</v>
      </c>
      <c r="N11">
        <v>129</v>
      </c>
      <c r="O11">
        <v>178</v>
      </c>
      <c r="P11">
        <v>180</v>
      </c>
      <c r="Q11">
        <v>119</v>
      </c>
      <c r="R11">
        <v>131</v>
      </c>
      <c r="S11"/>
      <c r="T11"/>
      <c r="BX11" s="1"/>
      <c r="BY11" s="1"/>
      <c r="BZ11" s="4"/>
      <c r="CA11" s="4"/>
      <c r="CC11" s="5"/>
      <c r="CE11" s="5"/>
    </row>
    <row r="12" spans="1:83" x14ac:dyDescent="0.3">
      <c r="A12" t="s">
        <v>168</v>
      </c>
      <c r="B12" t="s">
        <v>147</v>
      </c>
      <c r="C12">
        <v>224</v>
      </c>
      <c r="D12">
        <v>224</v>
      </c>
      <c r="E12">
        <v>107</v>
      </c>
      <c r="F12">
        <v>111</v>
      </c>
      <c r="G12">
        <v>194</v>
      </c>
      <c r="H12">
        <v>194</v>
      </c>
      <c r="I12">
        <v>194</v>
      </c>
      <c r="J12">
        <v>198</v>
      </c>
      <c r="K12">
        <v>134</v>
      </c>
      <c r="L12">
        <v>134</v>
      </c>
      <c r="M12">
        <v>129</v>
      </c>
      <c r="N12">
        <v>129</v>
      </c>
      <c r="O12">
        <v>172</v>
      </c>
      <c r="P12">
        <v>178</v>
      </c>
      <c r="Q12">
        <v>128</v>
      </c>
      <c r="R12">
        <v>128</v>
      </c>
      <c r="S12"/>
      <c r="T12"/>
      <c r="BX12" s="1"/>
      <c r="BY12" s="1"/>
      <c r="BZ12" s="4"/>
      <c r="CA12" s="4"/>
      <c r="CC12" s="5"/>
      <c r="CE12" s="5"/>
    </row>
    <row r="13" spans="1:83" x14ac:dyDescent="0.3">
      <c r="A13" t="s">
        <v>163</v>
      </c>
      <c r="B13" t="s">
        <v>147</v>
      </c>
      <c r="C13">
        <v>215</v>
      </c>
      <c r="D13">
        <v>224</v>
      </c>
      <c r="E13">
        <v>107</v>
      </c>
      <c r="F13">
        <v>107</v>
      </c>
      <c r="G13">
        <v>194</v>
      </c>
      <c r="H13">
        <v>194</v>
      </c>
      <c r="I13">
        <v>194</v>
      </c>
      <c r="J13">
        <v>194</v>
      </c>
      <c r="K13">
        <v>134</v>
      </c>
      <c r="L13">
        <v>134</v>
      </c>
      <c r="M13">
        <v>129</v>
      </c>
      <c r="N13">
        <v>129</v>
      </c>
      <c r="O13">
        <v>178</v>
      </c>
      <c r="P13">
        <v>178</v>
      </c>
      <c r="Q13">
        <v>131</v>
      </c>
      <c r="R13">
        <v>137</v>
      </c>
      <c r="S13"/>
      <c r="T13"/>
      <c r="BX13" s="1"/>
      <c r="BY13" s="1"/>
      <c r="BZ13" s="4"/>
      <c r="CA13" s="4"/>
      <c r="CC13" s="5"/>
      <c r="CE13" s="5"/>
    </row>
    <row r="14" spans="1:83" x14ac:dyDescent="0.3">
      <c r="A14" t="s">
        <v>223</v>
      </c>
      <c r="B14" t="s">
        <v>147</v>
      </c>
      <c r="C14">
        <v>215</v>
      </c>
      <c r="D14">
        <v>227</v>
      </c>
      <c r="E14">
        <v>107</v>
      </c>
      <c r="F14">
        <v>107</v>
      </c>
      <c r="G14">
        <v>194</v>
      </c>
      <c r="H14">
        <v>194</v>
      </c>
      <c r="I14">
        <v>194</v>
      </c>
      <c r="J14">
        <v>194</v>
      </c>
      <c r="K14">
        <v>134</v>
      </c>
      <c r="L14">
        <v>134</v>
      </c>
      <c r="M14">
        <v>129</v>
      </c>
      <c r="N14">
        <v>129</v>
      </c>
      <c r="O14">
        <v>172</v>
      </c>
      <c r="P14">
        <v>178</v>
      </c>
      <c r="Q14">
        <v>125</v>
      </c>
      <c r="R14">
        <v>137</v>
      </c>
      <c r="S14"/>
      <c r="T14"/>
      <c r="BX14" s="1"/>
      <c r="BY14" s="1"/>
      <c r="BZ14" s="4"/>
      <c r="CA14" s="4"/>
      <c r="CC14" s="5"/>
      <c r="CE14" s="5"/>
    </row>
    <row r="15" spans="1:83" x14ac:dyDescent="0.3">
      <c r="A15" t="s">
        <v>227</v>
      </c>
      <c r="B15" t="s">
        <v>147</v>
      </c>
      <c r="C15">
        <v>215</v>
      </c>
      <c r="D15">
        <v>227</v>
      </c>
      <c r="E15">
        <v>107</v>
      </c>
      <c r="F15">
        <v>107</v>
      </c>
      <c r="G15">
        <v>194</v>
      </c>
      <c r="H15">
        <v>203</v>
      </c>
      <c r="I15">
        <v>194</v>
      </c>
      <c r="J15">
        <v>194</v>
      </c>
      <c r="K15">
        <v>134</v>
      </c>
      <c r="L15">
        <v>134</v>
      </c>
      <c r="M15">
        <v>129</v>
      </c>
      <c r="N15">
        <v>129</v>
      </c>
      <c r="O15">
        <v>172</v>
      </c>
      <c r="P15">
        <v>172</v>
      </c>
      <c r="Q15">
        <v>128</v>
      </c>
      <c r="R15">
        <v>131</v>
      </c>
      <c r="S15"/>
      <c r="T15"/>
      <c r="BX15" s="1"/>
      <c r="BY15" s="1"/>
      <c r="BZ15" s="4"/>
      <c r="CA15" s="4"/>
      <c r="CC15" s="5"/>
      <c r="CE15" s="5"/>
    </row>
    <row r="16" spans="1:83" x14ac:dyDescent="0.3">
      <c r="A16" t="s">
        <v>234</v>
      </c>
      <c r="B16" t="s">
        <v>175</v>
      </c>
      <c r="C16">
        <v>224</v>
      </c>
      <c r="D16">
        <v>224</v>
      </c>
      <c r="E16">
        <v>107</v>
      </c>
      <c r="F16">
        <v>107</v>
      </c>
      <c r="G16">
        <v>194</v>
      </c>
      <c r="H16">
        <v>203</v>
      </c>
      <c r="I16">
        <v>194</v>
      </c>
      <c r="J16">
        <v>194</v>
      </c>
      <c r="K16">
        <v>134</v>
      </c>
      <c r="L16">
        <v>134</v>
      </c>
      <c r="M16">
        <v>123</v>
      </c>
      <c r="N16">
        <v>129</v>
      </c>
      <c r="O16">
        <v>172</v>
      </c>
      <c r="P16">
        <v>178</v>
      </c>
      <c r="Q16">
        <v>125</v>
      </c>
      <c r="R16">
        <v>137</v>
      </c>
      <c r="S16"/>
      <c r="T16"/>
      <c r="BX16" s="1"/>
      <c r="BY16" s="1"/>
      <c r="BZ16" s="4"/>
      <c r="CA16" s="4"/>
      <c r="CC16" s="5"/>
      <c r="CE16" s="5"/>
    </row>
    <row r="17" spans="1:83" x14ac:dyDescent="0.3">
      <c r="A17" t="s">
        <v>235</v>
      </c>
      <c r="B17" t="s">
        <v>175</v>
      </c>
      <c r="C17">
        <v>224</v>
      </c>
      <c r="D17">
        <v>224</v>
      </c>
      <c r="E17">
        <v>107</v>
      </c>
      <c r="F17">
        <v>107</v>
      </c>
      <c r="G17">
        <v>194</v>
      </c>
      <c r="H17">
        <v>194</v>
      </c>
      <c r="I17">
        <v>194</v>
      </c>
      <c r="J17">
        <v>194</v>
      </c>
      <c r="K17">
        <v>134</v>
      </c>
      <c r="L17">
        <v>134</v>
      </c>
      <c r="M17">
        <v>133</v>
      </c>
      <c r="N17">
        <v>133</v>
      </c>
      <c r="O17">
        <v>172</v>
      </c>
      <c r="P17">
        <v>180</v>
      </c>
      <c r="Q17">
        <v>128</v>
      </c>
      <c r="R17">
        <v>137</v>
      </c>
      <c r="S17"/>
      <c r="T17"/>
      <c r="BX17" s="1"/>
      <c r="BY17" s="1"/>
      <c r="BZ17" s="4"/>
      <c r="CA17" s="4"/>
      <c r="CC17" s="5"/>
      <c r="CE17" s="5"/>
    </row>
    <row r="18" spans="1:83" x14ac:dyDescent="0.3">
      <c r="A18" t="s">
        <v>236</v>
      </c>
      <c r="B18" t="s">
        <v>175</v>
      </c>
      <c r="C18">
        <v>224</v>
      </c>
      <c r="D18">
        <v>224</v>
      </c>
      <c r="E18">
        <v>107</v>
      </c>
      <c r="F18">
        <v>107</v>
      </c>
      <c r="G18">
        <v>194</v>
      </c>
      <c r="H18">
        <v>194</v>
      </c>
      <c r="I18">
        <v>188</v>
      </c>
      <c r="J18">
        <v>188</v>
      </c>
      <c r="K18">
        <v>134</v>
      </c>
      <c r="L18">
        <v>134</v>
      </c>
      <c r="M18">
        <v>129</v>
      </c>
      <c r="N18">
        <v>133</v>
      </c>
      <c r="O18">
        <v>172</v>
      </c>
      <c r="P18">
        <v>172</v>
      </c>
      <c r="Q18">
        <v>128</v>
      </c>
      <c r="R18">
        <v>131</v>
      </c>
      <c r="S18"/>
      <c r="T18"/>
      <c r="BX18" s="1"/>
      <c r="BY18" s="1"/>
      <c r="BZ18" s="4"/>
      <c r="CA18" s="4"/>
      <c r="CC18" s="5"/>
      <c r="CE18" s="5"/>
    </row>
    <row r="19" spans="1:83" x14ac:dyDescent="0.3">
      <c r="A19" t="s">
        <v>237</v>
      </c>
      <c r="B19" t="s">
        <v>175</v>
      </c>
      <c r="C19">
        <v>215</v>
      </c>
      <c r="D19">
        <v>224</v>
      </c>
      <c r="E19">
        <v>107</v>
      </c>
      <c r="F19">
        <v>107</v>
      </c>
      <c r="G19">
        <v>194</v>
      </c>
      <c r="H19">
        <v>203</v>
      </c>
      <c r="I19">
        <v>182</v>
      </c>
      <c r="J19">
        <v>198</v>
      </c>
      <c r="K19">
        <v>130</v>
      </c>
      <c r="L19">
        <v>134</v>
      </c>
      <c r="M19">
        <v>123</v>
      </c>
      <c r="N19">
        <v>129</v>
      </c>
      <c r="O19">
        <v>178</v>
      </c>
      <c r="P19">
        <v>178</v>
      </c>
      <c r="Q19">
        <v>128</v>
      </c>
      <c r="R19">
        <v>131</v>
      </c>
      <c r="S19"/>
      <c r="T19"/>
      <c r="BX19" s="1"/>
      <c r="BY19" s="1"/>
      <c r="BZ19" s="4"/>
      <c r="CA19" s="4"/>
      <c r="CC19" s="5"/>
      <c r="CE19" s="5"/>
    </row>
    <row r="20" spans="1:83" x14ac:dyDescent="0.3">
      <c r="A20" t="s">
        <v>238</v>
      </c>
      <c r="B20" t="s">
        <v>175</v>
      </c>
      <c r="C20">
        <v>215</v>
      </c>
      <c r="D20">
        <v>227</v>
      </c>
      <c r="E20">
        <v>107</v>
      </c>
      <c r="F20">
        <v>111</v>
      </c>
      <c r="G20">
        <v>194</v>
      </c>
      <c r="H20">
        <v>203</v>
      </c>
      <c r="I20">
        <v>182</v>
      </c>
      <c r="J20">
        <v>194</v>
      </c>
      <c r="K20">
        <v>130</v>
      </c>
      <c r="L20">
        <v>134</v>
      </c>
      <c r="M20">
        <v>129</v>
      </c>
      <c r="N20">
        <v>133</v>
      </c>
      <c r="O20">
        <v>172</v>
      </c>
      <c r="P20">
        <v>180</v>
      </c>
      <c r="Q20">
        <v>131</v>
      </c>
      <c r="R20">
        <v>131</v>
      </c>
      <c r="S20"/>
      <c r="T20"/>
      <c r="BX20" s="1"/>
      <c r="BY20" s="1"/>
      <c r="BZ20" s="6"/>
      <c r="CA20" s="6"/>
      <c r="CC20" s="5"/>
      <c r="CE20" s="5"/>
    </row>
    <row r="21" spans="1:83" x14ac:dyDescent="0.3">
      <c r="A21" t="s">
        <v>239</v>
      </c>
      <c r="B21" t="s">
        <v>175</v>
      </c>
      <c r="C21">
        <v>224</v>
      </c>
      <c r="D21">
        <v>224</v>
      </c>
      <c r="E21">
        <v>107</v>
      </c>
      <c r="F21">
        <v>107</v>
      </c>
      <c r="G21">
        <v>188</v>
      </c>
      <c r="H21">
        <v>194</v>
      </c>
      <c r="I21">
        <v>182</v>
      </c>
      <c r="J21">
        <v>194</v>
      </c>
      <c r="K21">
        <v>130</v>
      </c>
      <c r="L21">
        <v>134</v>
      </c>
      <c r="M21">
        <v>133</v>
      </c>
      <c r="N21">
        <v>135</v>
      </c>
      <c r="O21">
        <v>178</v>
      </c>
      <c r="P21">
        <v>178</v>
      </c>
      <c r="Q21">
        <v>137</v>
      </c>
      <c r="R21">
        <v>143</v>
      </c>
      <c r="S21"/>
      <c r="T21"/>
      <c r="BX21" s="1"/>
      <c r="BY21" s="1"/>
      <c r="BZ21" s="4"/>
      <c r="CA21" s="4"/>
      <c r="CC21" s="5"/>
      <c r="CE21" s="5"/>
    </row>
    <row r="22" spans="1:83" x14ac:dyDescent="0.3">
      <c r="A22" t="s">
        <v>240</v>
      </c>
      <c r="B22" t="s">
        <v>176</v>
      </c>
      <c r="C22">
        <v>224</v>
      </c>
      <c r="D22">
        <v>224</v>
      </c>
      <c r="E22">
        <v>107</v>
      </c>
      <c r="F22">
        <v>107</v>
      </c>
      <c r="G22">
        <v>194</v>
      </c>
      <c r="H22">
        <v>194</v>
      </c>
      <c r="I22">
        <v>188</v>
      </c>
      <c r="J22">
        <v>188</v>
      </c>
      <c r="K22">
        <v>134</v>
      </c>
      <c r="L22">
        <v>134</v>
      </c>
      <c r="M22">
        <v>129</v>
      </c>
      <c r="N22">
        <v>129</v>
      </c>
      <c r="O22">
        <v>172</v>
      </c>
      <c r="P22">
        <v>178</v>
      </c>
      <c r="Q22">
        <v>125</v>
      </c>
      <c r="R22">
        <v>131</v>
      </c>
      <c r="S22"/>
      <c r="T22"/>
      <c r="BX22" s="1"/>
      <c r="BY22" s="1"/>
      <c r="BZ22" s="4"/>
      <c r="CA22" s="4"/>
      <c r="CC22" s="5"/>
      <c r="CE22" s="5"/>
    </row>
    <row r="23" spans="1:83" x14ac:dyDescent="0.3">
      <c r="A23" t="s">
        <v>243</v>
      </c>
      <c r="B23" t="s">
        <v>176</v>
      </c>
      <c r="C23">
        <v>224</v>
      </c>
      <c r="D23">
        <v>224</v>
      </c>
      <c r="E23">
        <v>107</v>
      </c>
      <c r="F23">
        <v>107</v>
      </c>
      <c r="G23">
        <v>188</v>
      </c>
      <c r="H23">
        <v>194</v>
      </c>
      <c r="I23">
        <v>188</v>
      </c>
      <c r="J23">
        <v>194</v>
      </c>
      <c r="K23">
        <v>134</v>
      </c>
      <c r="L23">
        <v>138</v>
      </c>
      <c r="M23">
        <v>133</v>
      </c>
      <c r="N23">
        <v>135</v>
      </c>
      <c r="O23">
        <v>172</v>
      </c>
      <c r="P23">
        <v>172</v>
      </c>
      <c r="Q23">
        <v>119</v>
      </c>
      <c r="R23">
        <v>134</v>
      </c>
      <c r="S23"/>
      <c r="T23"/>
      <c r="BX23" s="1"/>
      <c r="BY23" s="1"/>
      <c r="BZ23" s="4"/>
      <c r="CA23" s="4"/>
      <c r="CC23" s="5"/>
      <c r="CE23" s="5"/>
    </row>
    <row r="24" spans="1:83" x14ac:dyDescent="0.3">
      <c r="A24" t="s">
        <v>244</v>
      </c>
      <c r="B24" t="s">
        <v>176</v>
      </c>
      <c r="C24">
        <v>224</v>
      </c>
      <c r="D24">
        <v>227</v>
      </c>
      <c r="E24">
        <v>107</v>
      </c>
      <c r="F24">
        <v>107</v>
      </c>
      <c r="G24">
        <v>188</v>
      </c>
      <c r="H24">
        <v>194</v>
      </c>
      <c r="I24">
        <v>188</v>
      </c>
      <c r="J24">
        <v>194</v>
      </c>
      <c r="K24">
        <v>134</v>
      </c>
      <c r="L24">
        <v>138</v>
      </c>
      <c r="M24">
        <v>123</v>
      </c>
      <c r="N24">
        <v>129</v>
      </c>
      <c r="O24">
        <v>172</v>
      </c>
      <c r="P24">
        <v>178</v>
      </c>
      <c r="Q24">
        <v>119</v>
      </c>
      <c r="R24">
        <v>128</v>
      </c>
      <c r="S24"/>
      <c r="T24"/>
      <c r="BX24" s="1"/>
      <c r="BY24" s="1"/>
      <c r="BZ24" s="4"/>
      <c r="CA24" s="4"/>
      <c r="CC24" s="5"/>
      <c r="CE24" s="5"/>
    </row>
    <row r="25" spans="1:83" x14ac:dyDescent="0.3">
      <c r="A25" t="s">
        <v>245</v>
      </c>
      <c r="B25" t="s">
        <v>176</v>
      </c>
      <c r="C25">
        <v>224</v>
      </c>
      <c r="D25">
        <v>224</v>
      </c>
      <c r="E25">
        <v>107</v>
      </c>
      <c r="F25">
        <v>107</v>
      </c>
      <c r="G25">
        <v>194</v>
      </c>
      <c r="H25">
        <v>194</v>
      </c>
      <c r="I25">
        <v>188</v>
      </c>
      <c r="J25">
        <v>188</v>
      </c>
      <c r="K25">
        <v>134</v>
      </c>
      <c r="L25">
        <v>134</v>
      </c>
      <c r="M25">
        <v>135</v>
      </c>
      <c r="N25">
        <v>135</v>
      </c>
      <c r="O25">
        <v>172</v>
      </c>
      <c r="P25">
        <v>178</v>
      </c>
      <c r="Q25">
        <v>128</v>
      </c>
      <c r="R25">
        <v>134</v>
      </c>
      <c r="S25"/>
      <c r="T25"/>
      <c r="BX25" s="1"/>
      <c r="BY25" s="1"/>
      <c r="BZ25" s="4"/>
      <c r="CA25" s="4"/>
      <c r="CC25" s="5"/>
      <c r="CE25" s="5"/>
    </row>
    <row r="26" spans="1:83" x14ac:dyDescent="0.3">
      <c r="A26" t="s">
        <v>246</v>
      </c>
      <c r="B26" t="s">
        <v>176</v>
      </c>
      <c r="C26">
        <v>224</v>
      </c>
      <c r="D26">
        <v>224</v>
      </c>
      <c r="E26">
        <v>107</v>
      </c>
      <c r="F26">
        <v>111</v>
      </c>
      <c r="G26">
        <v>194</v>
      </c>
      <c r="H26">
        <v>194</v>
      </c>
      <c r="I26">
        <v>188</v>
      </c>
      <c r="J26">
        <v>198</v>
      </c>
      <c r="K26">
        <v>134</v>
      </c>
      <c r="L26">
        <v>134</v>
      </c>
      <c r="M26">
        <v>135</v>
      </c>
      <c r="N26">
        <v>135</v>
      </c>
      <c r="O26">
        <v>172</v>
      </c>
      <c r="P26">
        <v>178</v>
      </c>
      <c r="Q26">
        <v>128</v>
      </c>
      <c r="R26">
        <v>131</v>
      </c>
      <c r="S26"/>
      <c r="T26"/>
      <c r="BX26" s="1"/>
      <c r="BY26" s="1"/>
      <c r="BZ26" s="23"/>
      <c r="CA26" s="23"/>
      <c r="CC26" s="5"/>
      <c r="CE26" s="5"/>
    </row>
    <row r="27" spans="1:83" s="3" customFormat="1" x14ac:dyDescent="0.3">
      <c r="A27" t="s">
        <v>247</v>
      </c>
      <c r="B27" t="s">
        <v>176</v>
      </c>
      <c r="C27">
        <v>215</v>
      </c>
      <c r="D27">
        <v>224</v>
      </c>
      <c r="E27">
        <v>107</v>
      </c>
      <c r="F27">
        <v>107</v>
      </c>
      <c r="G27">
        <v>188</v>
      </c>
      <c r="H27">
        <v>194</v>
      </c>
      <c r="I27">
        <v>188</v>
      </c>
      <c r="J27">
        <v>194</v>
      </c>
      <c r="K27">
        <v>134</v>
      </c>
      <c r="L27">
        <v>138</v>
      </c>
      <c r="M27">
        <v>129</v>
      </c>
      <c r="N27">
        <v>129</v>
      </c>
      <c r="O27">
        <v>172</v>
      </c>
      <c r="P27">
        <v>180</v>
      </c>
      <c r="Q27">
        <v>128</v>
      </c>
      <c r="R27">
        <v>134</v>
      </c>
      <c r="BX27" s="5"/>
      <c r="BY27" s="5"/>
      <c r="BZ27" s="5"/>
      <c r="CA27" s="5"/>
      <c r="CC27" s="5"/>
      <c r="CE27" s="5"/>
    </row>
    <row r="28" spans="1:83" s="3" customFormat="1" x14ac:dyDescent="0.3">
      <c r="A28"/>
      <c r="B28" s="5"/>
      <c r="C28" s="5"/>
      <c r="D28" s="5"/>
      <c r="E28" s="21"/>
      <c r="F28" s="5"/>
      <c r="G28" s="5"/>
      <c r="H28" s="5"/>
      <c r="I28" s="5"/>
      <c r="J28" s="5"/>
      <c r="K28" s="5"/>
      <c r="L28" s="5"/>
      <c r="M28" s="5"/>
      <c r="N28" s="5"/>
      <c r="O28"/>
      <c r="P28"/>
      <c r="Q28" s="21"/>
      <c r="R28" s="21"/>
      <c r="BX28" s="5"/>
      <c r="BY28" s="5"/>
      <c r="BZ28" s="5"/>
      <c r="CA28" s="5"/>
      <c r="CC28" s="5"/>
      <c r="CE28" s="5"/>
    </row>
    <row r="29" spans="1:83" s="3" customFormat="1" x14ac:dyDescent="0.3">
      <c r="A29"/>
      <c r="B29" s="5"/>
      <c r="C29" s="5"/>
      <c r="D29" s="5"/>
      <c r="E29" s="21"/>
      <c r="F29" s="21"/>
      <c r="G29" s="5"/>
      <c r="H29" s="5"/>
      <c r="I29" s="5"/>
      <c r="J29" s="5"/>
      <c r="K29" s="5"/>
      <c r="L29" s="5"/>
      <c r="M29" s="5"/>
      <c r="N29" s="5"/>
      <c r="O29"/>
      <c r="P29"/>
      <c r="Q29" s="21"/>
      <c r="R29" s="21"/>
      <c r="BX29" s="5"/>
      <c r="BY29" s="5"/>
      <c r="BZ29" s="5"/>
      <c r="CA29" s="5"/>
    </row>
    <row r="30" spans="1:83" s="3" customFormat="1" x14ac:dyDescent="0.3">
      <c r="A30"/>
      <c r="B30" s="5"/>
      <c r="C30" s="5"/>
      <c r="D30" s="5"/>
      <c r="E30" s="21"/>
      <c r="F30" s="5"/>
      <c r="G30" s="5"/>
      <c r="H30" s="5"/>
      <c r="I30" s="5"/>
      <c r="J30" s="5"/>
      <c r="K30" s="5"/>
      <c r="L30" s="5"/>
      <c r="M30" s="5"/>
      <c r="N30" s="5"/>
      <c r="O30"/>
      <c r="P30"/>
      <c r="Q30" s="21"/>
      <c r="R30" s="21"/>
      <c r="BX30" s="5"/>
      <c r="BY30" s="5"/>
      <c r="BZ30" s="5"/>
      <c r="CA30" s="5"/>
      <c r="CC30" s="5"/>
      <c r="CE30" s="5"/>
    </row>
    <row r="31" spans="1:83" s="3" customFormat="1" x14ac:dyDescent="0.3">
      <c r="A31"/>
      <c r="B31" s="1"/>
      <c r="C31" s="27"/>
      <c r="D31" s="27"/>
      <c r="E31" s="28"/>
      <c r="F31" s="28"/>
      <c r="G31" s="27"/>
      <c r="H31" s="27"/>
      <c r="I31" s="27"/>
      <c r="J31" s="27"/>
      <c r="K31" s="27"/>
      <c r="L31" s="27"/>
      <c r="M31" s="27"/>
      <c r="N31" s="27"/>
      <c r="O31"/>
      <c r="P31"/>
      <c r="Q31" s="28"/>
      <c r="R31" s="28"/>
      <c r="BX31" s="5"/>
      <c r="BY31" s="5"/>
      <c r="BZ31" s="5"/>
      <c r="CA31" s="5"/>
    </row>
    <row r="32" spans="1:83" s="3" customFormat="1" x14ac:dyDescent="0.3">
      <c r="A32"/>
      <c r="B32" s="5"/>
      <c r="C32" s="5"/>
      <c r="D32" s="5"/>
      <c r="E32" s="21"/>
      <c r="F32" s="5"/>
      <c r="G32" s="5"/>
      <c r="H32" s="5"/>
      <c r="I32" s="5"/>
      <c r="J32" s="5"/>
      <c r="K32" s="5"/>
      <c r="L32" s="5"/>
      <c r="M32" s="5"/>
      <c r="N32" s="5"/>
      <c r="O32"/>
      <c r="P32"/>
      <c r="Q32" s="21"/>
      <c r="R32" s="21"/>
      <c r="BX32" s="5"/>
      <c r="BY32" s="5"/>
      <c r="BZ32" s="5"/>
      <c r="CA32" s="5"/>
      <c r="CC32" s="5"/>
      <c r="CE32" s="5"/>
    </row>
    <row r="33" spans="1:83" s="3" customFormat="1" x14ac:dyDescent="0.3">
      <c r="A33"/>
      <c r="B33" s="5"/>
      <c r="C33" s="5"/>
      <c r="D33" s="5"/>
      <c r="E33" s="21"/>
      <c r="F33" s="5"/>
      <c r="G33" s="5"/>
      <c r="H33" s="5"/>
      <c r="I33" s="5"/>
      <c r="J33" s="5"/>
      <c r="K33" s="5"/>
      <c r="L33" s="5"/>
      <c r="M33" s="5"/>
      <c r="N33" s="5"/>
      <c r="O33"/>
      <c r="P33"/>
      <c r="Q33" s="21"/>
      <c r="R33" s="21"/>
      <c r="BX33" s="5"/>
      <c r="BY33" s="5"/>
      <c r="BZ33" s="5"/>
      <c r="CA33" s="5"/>
      <c r="CC33" s="5"/>
      <c r="CE33" s="5"/>
    </row>
    <row r="34" spans="1:83" s="3" customFormat="1" x14ac:dyDescent="0.3">
      <c r="A34"/>
      <c r="B34" s="5"/>
      <c r="C34" s="5"/>
      <c r="D34" s="5"/>
      <c r="E34" s="21"/>
      <c r="F34" s="5"/>
      <c r="G34" s="5"/>
      <c r="H34" s="5"/>
      <c r="I34" s="5"/>
      <c r="J34" s="5"/>
      <c r="K34" s="5"/>
      <c r="L34" s="5"/>
      <c r="M34" s="5"/>
      <c r="N34" s="5"/>
      <c r="O34"/>
      <c r="P34"/>
      <c r="Q34" s="21"/>
      <c r="R34" s="21"/>
      <c r="BX34" s="5"/>
      <c r="BY34" s="5"/>
      <c r="BZ34" s="5"/>
      <c r="CA34" s="5"/>
      <c r="CC34" s="5"/>
      <c r="CE34" s="5"/>
    </row>
    <row r="35" spans="1:83" s="3" customFormat="1" x14ac:dyDescent="0.3">
      <c r="A3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/>
      <c r="P35"/>
      <c r="Q35" s="5"/>
      <c r="R35" s="5"/>
      <c r="BX35" s="5"/>
      <c r="BY35" s="5"/>
      <c r="BZ35" s="5"/>
      <c r="CA35" s="5"/>
    </row>
    <row r="36" spans="1:83" s="3" customFormat="1" x14ac:dyDescent="0.3">
      <c r="A36"/>
      <c r="B36" s="5"/>
      <c r="C36" s="5"/>
      <c r="D36" s="5"/>
      <c r="E36" s="21"/>
      <c r="F36" s="21"/>
      <c r="G36" s="5"/>
      <c r="H36" s="5"/>
      <c r="I36" s="5"/>
      <c r="J36" s="5"/>
      <c r="K36" s="5"/>
      <c r="L36" s="5"/>
      <c r="M36" s="5"/>
      <c r="N36" s="5"/>
      <c r="O36" s="5"/>
      <c r="P36" s="5"/>
      <c r="Q36" s="21"/>
      <c r="R36" s="21"/>
      <c r="BX36" s="9"/>
      <c r="BY36" s="5"/>
      <c r="BZ36" s="5"/>
      <c r="CA36" s="5"/>
    </row>
    <row r="37" spans="1:83" s="3" customFormat="1" x14ac:dyDescent="0.3">
      <c r="A37"/>
      <c r="B37" s="5"/>
      <c r="C37" s="5"/>
      <c r="D37" s="5"/>
      <c r="E37" s="21"/>
      <c r="F37" s="21"/>
      <c r="G37" s="5"/>
      <c r="H37" s="5"/>
      <c r="I37" s="5"/>
      <c r="J37" s="5"/>
      <c r="K37" s="5"/>
      <c r="L37" s="5"/>
      <c r="M37" s="5"/>
      <c r="N37" s="5"/>
      <c r="O37" s="5"/>
      <c r="P37" s="5"/>
      <c r="Q37" s="21"/>
      <c r="R37" s="21"/>
      <c r="BX37" s="8"/>
      <c r="BY37" s="5"/>
      <c r="BZ37" s="5"/>
      <c r="CA37" s="5"/>
    </row>
    <row r="38" spans="1:83" s="3" customFormat="1" x14ac:dyDescent="0.3">
      <c r="A38"/>
      <c r="B38" s="5"/>
      <c r="C38" s="5"/>
      <c r="D38" s="5"/>
      <c r="E38" s="21"/>
      <c r="F38" s="21"/>
      <c r="G38" s="5"/>
      <c r="H38" s="5"/>
      <c r="I38" s="5"/>
      <c r="J38" s="5"/>
      <c r="K38" s="5"/>
      <c r="L38" s="5"/>
      <c r="M38" s="5"/>
      <c r="N38" s="5"/>
      <c r="O38" s="5"/>
      <c r="P38" s="5"/>
      <c r="Q38" s="21"/>
      <c r="R38" s="21"/>
      <c r="BX38" s="8"/>
      <c r="BY38" s="5"/>
      <c r="BZ38" s="5"/>
      <c r="CA38" s="5"/>
    </row>
    <row r="39" spans="1:83" s="3" customFormat="1" x14ac:dyDescent="0.3">
      <c r="A39"/>
      <c r="B39" s="5"/>
      <c r="C39" s="5"/>
      <c r="D39" s="5"/>
      <c r="E39" s="21"/>
      <c r="F39" s="21"/>
      <c r="G39" s="5"/>
      <c r="H39" s="5"/>
      <c r="I39" s="5"/>
      <c r="J39" s="5"/>
      <c r="K39" s="5"/>
      <c r="L39" s="5"/>
      <c r="M39" s="5"/>
      <c r="N39" s="5"/>
      <c r="O39" s="5"/>
      <c r="P39" s="5"/>
      <c r="Q39" s="21"/>
      <c r="R39" s="21"/>
      <c r="BX39" s="8"/>
      <c r="BY39" s="5"/>
      <c r="BZ39" s="5"/>
      <c r="CA39" s="5"/>
    </row>
    <row r="40" spans="1:83" s="3" customFormat="1" x14ac:dyDescent="0.3">
      <c r="A40"/>
      <c r="B40" s="5"/>
      <c r="C40" s="5"/>
      <c r="D40" s="5"/>
      <c r="E40" s="21"/>
      <c r="F40" s="21"/>
      <c r="G40" s="5"/>
      <c r="H40" s="5"/>
      <c r="I40" s="5"/>
      <c r="J40" s="5"/>
      <c r="K40" s="5"/>
      <c r="L40" s="5"/>
      <c r="M40" s="5"/>
      <c r="N40" s="5"/>
      <c r="O40" s="5"/>
      <c r="P40" s="5"/>
      <c r="Q40" s="21"/>
      <c r="R40" s="21"/>
      <c r="BX40" s="8"/>
      <c r="BY40" s="5"/>
      <c r="BZ40" s="5"/>
      <c r="CA40" s="5"/>
    </row>
    <row r="41" spans="1:83" s="3" customFormat="1" x14ac:dyDescent="0.3">
      <c r="A41"/>
      <c r="B41" s="5"/>
      <c r="C41" s="5"/>
      <c r="D41" s="5"/>
      <c r="E41" s="21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21"/>
      <c r="R41" s="21"/>
      <c r="BX41" s="8"/>
      <c r="BY41" s="5"/>
      <c r="BZ41" s="5"/>
      <c r="CA41" s="5"/>
      <c r="CC41" s="5"/>
      <c r="CE41" s="5"/>
    </row>
    <row r="42" spans="1:83" s="3" customFormat="1" x14ac:dyDescent="0.3">
      <c r="A42"/>
      <c r="B42" s="5"/>
      <c r="C42" s="5"/>
      <c r="D42" s="5"/>
      <c r="E42" s="21"/>
      <c r="F42" s="21"/>
      <c r="G42" s="5"/>
      <c r="H42" s="5"/>
      <c r="I42" s="5"/>
      <c r="J42" s="5"/>
      <c r="K42" s="5"/>
      <c r="L42" s="5"/>
      <c r="M42" s="5"/>
      <c r="N42" s="5"/>
      <c r="O42" s="5"/>
      <c r="P42" s="5"/>
      <c r="Q42" s="21"/>
      <c r="R42" s="21"/>
      <c r="BX42" s="8"/>
      <c r="BY42" s="5"/>
      <c r="BZ42" s="5"/>
      <c r="CA42" s="5"/>
    </row>
    <row r="43" spans="1:83" s="3" customFormat="1" x14ac:dyDescent="0.3">
      <c r="A43"/>
      <c r="B43" s="5"/>
      <c r="C43" s="5"/>
      <c r="D43" s="5"/>
      <c r="E43" s="21"/>
      <c r="F43" s="21"/>
      <c r="G43" s="5"/>
      <c r="H43" s="5"/>
      <c r="I43" s="5"/>
      <c r="J43" s="5"/>
      <c r="K43" s="5"/>
      <c r="L43" s="5"/>
      <c r="M43" s="5"/>
      <c r="N43" s="5"/>
      <c r="O43" s="5"/>
      <c r="P43" s="5"/>
      <c r="Q43" s="21"/>
      <c r="R43" s="21"/>
      <c r="BX43" s="8"/>
      <c r="BY43" s="5"/>
      <c r="BZ43" s="5"/>
      <c r="CA43" s="5"/>
    </row>
    <row r="44" spans="1:83" s="3" customFormat="1" x14ac:dyDescent="0.3">
      <c r="A44"/>
      <c r="B44" s="5"/>
      <c r="C44" s="5"/>
      <c r="D44" s="5"/>
      <c r="E44" s="21"/>
      <c r="F44" s="21"/>
      <c r="G44" s="5"/>
      <c r="H44" s="5"/>
      <c r="I44" s="5"/>
      <c r="J44" s="5"/>
      <c r="K44" s="5"/>
      <c r="L44" s="5"/>
      <c r="M44" s="5"/>
      <c r="N44" s="5"/>
      <c r="O44" s="5"/>
      <c r="P44" s="5"/>
      <c r="Q44" s="21"/>
      <c r="R44" s="21"/>
      <c r="BX44" s="9"/>
      <c r="BY44" s="5"/>
      <c r="BZ44" s="5"/>
      <c r="CA44" s="5"/>
    </row>
    <row r="45" spans="1:83" s="3" customFormat="1" x14ac:dyDescent="0.3">
      <c r="A45"/>
      <c r="B45" s="5"/>
      <c r="C45" s="5"/>
      <c r="D45" s="5"/>
      <c r="E45" s="21"/>
      <c r="F45" s="21"/>
      <c r="G45" s="5"/>
      <c r="H45" s="5"/>
      <c r="I45" s="5"/>
      <c r="J45" s="5"/>
      <c r="K45" s="5"/>
      <c r="L45" s="5"/>
      <c r="M45" s="5"/>
      <c r="N45" s="5"/>
      <c r="O45" s="5"/>
      <c r="P45" s="5"/>
      <c r="Q45" s="21"/>
      <c r="R45" s="21"/>
      <c r="BX45" s="9"/>
      <c r="BY45" s="5"/>
      <c r="BZ45" s="5"/>
      <c r="CA45" s="5"/>
    </row>
    <row r="46" spans="1:83" s="3" customFormat="1" x14ac:dyDescent="0.3">
      <c r="A46"/>
      <c r="B46" s="5"/>
      <c r="C46" s="5"/>
      <c r="D46" s="5"/>
      <c r="E46" s="21"/>
      <c r="F46" s="21"/>
      <c r="G46" s="5"/>
      <c r="H46" s="5"/>
      <c r="I46" s="5"/>
      <c r="J46" s="5"/>
      <c r="K46" s="5"/>
      <c r="L46" s="5"/>
      <c r="M46" s="5"/>
      <c r="N46" s="5"/>
      <c r="O46" s="5"/>
      <c r="P46" s="5"/>
      <c r="Q46" s="21"/>
      <c r="R46" s="21"/>
      <c r="BX46" s="8"/>
      <c r="BY46" s="5"/>
      <c r="BZ46" s="5"/>
      <c r="CA46" s="5"/>
    </row>
    <row r="47" spans="1:83" s="3" customFormat="1" x14ac:dyDescent="0.3">
      <c r="A47"/>
      <c r="B47" s="5"/>
      <c r="C47" s="5"/>
      <c r="D47" s="5"/>
      <c r="E47" s="21"/>
      <c r="F47" s="21"/>
      <c r="G47" s="5"/>
      <c r="H47" s="5"/>
      <c r="I47" s="5"/>
      <c r="J47" s="5"/>
      <c r="K47" s="5"/>
      <c r="L47" s="5"/>
      <c r="M47" s="5"/>
      <c r="N47" s="5"/>
      <c r="O47" s="5"/>
      <c r="P47" s="5"/>
      <c r="Q47" s="21"/>
      <c r="R47" s="21"/>
      <c r="BX47" s="8"/>
      <c r="BY47" s="5"/>
      <c r="BZ47" s="5"/>
      <c r="CA47" s="5"/>
    </row>
    <row r="48" spans="1:83" s="3" customFormat="1" x14ac:dyDescent="0.3">
      <c r="A48"/>
      <c r="B48" s="5"/>
      <c r="C48" s="5"/>
      <c r="D48" s="5"/>
      <c r="E48" s="2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21"/>
      <c r="R48" s="21"/>
      <c r="BX48" s="8"/>
      <c r="BY48" s="5"/>
      <c r="BZ48" s="5"/>
      <c r="CA48" s="5"/>
      <c r="CC48" s="5"/>
      <c r="CE48" s="5"/>
    </row>
    <row r="49" spans="1:83" s="3" customFormat="1" x14ac:dyDescent="0.3">
      <c r="A49"/>
      <c r="B49" s="5"/>
      <c r="C49" s="5"/>
      <c r="D49" s="5"/>
      <c r="E49" s="21"/>
      <c r="F49" s="21"/>
      <c r="G49" s="5"/>
      <c r="H49" s="5"/>
      <c r="I49" s="5"/>
      <c r="J49" s="5"/>
      <c r="K49" s="5"/>
      <c r="L49" s="5"/>
      <c r="M49" s="5"/>
      <c r="N49" s="5"/>
      <c r="O49" s="5"/>
      <c r="P49" s="5"/>
      <c r="Q49" s="21"/>
      <c r="R49" s="21"/>
      <c r="BX49" s="8"/>
      <c r="BY49" s="5"/>
      <c r="BZ49" s="5"/>
      <c r="CA49" s="5"/>
    </row>
    <row r="50" spans="1:83" s="3" customFormat="1" x14ac:dyDescent="0.3">
      <c r="A50"/>
      <c r="B50" s="5"/>
      <c r="C50" s="5"/>
      <c r="D50" s="5"/>
      <c r="E50" s="21"/>
      <c r="F50" s="21"/>
      <c r="G50" s="5"/>
      <c r="H50" s="5"/>
      <c r="I50" s="5"/>
      <c r="J50" s="5"/>
      <c r="K50" s="5"/>
      <c r="L50" s="5"/>
      <c r="M50" s="5"/>
      <c r="N50" s="5"/>
      <c r="O50" s="5"/>
      <c r="P50" s="5"/>
      <c r="Q50" s="21"/>
      <c r="R50" s="21"/>
      <c r="BX50" s="8"/>
      <c r="BY50" s="5"/>
      <c r="BZ50" s="5"/>
      <c r="CA50" s="5"/>
    </row>
    <row r="51" spans="1:83" s="3" customFormat="1" x14ac:dyDescent="0.3">
      <c r="A51"/>
      <c r="B51" s="5"/>
      <c r="C51" s="5"/>
      <c r="D51" s="5"/>
      <c r="E51" s="21"/>
      <c r="F51" s="21"/>
      <c r="G51" s="5"/>
      <c r="H51" s="5"/>
      <c r="I51" s="5"/>
      <c r="J51" s="5"/>
      <c r="K51" s="5"/>
      <c r="L51" s="5"/>
      <c r="M51" s="5"/>
      <c r="N51" s="5"/>
      <c r="O51" s="5"/>
      <c r="P51" s="5"/>
      <c r="Q51" s="21"/>
      <c r="R51" s="21"/>
      <c r="BX51" s="8"/>
      <c r="BY51" s="5"/>
      <c r="BZ51" s="5"/>
      <c r="CA51" s="5"/>
    </row>
    <row r="52" spans="1:83" s="3" customFormat="1" x14ac:dyDescent="0.3">
      <c r="A52"/>
      <c r="B52" s="5"/>
      <c r="C52" s="5"/>
      <c r="D52" s="5"/>
      <c r="E52" s="2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21"/>
      <c r="R52" s="21"/>
      <c r="BX52" s="8"/>
      <c r="BY52" s="5"/>
      <c r="BZ52" s="5"/>
      <c r="CA52" s="5"/>
      <c r="CC52" s="5"/>
      <c r="CE52" s="5"/>
    </row>
    <row r="53" spans="1:83" s="3" customFormat="1" x14ac:dyDescent="0.3">
      <c r="A53"/>
      <c r="B53" s="5"/>
      <c r="C53" s="5"/>
      <c r="D53" s="5"/>
      <c r="E53" s="21"/>
      <c r="F53" s="21"/>
      <c r="G53" s="5"/>
      <c r="H53" s="5"/>
      <c r="I53" s="5"/>
      <c r="J53" s="5"/>
      <c r="K53" s="5"/>
      <c r="L53" s="5"/>
      <c r="M53" s="5"/>
      <c r="N53" s="5"/>
      <c r="O53" s="5"/>
      <c r="P53" s="5"/>
      <c r="Q53" s="21"/>
      <c r="R53" s="21"/>
      <c r="BX53" s="8"/>
      <c r="BY53" s="5"/>
      <c r="BZ53" s="5"/>
      <c r="CA53" s="5"/>
    </row>
    <row r="54" spans="1:83" s="3" customFormat="1" x14ac:dyDescent="0.3">
      <c r="A54"/>
      <c r="B54" s="5"/>
      <c r="C54" s="5"/>
      <c r="D54" s="5"/>
      <c r="E54" s="2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21"/>
      <c r="R54" s="21"/>
      <c r="BX54" s="8"/>
      <c r="BY54" s="5"/>
      <c r="BZ54" s="5"/>
      <c r="CA54" s="5"/>
      <c r="CC54" s="5"/>
      <c r="CE54" s="5"/>
    </row>
    <row r="55" spans="1:83" x14ac:dyDescent="0.3">
      <c r="B55" s="5"/>
      <c r="C55" s="5"/>
      <c r="D55" s="5"/>
      <c r="E55" s="21"/>
      <c r="F55" s="21"/>
      <c r="G55" s="5"/>
      <c r="H55" s="5"/>
      <c r="I55" s="5"/>
      <c r="J55" s="5"/>
      <c r="K55" s="5"/>
      <c r="L55" s="5"/>
      <c r="M55" s="5"/>
      <c r="N55" s="5"/>
      <c r="O55" s="5"/>
      <c r="P55" s="5"/>
      <c r="Q55" s="21"/>
      <c r="R55" s="21"/>
      <c r="S55"/>
      <c r="T55"/>
      <c r="BX55" s="9"/>
      <c r="BY55" s="1"/>
      <c r="BZ55" s="7"/>
      <c r="CA55" s="7"/>
    </row>
    <row r="56" spans="1:83" x14ac:dyDescent="0.3">
      <c r="B56" s="5"/>
      <c r="C56" s="5"/>
      <c r="D56" s="5"/>
      <c r="E56" s="2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21"/>
      <c r="R56" s="21"/>
      <c r="S56"/>
      <c r="T56"/>
      <c r="BX56" s="8"/>
      <c r="BY56" s="1"/>
      <c r="BZ56" s="4"/>
      <c r="CA56" s="4"/>
      <c r="CC56" s="5"/>
      <c r="CE56" s="5"/>
    </row>
    <row r="57" spans="1:83" x14ac:dyDescent="0.3">
      <c r="B57" s="5"/>
      <c r="C57" s="5"/>
      <c r="D57" s="5"/>
      <c r="E57" s="2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21"/>
      <c r="R57" s="21"/>
      <c r="S57"/>
      <c r="T57"/>
      <c r="BX57" s="10"/>
      <c r="BY57" s="1"/>
      <c r="BZ57" s="4"/>
      <c r="CA57" s="4"/>
      <c r="CC57" s="5"/>
      <c r="CE57" s="5"/>
    </row>
    <row r="58" spans="1:83" x14ac:dyDescent="0.3">
      <c r="B58" s="5"/>
      <c r="C58" s="5"/>
      <c r="D58" s="5"/>
      <c r="E58" s="2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21"/>
      <c r="R58" s="21"/>
      <c r="S58"/>
      <c r="T58"/>
      <c r="BX58" s="8"/>
      <c r="BY58" s="1"/>
      <c r="BZ58" s="4"/>
      <c r="CA58" s="4"/>
      <c r="CC58" s="5"/>
      <c r="CE58" s="5"/>
    </row>
    <row r="59" spans="1:83" x14ac:dyDescent="0.3">
      <c r="B59" s="5"/>
      <c r="C59" s="5"/>
      <c r="D59" s="5"/>
      <c r="E59" s="21"/>
      <c r="F59" s="21"/>
      <c r="G59" s="5"/>
      <c r="H59" s="5"/>
      <c r="I59" s="5"/>
      <c r="J59" s="5"/>
      <c r="K59" s="5"/>
      <c r="L59" s="5"/>
      <c r="M59" s="5"/>
      <c r="N59" s="5"/>
      <c r="O59" s="5"/>
      <c r="P59" s="5"/>
      <c r="Q59" s="21"/>
      <c r="R59" s="21"/>
      <c r="S59"/>
      <c r="T59"/>
      <c r="BX59" s="8"/>
      <c r="BY59" s="1"/>
      <c r="BZ59" s="4"/>
      <c r="CA59" s="4"/>
    </row>
    <row r="60" spans="1:83" x14ac:dyDescent="0.3">
      <c r="B60" s="5"/>
      <c r="C60" s="5"/>
      <c r="D60" s="5"/>
      <c r="E60" s="2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21"/>
      <c r="R60" s="21"/>
      <c r="S60"/>
      <c r="T60"/>
      <c r="BX60" s="8"/>
      <c r="BY60" s="1"/>
      <c r="BZ60" s="4"/>
      <c r="CA60" s="4"/>
      <c r="CC60" s="5"/>
      <c r="CE60" s="5"/>
    </row>
    <row r="61" spans="1:83" x14ac:dyDescent="0.3">
      <c r="B61" s="5"/>
      <c r="C61" s="5"/>
      <c r="D61" s="5"/>
      <c r="E61" s="21"/>
      <c r="F61" s="21"/>
      <c r="G61" s="5"/>
      <c r="H61" s="5"/>
      <c r="I61" s="5"/>
      <c r="J61" s="5"/>
      <c r="K61" s="5"/>
      <c r="L61" s="5"/>
      <c r="M61" s="5"/>
      <c r="N61" s="5"/>
      <c r="O61" s="5"/>
      <c r="P61" s="5"/>
      <c r="Q61" s="21"/>
      <c r="R61" s="21"/>
      <c r="S61"/>
      <c r="T61"/>
      <c r="BX61" s="8"/>
      <c r="BY61" s="1"/>
      <c r="BZ61" s="4"/>
      <c r="CA61" s="4"/>
    </row>
    <row r="62" spans="1:83" x14ac:dyDescent="0.3">
      <c r="B62" s="5"/>
      <c r="C62" s="5"/>
      <c r="D62" s="5"/>
      <c r="E62" s="2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21"/>
      <c r="R62" s="21"/>
      <c r="S62"/>
      <c r="T62"/>
      <c r="BX62" s="8"/>
      <c r="BY62" s="1"/>
      <c r="BZ62" s="4"/>
      <c r="CA62" s="4"/>
      <c r="CC62" s="5"/>
      <c r="CE62" s="5"/>
    </row>
    <row r="63" spans="1:83" x14ac:dyDescent="0.3">
      <c r="B63" s="5"/>
      <c r="C63" s="5"/>
      <c r="D63" s="5"/>
      <c r="E63" s="21"/>
      <c r="F63" s="21"/>
      <c r="G63" s="5"/>
      <c r="H63" s="5"/>
      <c r="I63" s="5"/>
      <c r="J63" s="5"/>
      <c r="K63" s="5"/>
      <c r="L63" s="5"/>
      <c r="M63" s="5"/>
      <c r="N63" s="5"/>
      <c r="O63" s="5"/>
      <c r="P63" s="5"/>
      <c r="Q63" s="24"/>
      <c r="R63" s="24"/>
      <c r="S63"/>
      <c r="T63"/>
      <c r="BX63" s="8"/>
      <c r="BY63" s="1"/>
      <c r="BZ63" s="4"/>
      <c r="CA63" s="4"/>
    </row>
    <row r="64" spans="1:83" x14ac:dyDescent="0.3">
      <c r="B64" s="5"/>
      <c r="C64" s="5"/>
      <c r="D64" s="5"/>
      <c r="E64" s="2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24"/>
      <c r="R64" s="24"/>
      <c r="S64"/>
      <c r="T64"/>
      <c r="BX64" s="8"/>
      <c r="BY64" s="1"/>
      <c r="BZ64" s="4"/>
      <c r="CA64" s="4"/>
      <c r="CC64" s="5"/>
      <c r="CE64" s="5"/>
    </row>
    <row r="65" spans="1:83" x14ac:dyDescent="0.3">
      <c r="B65" s="5"/>
      <c r="C65" s="5"/>
      <c r="D65" s="5"/>
      <c r="E65" s="2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24"/>
      <c r="R65" s="24"/>
      <c r="S65"/>
      <c r="T65"/>
      <c r="BX65" s="8"/>
      <c r="BY65" s="1"/>
      <c r="BZ65" s="4"/>
      <c r="CA65" s="4"/>
      <c r="CC65" s="5"/>
      <c r="CE65" s="5"/>
    </row>
    <row r="66" spans="1:83" ht="15.6" x14ac:dyDescent="0.3">
      <c r="B66" s="5"/>
      <c r="C66" s="5"/>
      <c r="D66" s="5"/>
      <c r="E66" s="2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24"/>
      <c r="R66" s="24"/>
      <c r="S66"/>
      <c r="T66"/>
      <c r="X66" s="11"/>
      <c r="BX66" s="8"/>
      <c r="BY66" s="1"/>
      <c r="BZ66" s="4"/>
      <c r="CA66" s="4"/>
      <c r="CC66" s="5"/>
      <c r="CE66" s="5"/>
    </row>
    <row r="67" spans="1:83" x14ac:dyDescent="0.3">
      <c r="B67" s="5"/>
      <c r="C67" s="5"/>
      <c r="D67" s="5"/>
      <c r="E67" s="21"/>
      <c r="F67" s="21"/>
      <c r="G67" s="5"/>
      <c r="H67" s="5"/>
      <c r="I67" s="5"/>
      <c r="J67" s="5"/>
      <c r="K67" s="5"/>
      <c r="L67" s="5"/>
      <c r="M67" s="5"/>
      <c r="N67" s="5"/>
      <c r="O67" s="5"/>
      <c r="P67" s="5"/>
      <c r="Q67" s="24"/>
      <c r="R67" s="24"/>
      <c r="S67"/>
      <c r="T67"/>
      <c r="BX67" s="8"/>
      <c r="BY67" s="1"/>
      <c r="BZ67" s="4"/>
      <c r="CA67" s="4"/>
    </row>
    <row r="68" spans="1:83" x14ac:dyDescent="0.3">
      <c r="B68" s="5"/>
      <c r="C68" s="21"/>
      <c r="D68" s="21"/>
      <c r="E68" s="24"/>
      <c r="F68" s="24"/>
      <c r="G68" s="24"/>
      <c r="H68" s="24"/>
      <c r="I68" s="24"/>
      <c r="J68" s="24"/>
      <c r="K68" s="24"/>
      <c r="L68" s="21"/>
      <c r="M68" s="21"/>
      <c r="N68" s="21"/>
      <c r="O68" s="21"/>
      <c r="P68" s="21"/>
      <c r="Q68" s="24"/>
      <c r="R68" s="24"/>
      <c r="S68"/>
      <c r="T68"/>
    </row>
    <row r="69" spans="1:83" x14ac:dyDescent="0.3">
      <c r="B69" s="5"/>
      <c r="C69" s="24"/>
      <c r="D69" s="24"/>
      <c r="E69" s="24"/>
      <c r="F69" s="24"/>
      <c r="G69" s="24"/>
      <c r="H69" s="24"/>
      <c r="I69" s="24"/>
      <c r="J69" s="24"/>
      <c r="K69" s="24"/>
      <c r="L69" s="21"/>
      <c r="M69" s="21"/>
      <c r="N69" s="21"/>
      <c r="O69" s="21"/>
      <c r="P69" s="21"/>
      <c r="Q69" s="24"/>
      <c r="R69" s="24"/>
      <c r="S69"/>
      <c r="T69"/>
    </row>
    <row r="70" spans="1:83" x14ac:dyDescent="0.3">
      <c r="B70" s="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/>
      <c r="T70"/>
    </row>
    <row r="71" spans="1:83" x14ac:dyDescent="0.3">
      <c r="B71" s="5"/>
      <c r="C71" s="21"/>
      <c r="D71" s="21"/>
      <c r="E71" s="24"/>
      <c r="F71" s="24"/>
      <c r="G71" s="24"/>
      <c r="H71" s="24"/>
      <c r="I71" s="24"/>
      <c r="J71" s="24"/>
      <c r="K71" s="24"/>
      <c r="L71" s="21"/>
      <c r="M71" s="21"/>
      <c r="N71" s="21"/>
      <c r="O71" s="21"/>
      <c r="P71" s="21"/>
      <c r="Q71" s="24"/>
      <c r="R71" s="24"/>
      <c r="S71" s="3"/>
      <c r="T71" s="3"/>
      <c r="U71" s="3"/>
    </row>
    <row r="72" spans="1:83" x14ac:dyDescent="0.3">
      <c r="B72" s="5"/>
      <c r="C72" s="21"/>
      <c r="D72" s="24"/>
      <c r="E72" s="24"/>
      <c r="F72" s="24"/>
      <c r="G72" s="24"/>
      <c r="H72" s="24"/>
      <c r="I72" s="24"/>
      <c r="J72" s="24"/>
      <c r="K72" s="24"/>
      <c r="L72" s="21"/>
      <c r="M72" s="24"/>
      <c r="N72" s="21"/>
      <c r="O72" s="21"/>
      <c r="P72" s="21"/>
      <c r="Q72" s="24"/>
      <c r="R72" s="24"/>
      <c r="S72" s="3"/>
      <c r="T72" s="3"/>
      <c r="U72" s="3"/>
    </row>
    <row r="73" spans="1:83" s="12" customFormat="1" x14ac:dyDescent="0.3">
      <c r="A73"/>
      <c r="B73" s="5"/>
      <c r="C73" s="24"/>
      <c r="D73" s="21"/>
      <c r="E73" s="24"/>
      <c r="F73" s="24"/>
      <c r="G73" s="24"/>
      <c r="H73" s="24"/>
      <c r="I73" s="24"/>
      <c r="J73" s="24"/>
      <c r="K73" s="24"/>
      <c r="L73" s="21"/>
      <c r="M73" s="24"/>
      <c r="N73" s="24"/>
      <c r="O73" s="21"/>
      <c r="P73" s="21"/>
      <c r="Q73" s="24"/>
      <c r="R73" s="24"/>
      <c r="S73" s="21"/>
      <c r="T73" s="21"/>
      <c r="U73" s="21"/>
    </row>
    <row r="74" spans="1:83" s="12" customFormat="1" x14ac:dyDescent="0.3">
      <c r="A74"/>
      <c r="B74" s="5"/>
      <c r="C74" s="21"/>
      <c r="D74" s="21"/>
      <c r="E74" s="24"/>
      <c r="F74" s="24"/>
      <c r="G74" s="24"/>
      <c r="H74" s="24"/>
      <c r="I74" s="24"/>
      <c r="J74" s="24"/>
      <c r="K74" s="24"/>
      <c r="L74" s="21"/>
      <c r="M74" s="21"/>
      <c r="N74" s="21"/>
      <c r="O74" s="21"/>
      <c r="P74" s="21"/>
      <c r="Q74" s="24"/>
      <c r="R74" s="24"/>
      <c r="S74" s="21"/>
      <c r="T74" s="21"/>
      <c r="U74" s="21"/>
    </row>
    <row r="75" spans="1:83" s="12" customFormat="1" x14ac:dyDescent="0.3">
      <c r="A75"/>
      <c r="B75" s="5"/>
      <c r="C75" s="21"/>
      <c r="D75" s="21"/>
      <c r="E75" s="24"/>
      <c r="F75" s="24"/>
      <c r="G75" s="24"/>
      <c r="H75" s="24"/>
      <c r="I75" s="24"/>
      <c r="J75" s="24"/>
      <c r="K75" s="24"/>
      <c r="L75" s="21"/>
      <c r="M75" s="21"/>
      <c r="N75" s="21"/>
      <c r="O75" s="21"/>
      <c r="P75" s="21"/>
      <c r="Q75" s="24"/>
      <c r="R75" s="24"/>
      <c r="S75" s="21"/>
      <c r="T75" s="21"/>
      <c r="U75" s="21"/>
    </row>
    <row r="76" spans="1:83" s="12" customFormat="1" x14ac:dyDescent="0.3">
      <c r="A76"/>
      <c r="B76" s="5"/>
      <c r="C76" s="21"/>
      <c r="D76" s="21"/>
      <c r="E76" s="24"/>
      <c r="F76" s="24"/>
      <c r="G76" s="24"/>
      <c r="H76" s="24"/>
      <c r="I76" s="24"/>
      <c r="J76" s="24"/>
      <c r="K76" s="24"/>
      <c r="L76" s="21"/>
      <c r="M76" s="21"/>
      <c r="N76" s="21"/>
      <c r="O76" s="21"/>
      <c r="P76" s="21"/>
      <c r="Q76" s="24"/>
      <c r="R76" s="24"/>
      <c r="S76" s="21"/>
      <c r="T76" s="21"/>
      <c r="U76" s="21"/>
    </row>
    <row r="77" spans="1:83" s="12" customFormat="1" x14ac:dyDescent="0.3">
      <c r="A77"/>
      <c r="B77" s="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1"/>
      <c r="T77" s="21"/>
      <c r="U77" s="21"/>
    </row>
    <row r="78" spans="1:83" s="12" customFormat="1" x14ac:dyDescent="0.3">
      <c r="A78"/>
      <c r="B78" s="5"/>
      <c r="C78" s="21"/>
      <c r="D78" s="24"/>
      <c r="E78" s="24"/>
      <c r="F78" s="24"/>
      <c r="G78" s="24"/>
      <c r="H78" s="24"/>
      <c r="I78" s="24"/>
      <c r="J78" s="24"/>
      <c r="K78" s="24"/>
      <c r="L78" s="24"/>
      <c r="M78" s="21"/>
      <c r="N78" s="21"/>
      <c r="O78" s="21"/>
      <c r="P78" s="21"/>
      <c r="Q78" s="24"/>
      <c r="R78" s="24"/>
      <c r="S78" s="21"/>
      <c r="T78" s="21"/>
      <c r="U78" s="21"/>
    </row>
    <row r="79" spans="1:83" s="12" customFormat="1" x14ac:dyDescent="0.3">
      <c r="A79"/>
      <c r="B79" s="5"/>
      <c r="C79" s="21"/>
      <c r="D79" s="21"/>
      <c r="E79" s="24"/>
      <c r="F79" s="24"/>
      <c r="G79" s="24"/>
      <c r="H79" s="24"/>
      <c r="I79" s="24"/>
      <c r="J79" s="24"/>
      <c r="K79" s="24"/>
      <c r="L79" s="24"/>
      <c r="M79" s="21"/>
      <c r="N79" s="21"/>
      <c r="O79" s="21"/>
      <c r="P79" s="21"/>
      <c r="Q79" s="24"/>
      <c r="R79" s="24"/>
      <c r="S79" s="21"/>
      <c r="T79" s="21"/>
      <c r="U79" s="21"/>
    </row>
    <row r="80" spans="1:83" s="12" customFormat="1" x14ac:dyDescent="0.3">
      <c r="A80"/>
      <c r="B80" s="5"/>
      <c r="C80" s="21"/>
      <c r="D80" s="21"/>
      <c r="E80" s="24"/>
      <c r="F80" s="24"/>
      <c r="G80" s="24"/>
      <c r="H80" s="24"/>
      <c r="I80" s="24"/>
      <c r="J80" s="24"/>
      <c r="K80" s="24"/>
      <c r="L80" s="24"/>
      <c r="M80" s="21"/>
      <c r="N80" s="21"/>
      <c r="O80" s="21"/>
      <c r="P80" s="21"/>
      <c r="Q80" s="24"/>
      <c r="R80" s="24"/>
      <c r="S80" s="21"/>
      <c r="T80" s="21"/>
      <c r="U80" s="21"/>
    </row>
    <row r="81" spans="1:25" s="12" customFormat="1" x14ac:dyDescent="0.3">
      <c r="A81"/>
      <c r="B81" s="5"/>
      <c r="C81" s="21"/>
      <c r="D81" s="21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1"/>
      <c r="P81" s="21"/>
      <c r="Q81" s="24"/>
      <c r="R81" s="24"/>
      <c r="S81" s="21"/>
      <c r="T81" s="21"/>
      <c r="U81" s="21"/>
    </row>
    <row r="82" spans="1:25" s="12" customFormat="1" x14ac:dyDescent="0.3">
      <c r="A82"/>
      <c r="B82" s="25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1"/>
      <c r="T82" s="21"/>
      <c r="U82" s="21"/>
    </row>
    <row r="83" spans="1:25" s="12" customFormat="1" x14ac:dyDescent="0.3">
      <c r="A83"/>
      <c r="B83"/>
      <c r="C83"/>
      <c r="D83"/>
      <c r="E83"/>
      <c r="F83"/>
      <c r="G83"/>
      <c r="H83"/>
      <c r="I83"/>
      <c r="J83"/>
      <c r="K83"/>
      <c r="L83"/>
      <c r="O83"/>
      <c r="P83"/>
      <c r="Q83"/>
      <c r="R83"/>
      <c r="S83" s="1"/>
      <c r="T83" s="1"/>
      <c r="W83" s="21"/>
      <c r="X83" s="21"/>
      <c r="Y83" s="21"/>
    </row>
    <row r="84" spans="1:25" s="12" customFormat="1" x14ac:dyDescent="0.3">
      <c r="A84"/>
      <c r="B84"/>
      <c r="C84"/>
      <c r="D84"/>
      <c r="E84"/>
      <c r="F84"/>
      <c r="G84"/>
      <c r="H84"/>
      <c r="I84"/>
      <c r="J84"/>
      <c r="K84"/>
      <c r="L84"/>
      <c r="O84"/>
      <c r="P84"/>
      <c r="Q84"/>
      <c r="R84"/>
      <c r="S84" s="1"/>
      <c r="T84" s="1"/>
      <c r="W84" s="21"/>
      <c r="X84" s="21"/>
      <c r="Y84" s="21"/>
    </row>
    <row r="85" spans="1:25" x14ac:dyDescent="0.3">
      <c r="S85" s="1"/>
      <c r="T85" s="1"/>
    </row>
    <row r="86" spans="1:25" x14ac:dyDescent="0.3">
      <c r="S86" s="1"/>
      <c r="T86" s="1"/>
    </row>
    <row r="87" spans="1:25" x14ac:dyDescent="0.3">
      <c r="S87" s="1"/>
      <c r="T87" s="1"/>
    </row>
    <row r="88" spans="1:25" x14ac:dyDescent="0.3">
      <c r="S88" s="1"/>
      <c r="T88" s="1"/>
    </row>
    <row r="89" spans="1:25" x14ac:dyDescent="0.3">
      <c r="S89" s="1"/>
      <c r="T89" s="1"/>
    </row>
    <row r="90" spans="1:25" x14ac:dyDescent="0.3">
      <c r="S90" s="1"/>
      <c r="T90" s="1"/>
    </row>
    <row r="91" spans="1:25" x14ac:dyDescent="0.3">
      <c r="S91" s="1"/>
      <c r="T91" s="1"/>
    </row>
    <row r="92" spans="1:25" x14ac:dyDescent="0.3">
      <c r="S92" s="1"/>
      <c r="T92" s="1"/>
    </row>
    <row r="93" spans="1:25" x14ac:dyDescent="0.3">
      <c r="S93" s="1"/>
      <c r="T93" s="1"/>
    </row>
    <row r="94" spans="1:25" x14ac:dyDescent="0.3">
      <c r="S94" s="1"/>
      <c r="T94" s="1"/>
    </row>
    <row r="95" spans="1:25" x14ac:dyDescent="0.3">
      <c r="S95" s="1"/>
      <c r="T95" s="1"/>
    </row>
    <row r="96" spans="1:25" x14ac:dyDescent="0.3">
      <c r="S96" s="1"/>
      <c r="T96" s="1"/>
    </row>
    <row r="97" spans="19:20" x14ac:dyDescent="0.3">
      <c r="S97" s="1"/>
      <c r="T97" s="1"/>
    </row>
    <row r="98" spans="19:20" x14ac:dyDescent="0.3">
      <c r="S98" s="1"/>
      <c r="T98" s="1"/>
    </row>
    <row r="99" spans="19:20" x14ac:dyDescent="0.3">
      <c r="S99" s="1"/>
      <c r="T99" s="1"/>
    </row>
    <row r="100" spans="19:20" x14ac:dyDescent="0.3">
      <c r="S100" s="1"/>
      <c r="T100" s="1"/>
    </row>
    <row r="101" spans="19:20" x14ac:dyDescent="0.3">
      <c r="S101" s="1"/>
      <c r="T101" s="1"/>
    </row>
    <row r="102" spans="19:20" x14ac:dyDescent="0.3">
      <c r="S102" s="1"/>
      <c r="T102" s="1"/>
    </row>
    <row r="103" spans="19:20" x14ac:dyDescent="0.3">
      <c r="S103" s="1"/>
      <c r="T103" s="1"/>
    </row>
    <row r="104" spans="19:20" x14ac:dyDescent="0.3">
      <c r="S104" s="1"/>
      <c r="T104" s="1"/>
    </row>
    <row r="105" spans="19:20" x14ac:dyDescent="0.3">
      <c r="S105" s="1"/>
      <c r="T105" s="1"/>
    </row>
    <row r="106" spans="19:20" x14ac:dyDescent="0.3">
      <c r="S106" s="1"/>
      <c r="T106" s="1"/>
    </row>
    <row r="107" spans="19:20" x14ac:dyDescent="0.3">
      <c r="S107" s="1"/>
      <c r="T107" s="1"/>
    </row>
    <row r="108" spans="19:20" x14ac:dyDescent="0.3">
      <c r="S108" s="1"/>
      <c r="T108" s="1"/>
    </row>
    <row r="109" spans="19:20" x14ac:dyDescent="0.3">
      <c r="S109" s="1"/>
      <c r="T109" s="1"/>
    </row>
    <row r="110" spans="19:20" x14ac:dyDescent="0.3">
      <c r="S110" s="1"/>
      <c r="T110" s="1"/>
    </row>
    <row r="111" spans="19:20" x14ac:dyDescent="0.3">
      <c r="S111" s="1"/>
      <c r="T111" s="1"/>
    </row>
    <row r="112" spans="19:20" x14ac:dyDescent="0.3">
      <c r="S112" s="1"/>
      <c r="T112" s="1"/>
    </row>
    <row r="113" spans="19:20" x14ac:dyDescent="0.3">
      <c r="S113" s="1"/>
      <c r="T113" s="1"/>
    </row>
    <row r="114" spans="19:20" x14ac:dyDescent="0.3">
      <c r="S114" s="1"/>
      <c r="T114" s="1"/>
    </row>
    <row r="115" spans="19:20" x14ac:dyDescent="0.3">
      <c r="S115" s="1"/>
      <c r="T115" s="1"/>
    </row>
    <row r="116" spans="19:20" x14ac:dyDescent="0.3">
      <c r="S116" s="1"/>
      <c r="T116" s="1"/>
    </row>
    <row r="117" spans="19:20" x14ac:dyDescent="0.3">
      <c r="S117" s="1"/>
      <c r="T117" s="1"/>
    </row>
    <row r="118" spans="19:20" x14ac:dyDescent="0.3">
      <c r="S118" s="1"/>
      <c r="T118" s="1"/>
    </row>
    <row r="119" spans="19:20" x14ac:dyDescent="0.3">
      <c r="S119" s="1"/>
      <c r="T119" s="1"/>
    </row>
    <row r="120" spans="19:20" x14ac:dyDescent="0.3">
      <c r="S120" s="1"/>
      <c r="T120" s="1"/>
    </row>
    <row r="121" spans="19:20" x14ac:dyDescent="0.3">
      <c r="S121" s="1"/>
      <c r="T121" s="1"/>
    </row>
    <row r="122" spans="19:20" x14ac:dyDescent="0.3">
      <c r="S122" s="1"/>
      <c r="T122" s="1"/>
    </row>
    <row r="123" spans="19:20" x14ac:dyDescent="0.3">
      <c r="S123" s="1"/>
      <c r="T123" s="1"/>
    </row>
    <row r="124" spans="19:20" x14ac:dyDescent="0.3">
      <c r="S124" s="1"/>
      <c r="T124" s="1"/>
    </row>
    <row r="125" spans="19:20" x14ac:dyDescent="0.3">
      <c r="S125" s="1"/>
      <c r="T125" s="1"/>
    </row>
    <row r="126" spans="19:20" x14ac:dyDescent="0.3">
      <c r="S126" s="1"/>
      <c r="T126" s="1"/>
    </row>
    <row r="127" spans="19:20" x14ac:dyDescent="0.3">
      <c r="S127" s="1"/>
      <c r="T127" s="1"/>
    </row>
    <row r="128" spans="19:20" x14ac:dyDescent="0.3">
      <c r="S128" s="1"/>
      <c r="T128" s="1"/>
    </row>
    <row r="129" spans="19:20" x14ac:dyDescent="0.3">
      <c r="S129" s="1"/>
      <c r="T129" s="1"/>
    </row>
    <row r="130" spans="19:20" x14ac:dyDescent="0.3">
      <c r="S130" s="1"/>
      <c r="T130" s="1"/>
    </row>
    <row r="131" spans="19:20" x14ac:dyDescent="0.3">
      <c r="S131" s="1"/>
      <c r="T131" s="1"/>
    </row>
    <row r="132" spans="19:20" x14ac:dyDescent="0.3">
      <c r="S132" s="1"/>
      <c r="T132" s="1"/>
    </row>
    <row r="133" spans="19:20" x14ac:dyDescent="0.3">
      <c r="S133" s="1"/>
      <c r="T133" s="1"/>
    </row>
    <row r="134" spans="19:20" x14ac:dyDescent="0.3">
      <c r="S134" s="1"/>
      <c r="T134" s="1"/>
    </row>
    <row r="135" spans="19:20" x14ac:dyDescent="0.3">
      <c r="S135" s="1"/>
      <c r="T135" s="1"/>
    </row>
    <row r="136" spans="19:20" x14ac:dyDescent="0.3">
      <c r="S136" s="1"/>
      <c r="T136" s="1"/>
    </row>
    <row r="137" spans="19:20" x14ac:dyDescent="0.3">
      <c r="S137" s="1"/>
      <c r="T137" s="1"/>
    </row>
    <row r="138" spans="19:20" x14ac:dyDescent="0.3">
      <c r="S138" s="1"/>
      <c r="T138" s="1"/>
    </row>
    <row r="139" spans="19:20" x14ac:dyDescent="0.3">
      <c r="S139" s="1"/>
      <c r="T139" s="1"/>
    </row>
    <row r="140" spans="19:20" x14ac:dyDescent="0.3">
      <c r="S140" s="1"/>
      <c r="T140" s="1"/>
    </row>
    <row r="141" spans="19:20" x14ac:dyDescent="0.3">
      <c r="S141" s="1"/>
      <c r="T141" s="1"/>
    </row>
    <row r="142" spans="19:20" x14ac:dyDescent="0.3">
      <c r="S142" s="1"/>
      <c r="T142" s="1"/>
    </row>
    <row r="143" spans="19:20" x14ac:dyDescent="0.3">
      <c r="S143" s="1"/>
      <c r="T143" s="1"/>
    </row>
    <row r="144" spans="19:20" x14ac:dyDescent="0.3">
      <c r="S144" s="1"/>
      <c r="T144" s="1"/>
    </row>
    <row r="145" spans="19:20" x14ac:dyDescent="0.3">
      <c r="S145" s="1"/>
      <c r="T145" s="1"/>
    </row>
    <row r="146" spans="19:20" x14ac:dyDescent="0.3">
      <c r="S146" s="1"/>
      <c r="T146" s="1"/>
    </row>
    <row r="147" spans="19:20" x14ac:dyDescent="0.3">
      <c r="S147" s="1"/>
      <c r="T147" s="1"/>
    </row>
    <row r="148" spans="19:20" x14ac:dyDescent="0.3">
      <c r="S148" s="1"/>
      <c r="T148" s="1"/>
    </row>
    <row r="149" spans="19:20" x14ac:dyDescent="0.3">
      <c r="S149" s="1"/>
      <c r="T149" s="1"/>
    </row>
    <row r="150" spans="19:20" x14ac:dyDescent="0.3">
      <c r="S150" s="1"/>
      <c r="T150" s="1"/>
    </row>
    <row r="151" spans="19:20" x14ac:dyDescent="0.3">
      <c r="S151" s="1"/>
      <c r="T151" s="1"/>
    </row>
    <row r="152" spans="19:20" x14ac:dyDescent="0.3">
      <c r="S152" s="1"/>
      <c r="T152" s="1"/>
    </row>
    <row r="153" spans="19:20" x14ac:dyDescent="0.3">
      <c r="S153" s="1"/>
      <c r="T153" s="1"/>
    </row>
    <row r="154" spans="19:20" x14ac:dyDescent="0.3">
      <c r="S154" s="1"/>
      <c r="T154" s="1"/>
    </row>
    <row r="155" spans="19:20" x14ac:dyDescent="0.3">
      <c r="S155" s="1"/>
      <c r="T155" s="1"/>
    </row>
    <row r="156" spans="19:20" x14ac:dyDescent="0.3">
      <c r="S156" s="1"/>
      <c r="T156" s="1"/>
    </row>
    <row r="157" spans="19:20" x14ac:dyDescent="0.3">
      <c r="S157" s="1"/>
      <c r="T157" s="1"/>
    </row>
    <row r="158" spans="19:20" x14ac:dyDescent="0.3">
      <c r="S158" s="1"/>
      <c r="T158" s="1"/>
    </row>
    <row r="159" spans="19:20" x14ac:dyDescent="0.3">
      <c r="S159" s="1"/>
      <c r="T159" s="1"/>
    </row>
    <row r="160" spans="19:20" x14ac:dyDescent="0.3">
      <c r="S160" s="1"/>
      <c r="T160" s="1"/>
    </row>
    <row r="161" spans="19:20" x14ac:dyDescent="0.3">
      <c r="S161" s="1"/>
      <c r="T161" s="1"/>
    </row>
    <row r="162" spans="19:20" x14ac:dyDescent="0.3">
      <c r="S162" s="1"/>
      <c r="T162" s="1"/>
    </row>
    <row r="163" spans="19:20" x14ac:dyDescent="0.3">
      <c r="S163" s="1"/>
      <c r="T163" s="1"/>
    </row>
    <row r="164" spans="19:20" x14ac:dyDescent="0.3">
      <c r="S164" s="1"/>
      <c r="T164" s="1"/>
    </row>
    <row r="165" spans="19:20" x14ac:dyDescent="0.3">
      <c r="S165" s="1"/>
      <c r="T165" s="1"/>
    </row>
    <row r="166" spans="19:20" x14ac:dyDescent="0.3">
      <c r="S166" s="1"/>
      <c r="T166" s="1"/>
    </row>
    <row r="167" spans="19:20" x14ac:dyDescent="0.3">
      <c r="S167" s="1"/>
      <c r="T167" s="1"/>
    </row>
    <row r="168" spans="19:20" x14ac:dyDescent="0.3">
      <c r="S168" s="1"/>
      <c r="T168" s="1"/>
    </row>
    <row r="169" spans="19:20" x14ac:dyDescent="0.3">
      <c r="S169" s="1"/>
      <c r="T169" s="1"/>
    </row>
    <row r="170" spans="19:20" x14ac:dyDescent="0.3">
      <c r="S170" s="1"/>
      <c r="T170" s="1"/>
    </row>
    <row r="171" spans="19:20" x14ac:dyDescent="0.3">
      <c r="S171" s="1"/>
      <c r="T171" s="1"/>
    </row>
    <row r="172" spans="19:20" x14ac:dyDescent="0.3">
      <c r="S172" s="1"/>
      <c r="T172" s="1"/>
    </row>
    <row r="173" spans="19:20" x14ac:dyDescent="0.3">
      <c r="S173" s="1"/>
      <c r="T173" s="1"/>
    </row>
    <row r="174" spans="19:20" x14ac:dyDescent="0.3">
      <c r="S174" s="1"/>
      <c r="T174" s="1"/>
    </row>
    <row r="175" spans="19:20" x14ac:dyDescent="0.3">
      <c r="S175" s="1"/>
      <c r="T175" s="1"/>
    </row>
    <row r="176" spans="19:20" x14ac:dyDescent="0.3">
      <c r="S176" s="1"/>
      <c r="T176" s="1"/>
    </row>
    <row r="177" spans="19:20" x14ac:dyDescent="0.3">
      <c r="S177" s="1"/>
      <c r="T177" s="1"/>
    </row>
    <row r="178" spans="19:20" x14ac:dyDescent="0.3">
      <c r="S178" s="1"/>
      <c r="T178" s="1"/>
    </row>
    <row r="179" spans="19:20" x14ac:dyDescent="0.3">
      <c r="S179" s="1"/>
      <c r="T179" s="1"/>
    </row>
    <row r="180" spans="19:20" x14ac:dyDescent="0.3">
      <c r="S180" s="1"/>
      <c r="T180" s="1"/>
    </row>
    <row r="181" spans="19:20" x14ac:dyDescent="0.3">
      <c r="S181" s="1"/>
      <c r="T181" s="1"/>
    </row>
    <row r="182" spans="19:20" x14ac:dyDescent="0.3">
      <c r="S182" s="1"/>
      <c r="T182" s="1"/>
    </row>
    <row r="183" spans="19:20" x14ac:dyDescent="0.3">
      <c r="S183" s="1"/>
      <c r="T183" s="1"/>
    </row>
    <row r="184" spans="19:20" x14ac:dyDescent="0.3">
      <c r="S184" s="1"/>
      <c r="T184" s="1"/>
    </row>
    <row r="185" spans="19:20" x14ac:dyDescent="0.3">
      <c r="S185" s="1"/>
      <c r="T185" s="1"/>
    </row>
    <row r="186" spans="19:20" x14ac:dyDescent="0.3">
      <c r="S186" s="1"/>
      <c r="T186" s="1"/>
    </row>
    <row r="187" spans="19:20" x14ac:dyDescent="0.3">
      <c r="S187" s="1"/>
      <c r="T187" s="1"/>
    </row>
    <row r="188" spans="19:20" x14ac:dyDescent="0.3">
      <c r="S188" s="1"/>
      <c r="T188" s="1"/>
    </row>
    <row r="189" spans="19:20" x14ac:dyDescent="0.3">
      <c r="S189" s="1"/>
      <c r="T189" s="1"/>
    </row>
    <row r="190" spans="19:20" x14ac:dyDescent="0.3">
      <c r="S190" s="1"/>
      <c r="T190" s="1"/>
    </row>
    <row r="191" spans="19:20" x14ac:dyDescent="0.3">
      <c r="S191" s="1"/>
      <c r="T191" s="1"/>
    </row>
    <row r="192" spans="19:20" x14ac:dyDescent="0.3">
      <c r="S192" s="1"/>
      <c r="T192" s="1"/>
    </row>
    <row r="193" spans="19:20" x14ac:dyDescent="0.3">
      <c r="S193" s="1"/>
      <c r="T193" s="1"/>
    </row>
    <row r="194" spans="19:20" x14ac:dyDescent="0.3">
      <c r="S194" s="1"/>
      <c r="T194" s="1"/>
    </row>
    <row r="195" spans="19:20" x14ac:dyDescent="0.3">
      <c r="S195" s="1"/>
      <c r="T195" s="1"/>
    </row>
    <row r="196" spans="19:20" x14ac:dyDescent="0.3">
      <c r="S196" s="1"/>
      <c r="T196" s="1"/>
    </row>
    <row r="197" spans="19:20" x14ac:dyDescent="0.3">
      <c r="S197" s="1"/>
      <c r="T197" s="1"/>
    </row>
    <row r="198" spans="19:20" x14ac:dyDescent="0.3">
      <c r="S198" s="1"/>
      <c r="T198" s="1"/>
    </row>
    <row r="199" spans="19:20" x14ac:dyDescent="0.3">
      <c r="S199" s="1"/>
      <c r="T199" s="1"/>
    </row>
    <row r="200" spans="19:20" x14ac:dyDescent="0.3">
      <c r="S200" s="1"/>
      <c r="T200" s="1"/>
    </row>
    <row r="201" spans="19:20" x14ac:dyDescent="0.3">
      <c r="S201" s="1"/>
      <c r="T201" s="1"/>
    </row>
    <row r="202" spans="19:20" x14ac:dyDescent="0.3">
      <c r="S202" s="1"/>
      <c r="T202" s="1"/>
    </row>
    <row r="203" spans="19:20" x14ac:dyDescent="0.3">
      <c r="S203" s="1"/>
      <c r="T203" s="1"/>
    </row>
    <row r="204" spans="19:20" x14ac:dyDescent="0.3">
      <c r="S204" s="1"/>
      <c r="T204" s="1"/>
    </row>
    <row r="205" spans="19:20" x14ac:dyDescent="0.3">
      <c r="S205" s="1"/>
      <c r="T205" s="1"/>
    </row>
    <row r="206" spans="19:20" x14ac:dyDescent="0.3">
      <c r="S206" s="1"/>
      <c r="T206" s="1"/>
    </row>
    <row r="207" spans="19:20" x14ac:dyDescent="0.3">
      <c r="S207" s="1"/>
      <c r="T207" s="1"/>
    </row>
    <row r="208" spans="19:20" x14ac:dyDescent="0.3">
      <c r="S208" s="1"/>
      <c r="T208" s="1"/>
    </row>
    <row r="209" spans="19:20" x14ac:dyDescent="0.3">
      <c r="S209" s="1"/>
      <c r="T209" s="1"/>
    </row>
    <row r="210" spans="19:20" x14ac:dyDescent="0.3">
      <c r="S210" s="1"/>
      <c r="T210" s="1"/>
    </row>
    <row r="211" spans="19:20" x14ac:dyDescent="0.3">
      <c r="S211" s="1"/>
      <c r="T211" s="1"/>
    </row>
    <row r="212" spans="19:20" x14ac:dyDescent="0.3">
      <c r="S212" s="1"/>
      <c r="T212" s="1"/>
    </row>
    <row r="213" spans="19:20" x14ac:dyDescent="0.3">
      <c r="S213" s="1"/>
      <c r="T213" s="1"/>
    </row>
    <row r="214" spans="19:20" x14ac:dyDescent="0.3">
      <c r="S214" s="1"/>
      <c r="T214" s="1"/>
    </row>
    <row r="215" spans="19:20" x14ac:dyDescent="0.3">
      <c r="S215" s="1"/>
      <c r="T215" s="1"/>
    </row>
    <row r="216" spans="19:20" x14ac:dyDescent="0.3">
      <c r="S216" s="1"/>
      <c r="T216" s="1"/>
    </row>
    <row r="217" spans="19:20" x14ac:dyDescent="0.3">
      <c r="S217" s="1"/>
      <c r="T217" s="1"/>
    </row>
    <row r="218" spans="19:20" x14ac:dyDescent="0.3">
      <c r="S218" s="1"/>
      <c r="T218" s="1"/>
    </row>
    <row r="219" spans="19:20" x14ac:dyDescent="0.3">
      <c r="S219" s="1"/>
      <c r="T219" s="1"/>
    </row>
    <row r="220" spans="19:20" x14ac:dyDescent="0.3">
      <c r="S220" s="1"/>
      <c r="T220" s="1"/>
    </row>
    <row r="221" spans="19:20" x14ac:dyDescent="0.3">
      <c r="S221" s="1"/>
      <c r="T221" s="1"/>
    </row>
    <row r="222" spans="19:20" x14ac:dyDescent="0.3">
      <c r="S222" s="1"/>
      <c r="T222" s="1"/>
    </row>
    <row r="223" spans="19:20" x14ac:dyDescent="0.3">
      <c r="S223" s="1"/>
      <c r="T223" s="1"/>
    </row>
    <row r="224" spans="19:20" x14ac:dyDescent="0.3">
      <c r="S224" s="1"/>
      <c r="T224" s="1"/>
    </row>
    <row r="225" spans="19:20" x14ac:dyDescent="0.3">
      <c r="S225" s="1"/>
      <c r="T225" s="1"/>
    </row>
    <row r="226" spans="19:20" x14ac:dyDescent="0.3">
      <c r="S226" s="1"/>
      <c r="T226" s="1"/>
    </row>
    <row r="227" spans="19:20" x14ac:dyDescent="0.3">
      <c r="S227" s="1"/>
      <c r="T227" s="1"/>
    </row>
    <row r="228" spans="19:20" x14ac:dyDescent="0.3">
      <c r="S228" s="1"/>
      <c r="T228" s="1"/>
    </row>
    <row r="229" spans="19:20" x14ac:dyDescent="0.3">
      <c r="S229" s="1"/>
      <c r="T229" s="1"/>
    </row>
    <row r="230" spans="19:20" x14ac:dyDescent="0.3">
      <c r="S230" s="1"/>
      <c r="T230" s="1"/>
    </row>
    <row r="231" spans="19:20" x14ac:dyDescent="0.3">
      <c r="S231" s="1"/>
      <c r="T231" s="1"/>
    </row>
    <row r="232" spans="19:20" x14ac:dyDescent="0.3">
      <c r="S232" s="1"/>
      <c r="T232" s="1"/>
    </row>
    <row r="233" spans="19:20" x14ac:dyDescent="0.3">
      <c r="S233" s="1"/>
      <c r="T233" s="1"/>
    </row>
    <row r="234" spans="19:20" x14ac:dyDescent="0.3">
      <c r="S234" s="1"/>
      <c r="T234" s="1"/>
    </row>
    <row r="235" spans="19:20" x14ac:dyDescent="0.3">
      <c r="S235" s="1"/>
      <c r="T235" s="1"/>
    </row>
    <row r="236" spans="19:20" x14ac:dyDescent="0.3">
      <c r="S236" s="1"/>
      <c r="T236" s="1"/>
    </row>
    <row r="237" spans="19:20" x14ac:dyDescent="0.3">
      <c r="S237" s="1"/>
      <c r="T237" s="1"/>
    </row>
    <row r="238" spans="19:20" x14ac:dyDescent="0.3">
      <c r="S238" s="1"/>
      <c r="T238" s="1"/>
    </row>
    <row r="239" spans="19:20" x14ac:dyDescent="0.3">
      <c r="S239" s="1"/>
      <c r="T239" s="1"/>
    </row>
    <row r="240" spans="19:20" x14ac:dyDescent="0.3">
      <c r="S240" s="1"/>
      <c r="T240" s="1"/>
    </row>
    <row r="241" spans="19:20" x14ac:dyDescent="0.3">
      <c r="S241" s="1"/>
      <c r="T241" s="1"/>
    </row>
    <row r="242" spans="19:20" x14ac:dyDescent="0.3">
      <c r="S242" s="1"/>
      <c r="T242" s="1"/>
    </row>
    <row r="243" spans="19:20" x14ac:dyDescent="0.3">
      <c r="S243" s="1"/>
      <c r="T243" s="1"/>
    </row>
    <row r="244" spans="19:20" x14ac:dyDescent="0.3">
      <c r="S244" s="1"/>
      <c r="T244" s="1"/>
    </row>
    <row r="245" spans="19:20" x14ac:dyDescent="0.3">
      <c r="S245" s="1"/>
      <c r="T245" s="1"/>
    </row>
    <row r="246" spans="19:20" x14ac:dyDescent="0.3">
      <c r="S246" s="1"/>
      <c r="T246" s="1"/>
    </row>
    <row r="247" spans="19:20" x14ac:dyDescent="0.3">
      <c r="S247" s="1"/>
      <c r="T247" s="1"/>
    </row>
    <row r="248" spans="19:20" x14ac:dyDescent="0.3">
      <c r="S248" s="1"/>
      <c r="T248" s="1"/>
    </row>
    <row r="249" spans="19:20" x14ac:dyDescent="0.3">
      <c r="S249" s="1"/>
      <c r="T249" s="1"/>
    </row>
    <row r="250" spans="19:20" x14ac:dyDescent="0.3">
      <c r="S250" s="1"/>
      <c r="T250" s="1"/>
    </row>
    <row r="251" spans="19:20" x14ac:dyDescent="0.3">
      <c r="S251" s="1"/>
      <c r="T251" s="1"/>
    </row>
    <row r="252" spans="19:20" x14ac:dyDescent="0.3">
      <c r="S252" s="1"/>
      <c r="T252" s="1"/>
    </row>
    <row r="253" spans="19:20" x14ac:dyDescent="0.3">
      <c r="S253" s="1"/>
      <c r="T253" s="1"/>
    </row>
    <row r="254" spans="19:20" x14ac:dyDescent="0.3">
      <c r="S254" s="1"/>
      <c r="T254" s="1"/>
    </row>
    <row r="255" spans="19:20" x14ac:dyDescent="0.3">
      <c r="S255" s="1"/>
      <c r="T255" s="1"/>
    </row>
    <row r="256" spans="19:20" x14ac:dyDescent="0.3">
      <c r="S256" s="1"/>
      <c r="T256" s="1"/>
    </row>
    <row r="257" spans="19:20" x14ac:dyDescent="0.3">
      <c r="S257" s="1"/>
      <c r="T257" s="1"/>
    </row>
    <row r="258" spans="19:20" x14ac:dyDescent="0.3">
      <c r="S258" s="1"/>
      <c r="T258" s="1"/>
    </row>
    <row r="259" spans="19:20" x14ac:dyDescent="0.3">
      <c r="S259" s="1"/>
      <c r="T259" s="1"/>
    </row>
    <row r="260" spans="19:20" x14ac:dyDescent="0.3">
      <c r="S260" s="1"/>
      <c r="T260" s="1"/>
    </row>
    <row r="261" spans="19:20" x14ac:dyDescent="0.3">
      <c r="S261" s="1"/>
      <c r="T261" s="1"/>
    </row>
    <row r="262" spans="19:20" x14ac:dyDescent="0.3">
      <c r="S262" s="1"/>
      <c r="T262" s="1"/>
    </row>
    <row r="263" spans="19:20" x14ac:dyDescent="0.3">
      <c r="S263" s="1"/>
      <c r="T263" s="1"/>
    </row>
    <row r="264" spans="19:20" x14ac:dyDescent="0.3">
      <c r="S264" s="1"/>
      <c r="T264" s="1"/>
    </row>
    <row r="265" spans="19:20" x14ac:dyDescent="0.3">
      <c r="S265" s="1"/>
      <c r="T265" s="1"/>
    </row>
    <row r="266" spans="19:20" x14ac:dyDescent="0.3">
      <c r="S266" s="1"/>
      <c r="T266" s="1"/>
    </row>
    <row r="267" spans="19:20" x14ac:dyDescent="0.3">
      <c r="S267" s="1"/>
      <c r="T267" s="1"/>
    </row>
    <row r="268" spans="19:20" x14ac:dyDescent="0.3">
      <c r="S268" s="1"/>
      <c r="T268" s="1"/>
    </row>
    <row r="269" spans="19:20" x14ac:dyDescent="0.3">
      <c r="S269" s="1"/>
      <c r="T269" s="1"/>
    </row>
    <row r="270" spans="19:20" x14ac:dyDescent="0.3">
      <c r="S270" s="1"/>
      <c r="T270" s="1"/>
    </row>
    <row r="271" spans="19:20" x14ac:dyDescent="0.3">
      <c r="S271" s="1"/>
      <c r="T271" s="1"/>
    </row>
    <row r="272" spans="19:20" x14ac:dyDescent="0.3">
      <c r="S272" s="1"/>
      <c r="T272" s="1"/>
    </row>
    <row r="273" spans="19:20" x14ac:dyDescent="0.3">
      <c r="S273" s="1"/>
      <c r="T273" s="1"/>
    </row>
    <row r="274" spans="19:20" x14ac:dyDescent="0.3">
      <c r="S274" s="1"/>
      <c r="T274" s="1"/>
    </row>
    <row r="275" spans="19:20" x14ac:dyDescent="0.3">
      <c r="S275" s="1"/>
      <c r="T275" s="1"/>
    </row>
    <row r="276" spans="19:20" x14ac:dyDescent="0.3">
      <c r="S276" s="1"/>
      <c r="T276" s="1"/>
    </row>
    <row r="277" spans="19:20" x14ac:dyDescent="0.3">
      <c r="S277" s="1"/>
      <c r="T277" s="1"/>
    </row>
    <row r="278" spans="19:20" x14ac:dyDescent="0.3">
      <c r="S278" s="1"/>
      <c r="T278" s="1"/>
    </row>
    <row r="279" spans="19:20" x14ac:dyDescent="0.3">
      <c r="S279" s="1"/>
      <c r="T279" s="1"/>
    </row>
    <row r="280" spans="19:20" x14ac:dyDescent="0.3">
      <c r="S280" s="1"/>
      <c r="T280" s="1"/>
    </row>
    <row r="281" spans="19:20" x14ac:dyDescent="0.3">
      <c r="S281" s="1"/>
      <c r="T281" s="1"/>
    </row>
    <row r="282" spans="19:20" x14ac:dyDescent="0.3">
      <c r="S282" s="1"/>
      <c r="T282" s="1"/>
    </row>
    <row r="283" spans="19:20" x14ac:dyDescent="0.3">
      <c r="S283" s="1"/>
      <c r="T283" s="1"/>
    </row>
    <row r="284" spans="19:20" x14ac:dyDescent="0.3">
      <c r="S284" s="1"/>
      <c r="T284" s="1"/>
    </row>
    <row r="285" spans="19:20" x14ac:dyDescent="0.3">
      <c r="S285" s="1"/>
      <c r="T285" s="1"/>
    </row>
    <row r="286" spans="19:20" x14ac:dyDescent="0.3">
      <c r="S286" s="1"/>
      <c r="T286" s="1"/>
    </row>
    <row r="287" spans="19:20" x14ac:dyDescent="0.3">
      <c r="S287" s="1"/>
      <c r="T287" s="1"/>
    </row>
    <row r="288" spans="19:20" x14ac:dyDescent="0.3">
      <c r="S288" s="1"/>
      <c r="T288" s="1"/>
    </row>
    <row r="289" spans="19:20" x14ac:dyDescent="0.3">
      <c r="S289" s="1"/>
      <c r="T289" s="1"/>
    </row>
    <row r="290" spans="19:20" x14ac:dyDescent="0.3">
      <c r="S290" s="1"/>
      <c r="T290" s="1"/>
    </row>
    <row r="291" spans="19:20" x14ac:dyDescent="0.3">
      <c r="S291" s="1"/>
      <c r="T291" s="1"/>
    </row>
    <row r="292" spans="19:20" x14ac:dyDescent="0.3">
      <c r="S292" s="1"/>
      <c r="T292" s="1"/>
    </row>
    <row r="293" spans="19:20" x14ac:dyDescent="0.3">
      <c r="S293" s="1"/>
      <c r="T293" s="1"/>
    </row>
    <row r="294" spans="19:20" x14ac:dyDescent="0.3">
      <c r="S294" s="1"/>
      <c r="T294" s="1"/>
    </row>
    <row r="295" spans="19:20" x14ac:dyDescent="0.3">
      <c r="S295" s="1"/>
      <c r="T295" s="1"/>
    </row>
    <row r="296" spans="19:20" x14ac:dyDescent="0.3">
      <c r="S296" s="1"/>
      <c r="T296" s="1"/>
    </row>
    <row r="297" spans="19:20" x14ac:dyDescent="0.3">
      <c r="S297" s="1"/>
      <c r="T297" s="1"/>
    </row>
    <row r="298" spans="19:20" x14ac:dyDescent="0.3">
      <c r="S298" s="1"/>
      <c r="T298" s="1"/>
    </row>
    <row r="299" spans="19:20" x14ac:dyDescent="0.3">
      <c r="S299" s="1"/>
      <c r="T299" s="1"/>
    </row>
    <row r="300" spans="19:20" x14ac:dyDescent="0.3">
      <c r="S300" s="1"/>
      <c r="T300" s="1"/>
    </row>
    <row r="301" spans="19:20" x14ac:dyDescent="0.3">
      <c r="S301" s="1"/>
      <c r="T301" s="1"/>
    </row>
    <row r="302" spans="19:20" x14ac:dyDescent="0.3">
      <c r="S302" s="1"/>
      <c r="T302" s="1"/>
    </row>
    <row r="303" spans="19:20" x14ac:dyDescent="0.3">
      <c r="S303" s="1"/>
      <c r="T303" s="1"/>
    </row>
    <row r="304" spans="19:20" x14ac:dyDescent="0.3">
      <c r="S304" s="1"/>
      <c r="T304" s="1"/>
    </row>
    <row r="305" spans="19:20" x14ac:dyDescent="0.3">
      <c r="S305" s="1"/>
      <c r="T305" s="1"/>
    </row>
    <row r="306" spans="19:20" x14ac:dyDescent="0.3">
      <c r="S306" s="1"/>
      <c r="T306" s="1"/>
    </row>
    <row r="307" spans="19:20" x14ac:dyDescent="0.3">
      <c r="S307" s="1"/>
      <c r="T307" s="1"/>
    </row>
    <row r="308" spans="19:20" x14ac:dyDescent="0.3">
      <c r="S308" s="1"/>
      <c r="T308" s="1"/>
    </row>
    <row r="309" spans="19:20" x14ac:dyDescent="0.3">
      <c r="S309" s="1"/>
      <c r="T309" s="1"/>
    </row>
    <row r="310" spans="19:20" x14ac:dyDescent="0.3">
      <c r="S310" s="1"/>
      <c r="T310" s="1"/>
    </row>
    <row r="311" spans="19:20" x14ac:dyDescent="0.3">
      <c r="S311" s="1"/>
      <c r="T311" s="1"/>
    </row>
    <row r="312" spans="19:20" x14ac:dyDescent="0.3">
      <c r="S312" s="1"/>
      <c r="T312" s="1"/>
    </row>
    <row r="313" spans="19:20" x14ac:dyDescent="0.3">
      <c r="S313" s="1"/>
      <c r="T313" s="1"/>
    </row>
    <row r="314" spans="19:20" x14ac:dyDescent="0.3">
      <c r="S314" s="1"/>
      <c r="T314" s="1"/>
    </row>
    <row r="315" spans="19:20" x14ac:dyDescent="0.3">
      <c r="S315" s="1"/>
      <c r="T315" s="1"/>
    </row>
    <row r="316" spans="19:20" x14ac:dyDescent="0.3">
      <c r="S316" s="1"/>
      <c r="T316" s="1"/>
    </row>
    <row r="317" spans="19:20" x14ac:dyDescent="0.3">
      <c r="S317" s="1"/>
      <c r="T317" s="1"/>
    </row>
    <row r="318" spans="19:20" x14ac:dyDescent="0.3">
      <c r="S318" s="1"/>
      <c r="T318" s="1"/>
    </row>
    <row r="319" spans="19:20" x14ac:dyDescent="0.3">
      <c r="S319" s="1"/>
      <c r="T319" s="1"/>
    </row>
    <row r="320" spans="19:20" x14ac:dyDescent="0.3">
      <c r="S320" s="1"/>
      <c r="T320" s="1"/>
    </row>
    <row r="321" spans="19:20" x14ac:dyDescent="0.3">
      <c r="S321" s="1"/>
      <c r="T321" s="1"/>
    </row>
    <row r="322" spans="19:20" x14ac:dyDescent="0.3">
      <c r="S322" s="1"/>
      <c r="T322" s="1"/>
    </row>
    <row r="323" spans="19:20" x14ac:dyDescent="0.3">
      <c r="S323" s="1"/>
      <c r="T323" s="1"/>
    </row>
    <row r="324" spans="19:20" x14ac:dyDescent="0.3">
      <c r="S324" s="1"/>
      <c r="T324" s="1"/>
    </row>
    <row r="325" spans="19:20" x14ac:dyDescent="0.3">
      <c r="S325" s="1"/>
      <c r="T325" s="1"/>
    </row>
    <row r="326" spans="19:20" x14ac:dyDescent="0.3">
      <c r="S326" s="1"/>
      <c r="T326" s="1"/>
    </row>
    <row r="327" spans="19:20" x14ac:dyDescent="0.3">
      <c r="S327" s="1"/>
      <c r="T327" s="1"/>
    </row>
    <row r="328" spans="19:20" x14ac:dyDescent="0.3">
      <c r="S328" s="1"/>
      <c r="T328" s="1"/>
    </row>
    <row r="329" spans="19:20" x14ac:dyDescent="0.3">
      <c r="S329" s="1"/>
      <c r="T329" s="1"/>
    </row>
    <row r="330" spans="19:20" x14ac:dyDescent="0.3">
      <c r="S330" s="1"/>
      <c r="T330" s="1"/>
    </row>
    <row r="331" spans="19:20" x14ac:dyDescent="0.3">
      <c r="S331" s="1"/>
      <c r="T331" s="1"/>
    </row>
    <row r="332" spans="19:20" x14ac:dyDescent="0.3">
      <c r="S332" s="1"/>
      <c r="T332" s="1"/>
    </row>
    <row r="333" spans="19:20" x14ac:dyDescent="0.3">
      <c r="S333" s="1"/>
      <c r="T333" s="1"/>
    </row>
    <row r="334" spans="19:20" x14ac:dyDescent="0.3">
      <c r="S334" s="1"/>
      <c r="T334" s="1"/>
    </row>
    <row r="335" spans="19:20" x14ac:dyDescent="0.3">
      <c r="S335" s="1"/>
      <c r="T335" s="1"/>
    </row>
    <row r="336" spans="19:20" x14ac:dyDescent="0.3">
      <c r="S336" s="1"/>
      <c r="T336" s="1"/>
    </row>
    <row r="337" spans="19:20" x14ac:dyDescent="0.3">
      <c r="S337" s="1"/>
      <c r="T337" s="1"/>
    </row>
    <row r="338" spans="19:20" x14ac:dyDescent="0.3">
      <c r="S338" s="1"/>
      <c r="T338" s="1"/>
    </row>
    <row r="339" spans="19:20" x14ac:dyDescent="0.3">
      <c r="S339" s="1"/>
      <c r="T339" s="1"/>
    </row>
    <row r="340" spans="19:20" x14ac:dyDescent="0.3">
      <c r="S340" s="1"/>
      <c r="T340" s="1"/>
    </row>
    <row r="341" spans="19:20" x14ac:dyDescent="0.3">
      <c r="S341" s="1"/>
      <c r="T341" s="1"/>
    </row>
    <row r="342" spans="19:20" x14ac:dyDescent="0.3">
      <c r="S342" s="1"/>
      <c r="T342" s="1"/>
    </row>
    <row r="343" spans="19:20" x14ac:dyDescent="0.3">
      <c r="S343" s="1"/>
      <c r="T343" s="1"/>
    </row>
    <row r="344" spans="19:20" x14ac:dyDescent="0.3">
      <c r="S344" s="1"/>
      <c r="T344" s="1"/>
    </row>
    <row r="345" spans="19:20" x14ac:dyDescent="0.3">
      <c r="S345" s="1"/>
      <c r="T345" s="1"/>
    </row>
    <row r="346" spans="19:20" x14ac:dyDescent="0.3">
      <c r="S346" s="1"/>
      <c r="T346" s="1"/>
    </row>
    <row r="347" spans="19:20" x14ac:dyDescent="0.3">
      <c r="S347" s="1"/>
      <c r="T347" s="1"/>
    </row>
    <row r="348" spans="19:20" x14ac:dyDescent="0.3">
      <c r="S348" s="1"/>
      <c r="T348" s="1"/>
    </row>
    <row r="349" spans="19:20" x14ac:dyDescent="0.3">
      <c r="S349" s="1"/>
      <c r="T349" s="1"/>
    </row>
    <row r="350" spans="19:20" x14ac:dyDescent="0.3">
      <c r="S350" s="1"/>
      <c r="T350" s="1"/>
    </row>
    <row r="351" spans="19:20" x14ac:dyDescent="0.3">
      <c r="S351" s="1"/>
      <c r="T351" s="1"/>
    </row>
    <row r="352" spans="19:20" x14ac:dyDescent="0.3">
      <c r="S352" s="1"/>
      <c r="T352" s="1"/>
    </row>
    <row r="353" spans="19:20" x14ac:dyDescent="0.3">
      <c r="S353" s="1"/>
      <c r="T353" s="1"/>
    </row>
    <row r="354" spans="19:20" x14ac:dyDescent="0.3">
      <c r="S354" s="1"/>
      <c r="T354" s="1"/>
    </row>
    <row r="355" spans="19:20" x14ac:dyDescent="0.3">
      <c r="S355" s="1"/>
      <c r="T355" s="1"/>
    </row>
    <row r="356" spans="19:20" x14ac:dyDescent="0.3">
      <c r="S356" s="1"/>
      <c r="T356" s="1"/>
    </row>
    <row r="357" spans="19:20" x14ac:dyDescent="0.3">
      <c r="S357" s="1"/>
      <c r="T357" s="1"/>
    </row>
    <row r="358" spans="19:20" x14ac:dyDescent="0.3">
      <c r="S358" s="1"/>
      <c r="T358" s="1"/>
    </row>
    <row r="359" spans="19:20" x14ac:dyDescent="0.3">
      <c r="S359" s="1"/>
      <c r="T359" s="1"/>
    </row>
    <row r="360" spans="19:20" x14ac:dyDescent="0.3">
      <c r="S360" s="1"/>
      <c r="T360" s="1"/>
    </row>
    <row r="361" spans="19:20" x14ac:dyDescent="0.3">
      <c r="S361" s="1"/>
      <c r="T361" s="1"/>
    </row>
    <row r="362" spans="19:20" x14ac:dyDescent="0.3">
      <c r="S362" s="1"/>
      <c r="T362" s="1"/>
    </row>
    <row r="363" spans="19:20" x14ac:dyDescent="0.3">
      <c r="S363" s="1"/>
      <c r="T363" s="1"/>
    </row>
    <row r="364" spans="19:20" x14ac:dyDescent="0.3">
      <c r="S364" s="1"/>
      <c r="T364" s="1"/>
    </row>
    <row r="365" spans="19:20" x14ac:dyDescent="0.3">
      <c r="S365" s="1"/>
      <c r="T365" s="1"/>
    </row>
    <row r="366" spans="19:20" x14ac:dyDescent="0.3">
      <c r="S366" s="1"/>
      <c r="T366" s="1"/>
    </row>
    <row r="367" spans="19:20" x14ac:dyDescent="0.3">
      <c r="S367" s="1"/>
      <c r="T367" s="1"/>
    </row>
    <row r="368" spans="19:20" x14ac:dyDescent="0.3">
      <c r="S368" s="1"/>
      <c r="T368" s="1"/>
    </row>
    <row r="369" spans="19:20" x14ac:dyDescent="0.3">
      <c r="S369" s="1"/>
      <c r="T369" s="1"/>
    </row>
    <row r="370" spans="19:20" x14ac:dyDescent="0.3">
      <c r="S370" s="1"/>
      <c r="T370" s="1"/>
    </row>
    <row r="371" spans="19:20" x14ac:dyDescent="0.3">
      <c r="S371" s="1"/>
      <c r="T371" s="1"/>
    </row>
    <row r="372" spans="19:20" x14ac:dyDescent="0.3">
      <c r="S372" s="1"/>
      <c r="T372" s="1"/>
    </row>
    <row r="373" spans="19:20" x14ac:dyDescent="0.3">
      <c r="S373" s="1"/>
      <c r="T373" s="1"/>
    </row>
    <row r="374" spans="19:20" x14ac:dyDescent="0.3">
      <c r="S374" s="1"/>
      <c r="T374" s="1"/>
    </row>
    <row r="375" spans="19:20" x14ac:dyDescent="0.3">
      <c r="S375" s="1"/>
      <c r="T375" s="1"/>
    </row>
    <row r="376" spans="19:20" x14ac:dyDescent="0.3">
      <c r="S376" s="1"/>
      <c r="T376" s="1"/>
    </row>
    <row r="377" spans="19:20" x14ac:dyDescent="0.3">
      <c r="S377" s="1"/>
      <c r="T377" s="1"/>
    </row>
    <row r="378" spans="19:20" x14ac:dyDescent="0.3">
      <c r="S378" s="1"/>
      <c r="T378" s="1"/>
    </row>
    <row r="379" spans="19:20" x14ac:dyDescent="0.3">
      <c r="S379" s="1"/>
      <c r="T379" s="1"/>
    </row>
    <row r="380" spans="19:20" x14ac:dyDescent="0.3">
      <c r="S380" s="1"/>
      <c r="T380" s="1"/>
    </row>
    <row r="381" spans="19:20" x14ac:dyDescent="0.3">
      <c r="S381" s="1"/>
      <c r="T381" s="1"/>
    </row>
    <row r="382" spans="19:20" x14ac:dyDescent="0.3">
      <c r="S382" s="1"/>
      <c r="T382" s="1"/>
    </row>
    <row r="383" spans="19:20" x14ac:dyDescent="0.3">
      <c r="S383" s="1"/>
      <c r="T383" s="1"/>
    </row>
    <row r="384" spans="19:20" x14ac:dyDescent="0.3">
      <c r="S384" s="1"/>
      <c r="T384" s="1"/>
    </row>
    <row r="385" spans="19:20" x14ac:dyDescent="0.3">
      <c r="S385" s="1"/>
      <c r="T385" s="1"/>
    </row>
    <row r="386" spans="19:20" x14ac:dyDescent="0.3">
      <c r="S386" s="1"/>
      <c r="T386" s="1"/>
    </row>
    <row r="387" spans="19:20" x14ac:dyDescent="0.3">
      <c r="S387" s="1"/>
      <c r="T387" s="1"/>
    </row>
    <row r="388" spans="19:20" x14ac:dyDescent="0.3">
      <c r="S388" s="1"/>
      <c r="T388" s="1"/>
    </row>
    <row r="389" spans="19:20" x14ac:dyDescent="0.3">
      <c r="S389" s="1"/>
      <c r="T389" s="1"/>
    </row>
    <row r="390" spans="19:20" x14ac:dyDescent="0.3">
      <c r="S390" s="1"/>
      <c r="T390" s="1"/>
    </row>
    <row r="391" spans="19:20" x14ac:dyDescent="0.3">
      <c r="S391" s="1"/>
      <c r="T391" s="1"/>
    </row>
    <row r="392" spans="19:20" x14ac:dyDescent="0.3">
      <c r="S392" s="1"/>
      <c r="T392" s="1"/>
    </row>
    <row r="393" spans="19:20" x14ac:dyDescent="0.3">
      <c r="S393" s="1"/>
      <c r="T393" s="1"/>
    </row>
    <row r="394" spans="19:20" x14ac:dyDescent="0.3">
      <c r="S394" s="1"/>
      <c r="T394" s="1"/>
    </row>
    <row r="395" spans="19:20" x14ac:dyDescent="0.3">
      <c r="S395" s="1"/>
      <c r="T395" s="1"/>
    </row>
    <row r="396" spans="19:20" x14ac:dyDescent="0.3">
      <c r="S396" s="1"/>
      <c r="T396" s="1"/>
    </row>
    <row r="397" spans="19:20" x14ac:dyDescent="0.3">
      <c r="S397" s="1"/>
      <c r="T397" s="1"/>
    </row>
    <row r="398" spans="19:20" x14ac:dyDescent="0.3">
      <c r="S398" s="1"/>
      <c r="T398" s="1"/>
    </row>
    <row r="399" spans="19:20" x14ac:dyDescent="0.3">
      <c r="S399" s="1"/>
      <c r="T399" s="1"/>
    </row>
    <row r="400" spans="19:20" x14ac:dyDescent="0.3">
      <c r="S400" s="1"/>
      <c r="T400" s="1"/>
    </row>
    <row r="401" spans="19:20" x14ac:dyDescent="0.3">
      <c r="S401" s="1"/>
      <c r="T401" s="1"/>
    </row>
    <row r="402" spans="19:20" x14ac:dyDescent="0.3">
      <c r="S402" s="1"/>
      <c r="T402" s="1"/>
    </row>
    <row r="403" spans="19:20" x14ac:dyDescent="0.3">
      <c r="S403" s="1"/>
      <c r="T403" s="1"/>
    </row>
    <row r="404" spans="19:20" x14ac:dyDescent="0.3">
      <c r="S404" s="1"/>
      <c r="T404" s="1"/>
    </row>
    <row r="405" spans="19:20" x14ac:dyDescent="0.3">
      <c r="S405" s="1"/>
      <c r="T405" s="1"/>
    </row>
    <row r="406" spans="19:20" x14ac:dyDescent="0.3">
      <c r="S406" s="1"/>
      <c r="T406" s="1"/>
    </row>
    <row r="407" spans="19:20" x14ac:dyDescent="0.3">
      <c r="S407" s="1"/>
      <c r="T407" s="1"/>
    </row>
    <row r="408" spans="19:20" x14ac:dyDescent="0.3">
      <c r="S408" s="1"/>
      <c r="T408" s="1"/>
    </row>
    <row r="409" spans="19:20" x14ac:dyDescent="0.3">
      <c r="S409" s="1"/>
      <c r="T409" s="1"/>
    </row>
    <row r="410" spans="19:20" x14ac:dyDescent="0.3">
      <c r="S410" s="1"/>
      <c r="T410" s="1"/>
    </row>
    <row r="411" spans="19:20" x14ac:dyDescent="0.3">
      <c r="S411" s="1"/>
      <c r="T411" s="1"/>
    </row>
    <row r="412" spans="19:20" x14ac:dyDescent="0.3">
      <c r="S412" s="1"/>
      <c r="T412" s="1"/>
    </row>
    <row r="413" spans="19:20" x14ac:dyDescent="0.3">
      <c r="S413" s="1"/>
      <c r="T413" s="1"/>
    </row>
    <row r="414" spans="19:20" x14ac:dyDescent="0.3">
      <c r="S414" s="1"/>
      <c r="T414" s="1"/>
    </row>
    <row r="415" spans="19:20" x14ac:dyDescent="0.3">
      <c r="S415" s="1"/>
      <c r="T415" s="1"/>
    </row>
    <row r="416" spans="19:20" x14ac:dyDescent="0.3">
      <c r="S416" s="1"/>
      <c r="T416" s="1"/>
    </row>
    <row r="417" spans="19:20" x14ac:dyDescent="0.3">
      <c r="S417" s="1"/>
      <c r="T417" s="1"/>
    </row>
    <row r="418" spans="19:20" x14ac:dyDescent="0.3">
      <c r="S418" s="1"/>
      <c r="T418" s="1"/>
    </row>
    <row r="419" spans="19:20" x14ac:dyDescent="0.3">
      <c r="S419" s="1"/>
      <c r="T419" s="1"/>
    </row>
    <row r="420" spans="19:20" x14ac:dyDescent="0.3">
      <c r="S420" s="1"/>
      <c r="T420" s="1"/>
    </row>
    <row r="421" spans="19:20" x14ac:dyDescent="0.3">
      <c r="S421" s="1"/>
      <c r="T421" s="1"/>
    </row>
    <row r="422" spans="19:20" x14ac:dyDescent="0.3">
      <c r="S422" s="1"/>
      <c r="T422" s="1"/>
    </row>
    <row r="423" spans="19:20" x14ac:dyDescent="0.3">
      <c r="S423" s="1"/>
      <c r="T423" s="1"/>
    </row>
    <row r="424" spans="19:20" x14ac:dyDescent="0.3">
      <c r="S424" s="1"/>
      <c r="T424" s="1"/>
    </row>
    <row r="425" spans="19:20" x14ac:dyDescent="0.3">
      <c r="S425" s="1"/>
      <c r="T425" s="1"/>
    </row>
    <row r="426" spans="19:20" x14ac:dyDescent="0.3">
      <c r="S426" s="1"/>
      <c r="T426" s="1"/>
    </row>
    <row r="427" spans="19:20" x14ac:dyDescent="0.3">
      <c r="S427" s="1"/>
      <c r="T427" s="1"/>
    </row>
    <row r="428" spans="19:20" x14ac:dyDescent="0.3">
      <c r="S428" s="1"/>
      <c r="T428" s="1"/>
    </row>
    <row r="429" spans="19:20" x14ac:dyDescent="0.3">
      <c r="S429" s="1"/>
      <c r="T429" s="1"/>
    </row>
    <row r="430" spans="19:20" x14ac:dyDescent="0.3">
      <c r="S430" s="1"/>
      <c r="T430" s="1"/>
    </row>
    <row r="431" spans="19:20" x14ac:dyDescent="0.3">
      <c r="S431" s="1"/>
      <c r="T431" s="1"/>
    </row>
    <row r="432" spans="19:20" x14ac:dyDescent="0.3">
      <c r="S432" s="1"/>
      <c r="T432" s="1"/>
    </row>
    <row r="433" spans="19:20" x14ac:dyDescent="0.3">
      <c r="S433" s="1"/>
      <c r="T433" s="1"/>
    </row>
    <row r="434" spans="19:20" x14ac:dyDescent="0.3">
      <c r="S434" s="1"/>
      <c r="T434" s="1"/>
    </row>
    <row r="435" spans="19:20" x14ac:dyDescent="0.3">
      <c r="S435" s="1"/>
      <c r="T435" s="1"/>
    </row>
    <row r="436" spans="19:20" x14ac:dyDescent="0.3">
      <c r="S436" s="1"/>
      <c r="T436" s="1"/>
    </row>
    <row r="437" spans="19:20" x14ac:dyDescent="0.3">
      <c r="S437" s="1"/>
      <c r="T437" s="1"/>
    </row>
    <row r="438" spans="19:20" x14ac:dyDescent="0.3">
      <c r="S438" s="1"/>
      <c r="T438" s="1"/>
    </row>
    <row r="439" spans="19:20" x14ac:dyDescent="0.3">
      <c r="S439" s="1"/>
      <c r="T439" s="1"/>
    </row>
    <row r="440" spans="19:20" x14ac:dyDescent="0.3">
      <c r="S440" s="1"/>
      <c r="T440" s="1"/>
    </row>
    <row r="441" spans="19:20" x14ac:dyDescent="0.3">
      <c r="S441" s="1"/>
      <c r="T441" s="1"/>
    </row>
    <row r="442" spans="19:20" x14ac:dyDescent="0.3">
      <c r="S442" s="1"/>
      <c r="T442" s="1"/>
    </row>
    <row r="443" spans="19:20" x14ac:dyDescent="0.3">
      <c r="S443" s="1"/>
      <c r="T443" s="1"/>
    </row>
    <row r="444" spans="19:20" x14ac:dyDescent="0.3">
      <c r="S444" s="1"/>
      <c r="T444" s="1"/>
    </row>
    <row r="445" spans="19:20" x14ac:dyDescent="0.3">
      <c r="S445" s="1"/>
      <c r="T445" s="1"/>
    </row>
    <row r="446" spans="19:20" x14ac:dyDescent="0.3">
      <c r="S446" s="1"/>
      <c r="T446" s="1"/>
    </row>
    <row r="447" spans="19:20" x14ac:dyDescent="0.3">
      <c r="S447" s="1"/>
      <c r="T447" s="1"/>
    </row>
    <row r="448" spans="19:20" x14ac:dyDescent="0.3">
      <c r="S448" s="1"/>
      <c r="T448" s="1"/>
    </row>
    <row r="449" spans="19:20" x14ac:dyDescent="0.3">
      <c r="S449" s="1"/>
      <c r="T449" s="1"/>
    </row>
    <row r="450" spans="19:20" x14ac:dyDescent="0.3">
      <c r="S450" s="1"/>
      <c r="T450" s="1"/>
    </row>
    <row r="451" spans="19:20" x14ac:dyDescent="0.3">
      <c r="S451" s="1"/>
      <c r="T451" s="1"/>
    </row>
    <row r="452" spans="19:20" x14ac:dyDescent="0.3">
      <c r="S452" s="1"/>
      <c r="T452" s="1"/>
    </row>
    <row r="453" spans="19:20" x14ac:dyDescent="0.3">
      <c r="S453" s="1"/>
      <c r="T453" s="1"/>
    </row>
    <row r="454" spans="19:20" x14ac:dyDescent="0.3">
      <c r="S454" s="1"/>
      <c r="T454" s="1"/>
    </row>
    <row r="455" spans="19:20" x14ac:dyDescent="0.3">
      <c r="S455" s="1"/>
      <c r="T455" s="1"/>
    </row>
    <row r="456" spans="19:20" x14ac:dyDescent="0.3">
      <c r="S456" s="1"/>
      <c r="T456" s="1"/>
    </row>
    <row r="457" spans="19:20" x14ac:dyDescent="0.3">
      <c r="S457" s="1"/>
      <c r="T457" s="1"/>
    </row>
    <row r="458" spans="19:20" x14ac:dyDescent="0.3">
      <c r="S458" s="1"/>
      <c r="T458" s="1"/>
    </row>
    <row r="459" spans="19:20" x14ac:dyDescent="0.3">
      <c r="S459" s="1"/>
      <c r="T459" s="1"/>
    </row>
    <row r="460" spans="19:20" x14ac:dyDescent="0.3">
      <c r="S460" s="1"/>
      <c r="T460" s="1"/>
    </row>
    <row r="461" spans="19:20" x14ac:dyDescent="0.3">
      <c r="S461" s="1"/>
      <c r="T461" s="1"/>
    </row>
    <row r="462" spans="19:20" x14ac:dyDescent="0.3">
      <c r="S462" s="1"/>
      <c r="T462" s="1"/>
    </row>
    <row r="463" spans="19:20" x14ac:dyDescent="0.3">
      <c r="S463" s="1"/>
      <c r="T463" s="1"/>
    </row>
    <row r="464" spans="19:20" x14ac:dyDescent="0.3">
      <c r="S464" s="1"/>
      <c r="T464" s="1"/>
    </row>
    <row r="465" spans="19:20" x14ac:dyDescent="0.3">
      <c r="S465" s="1"/>
      <c r="T465" s="1"/>
    </row>
    <row r="466" spans="19:20" x14ac:dyDescent="0.3">
      <c r="S466" s="1"/>
      <c r="T466" s="1"/>
    </row>
    <row r="467" spans="19:20" x14ac:dyDescent="0.3">
      <c r="S467" s="1"/>
      <c r="T467" s="1"/>
    </row>
    <row r="468" spans="19:20" x14ac:dyDescent="0.3">
      <c r="S468" s="1"/>
      <c r="T468" s="1"/>
    </row>
    <row r="469" spans="19:20" x14ac:dyDescent="0.3">
      <c r="S469" s="1"/>
      <c r="T469" s="1"/>
    </row>
    <row r="470" spans="19:20" x14ac:dyDescent="0.3">
      <c r="S470" s="1"/>
      <c r="T470" s="1"/>
    </row>
    <row r="471" spans="19:20" x14ac:dyDescent="0.3">
      <c r="S471" s="1"/>
      <c r="T471" s="1"/>
    </row>
    <row r="472" spans="19:20" x14ac:dyDescent="0.3">
      <c r="S472" s="1"/>
      <c r="T472" s="1"/>
    </row>
    <row r="473" spans="19:20" x14ac:dyDescent="0.3">
      <c r="S473" s="1"/>
      <c r="T473" s="1"/>
    </row>
    <row r="474" spans="19:20" x14ac:dyDescent="0.3">
      <c r="S474" s="1"/>
      <c r="T474" s="1"/>
    </row>
    <row r="475" spans="19:20" x14ac:dyDescent="0.3">
      <c r="S475" s="1"/>
      <c r="T475" s="1"/>
    </row>
    <row r="476" spans="19:20" x14ac:dyDescent="0.3">
      <c r="S476" s="1"/>
      <c r="T476" s="1"/>
    </row>
    <row r="477" spans="19:20" x14ac:dyDescent="0.3">
      <c r="S477" s="1"/>
      <c r="T477" s="1"/>
    </row>
    <row r="478" spans="19:20" x14ac:dyDescent="0.3">
      <c r="S478" s="1"/>
      <c r="T478" s="1"/>
    </row>
    <row r="479" spans="19:20" x14ac:dyDescent="0.3">
      <c r="S479" s="1"/>
      <c r="T479" s="1"/>
    </row>
    <row r="480" spans="19:20" x14ac:dyDescent="0.3">
      <c r="S480" s="1"/>
      <c r="T480" s="1"/>
    </row>
    <row r="481" spans="19:20" x14ac:dyDescent="0.3">
      <c r="S481" s="1"/>
      <c r="T481" s="1"/>
    </row>
    <row r="482" spans="19:20" x14ac:dyDescent="0.3">
      <c r="S482" s="1"/>
      <c r="T482" s="1"/>
    </row>
    <row r="483" spans="19:20" x14ac:dyDescent="0.3">
      <c r="S483" s="1"/>
      <c r="T483" s="1"/>
    </row>
    <row r="484" spans="19:20" x14ac:dyDescent="0.3">
      <c r="S484" s="1"/>
      <c r="T484" s="1"/>
    </row>
    <row r="485" spans="19:20" x14ac:dyDescent="0.3">
      <c r="S485" s="1"/>
      <c r="T485" s="1"/>
    </row>
    <row r="486" spans="19:20" x14ac:dyDescent="0.3">
      <c r="S486" s="1"/>
      <c r="T486" s="1"/>
    </row>
    <row r="487" spans="19:20" x14ac:dyDescent="0.3">
      <c r="S487" s="1"/>
      <c r="T487" s="1"/>
    </row>
    <row r="488" spans="19:20" x14ac:dyDescent="0.3">
      <c r="S488" s="1"/>
      <c r="T488" s="1"/>
    </row>
    <row r="489" spans="19:20" x14ac:dyDescent="0.3">
      <c r="S489" s="1"/>
      <c r="T489" s="1"/>
    </row>
    <row r="490" spans="19:20" x14ac:dyDescent="0.3">
      <c r="S490" s="1"/>
      <c r="T490" s="1"/>
    </row>
    <row r="491" spans="19:20" x14ac:dyDescent="0.3">
      <c r="S491" s="1"/>
      <c r="T491" s="1"/>
    </row>
    <row r="492" spans="19:20" x14ac:dyDescent="0.3">
      <c r="S492" s="1"/>
      <c r="T492" s="1"/>
    </row>
    <row r="493" spans="19:20" x14ac:dyDescent="0.3">
      <c r="S493" s="1"/>
      <c r="T493" s="1"/>
    </row>
    <row r="494" spans="19:20" x14ac:dyDescent="0.3">
      <c r="S494" s="1"/>
      <c r="T494" s="1"/>
    </row>
    <row r="495" spans="19:20" x14ac:dyDescent="0.3">
      <c r="S495" s="1"/>
      <c r="T495" s="1"/>
    </row>
    <row r="496" spans="19:20" x14ac:dyDescent="0.3">
      <c r="S496" s="1"/>
      <c r="T496" s="1"/>
    </row>
    <row r="497" spans="19:20" x14ac:dyDescent="0.3">
      <c r="S497" s="1"/>
      <c r="T497" s="1"/>
    </row>
    <row r="498" spans="19:20" x14ac:dyDescent="0.3">
      <c r="S498" s="1"/>
      <c r="T498" s="1"/>
    </row>
    <row r="499" spans="19:20" x14ac:dyDescent="0.3">
      <c r="S499" s="1"/>
      <c r="T499" s="1"/>
    </row>
    <row r="500" spans="19:20" x14ac:dyDescent="0.3">
      <c r="S500" s="1"/>
      <c r="T500" s="1"/>
    </row>
    <row r="501" spans="19:20" x14ac:dyDescent="0.3">
      <c r="S501" s="1"/>
      <c r="T501" s="1"/>
    </row>
    <row r="502" spans="19:20" x14ac:dyDescent="0.3">
      <c r="S502" s="1"/>
      <c r="T502" s="1"/>
    </row>
    <row r="503" spans="19:20" x14ac:dyDescent="0.3">
      <c r="S503" s="1"/>
      <c r="T503" s="1"/>
    </row>
    <row r="504" spans="19:20" x14ac:dyDescent="0.3">
      <c r="S504" s="1"/>
      <c r="T504" s="1"/>
    </row>
    <row r="505" spans="19:20" x14ac:dyDescent="0.3">
      <c r="S505" s="1"/>
      <c r="T505" s="1"/>
    </row>
    <row r="506" spans="19:20" x14ac:dyDescent="0.3">
      <c r="S506" s="1"/>
      <c r="T506" s="1"/>
    </row>
    <row r="507" spans="19:20" x14ac:dyDescent="0.3">
      <c r="S507" s="1"/>
      <c r="T507" s="1"/>
    </row>
    <row r="508" spans="19:20" x14ac:dyDescent="0.3">
      <c r="S508" s="1"/>
      <c r="T508" s="1"/>
    </row>
    <row r="509" spans="19:20" x14ac:dyDescent="0.3">
      <c r="S509" s="1"/>
      <c r="T509" s="1"/>
    </row>
    <row r="510" spans="19:20" x14ac:dyDescent="0.3">
      <c r="S510" s="1"/>
      <c r="T510" s="1"/>
    </row>
    <row r="511" spans="19:20" x14ac:dyDescent="0.3">
      <c r="S511" s="1"/>
      <c r="T511" s="1"/>
    </row>
    <row r="512" spans="19:20" x14ac:dyDescent="0.3">
      <c r="S512" s="1"/>
      <c r="T512" s="1"/>
    </row>
    <row r="513" spans="19:20" x14ac:dyDescent="0.3">
      <c r="S513" s="1"/>
      <c r="T513" s="1"/>
    </row>
    <row r="514" spans="19:20" x14ac:dyDescent="0.3">
      <c r="S514" s="1"/>
      <c r="T514" s="1"/>
    </row>
    <row r="515" spans="19:20" x14ac:dyDescent="0.3">
      <c r="S515" s="1"/>
      <c r="T515" s="1"/>
    </row>
    <row r="516" spans="19:20" x14ac:dyDescent="0.3">
      <c r="S516" s="1"/>
      <c r="T516" s="1"/>
    </row>
    <row r="517" spans="19:20" x14ac:dyDescent="0.3">
      <c r="S517" s="1"/>
      <c r="T517" s="1"/>
    </row>
    <row r="518" spans="19:20" x14ac:dyDescent="0.3">
      <c r="S518" s="1"/>
      <c r="T518" s="1"/>
    </row>
    <row r="519" spans="19:20" x14ac:dyDescent="0.3">
      <c r="S519" s="1"/>
      <c r="T519" s="1"/>
    </row>
    <row r="520" spans="19:20" x14ac:dyDescent="0.3">
      <c r="S520" s="1"/>
      <c r="T520" s="1"/>
    </row>
    <row r="521" spans="19:20" x14ac:dyDescent="0.3">
      <c r="S521" s="1"/>
      <c r="T521" s="1"/>
    </row>
    <row r="522" spans="19:20" x14ac:dyDescent="0.3">
      <c r="S522" s="1"/>
      <c r="T522" s="1"/>
    </row>
    <row r="523" spans="19:20" x14ac:dyDescent="0.3">
      <c r="S523" s="1"/>
      <c r="T523" s="1"/>
    </row>
    <row r="524" spans="19:20" x14ac:dyDescent="0.3">
      <c r="S524" s="1"/>
      <c r="T524" s="1"/>
    </row>
    <row r="525" spans="19:20" x14ac:dyDescent="0.3">
      <c r="S525" s="1"/>
      <c r="T525" s="1"/>
    </row>
    <row r="526" spans="19:20" x14ac:dyDescent="0.3">
      <c r="S526" s="1"/>
      <c r="T526" s="1"/>
    </row>
    <row r="527" spans="19:20" x14ac:dyDescent="0.3">
      <c r="S527" s="1"/>
      <c r="T527" s="1"/>
    </row>
    <row r="528" spans="19:20" x14ac:dyDescent="0.3">
      <c r="S528" s="1"/>
      <c r="T528" s="1"/>
    </row>
    <row r="529" spans="19:20" x14ac:dyDescent="0.3">
      <c r="S529" s="1"/>
      <c r="T529" s="1"/>
    </row>
    <row r="530" spans="19:20" x14ac:dyDescent="0.3">
      <c r="S530" s="1"/>
      <c r="T530" s="1"/>
    </row>
    <row r="531" spans="19:20" x14ac:dyDescent="0.3">
      <c r="S531" s="1"/>
      <c r="T531" s="1"/>
    </row>
    <row r="532" spans="19:20" x14ac:dyDescent="0.3">
      <c r="S532" s="1"/>
      <c r="T532" s="1"/>
    </row>
    <row r="533" spans="19:20" x14ac:dyDescent="0.3">
      <c r="S533" s="1"/>
      <c r="T533" s="1"/>
    </row>
    <row r="534" spans="19:20" x14ac:dyDescent="0.3">
      <c r="S534" s="1"/>
      <c r="T534" s="1"/>
    </row>
    <row r="535" spans="19:20" x14ac:dyDescent="0.3">
      <c r="S535" s="1"/>
      <c r="T535" s="1"/>
    </row>
    <row r="536" spans="19:20" x14ac:dyDescent="0.3">
      <c r="S536" s="1"/>
      <c r="T536" s="1"/>
    </row>
    <row r="537" spans="19:20" x14ac:dyDescent="0.3">
      <c r="S537" s="1"/>
      <c r="T537" s="1"/>
    </row>
    <row r="538" spans="19:20" x14ac:dyDescent="0.3">
      <c r="S538" s="1"/>
      <c r="T538" s="1"/>
    </row>
    <row r="539" spans="19:20" x14ac:dyDescent="0.3">
      <c r="S539" s="1"/>
      <c r="T539" s="1"/>
    </row>
    <row r="540" spans="19:20" x14ac:dyDescent="0.3">
      <c r="S540" s="1"/>
      <c r="T540" s="1"/>
    </row>
    <row r="541" spans="19:20" x14ac:dyDescent="0.3">
      <c r="S541" s="1"/>
      <c r="T541" s="1"/>
    </row>
    <row r="542" spans="19:20" x14ac:dyDescent="0.3">
      <c r="S542" s="1"/>
      <c r="T542" s="1"/>
    </row>
    <row r="543" spans="19:20" x14ac:dyDescent="0.3">
      <c r="S543" s="1"/>
      <c r="T543" s="1"/>
    </row>
    <row r="544" spans="19:20" x14ac:dyDescent="0.3">
      <c r="S544" s="1"/>
      <c r="T544" s="1"/>
    </row>
    <row r="545" spans="19:20" x14ac:dyDescent="0.3">
      <c r="S545" s="1"/>
      <c r="T545" s="1"/>
    </row>
    <row r="546" spans="19:20" x14ac:dyDescent="0.3">
      <c r="S546" s="1"/>
      <c r="T546" s="1"/>
    </row>
    <row r="547" spans="19:20" x14ac:dyDescent="0.3">
      <c r="S547" s="1"/>
      <c r="T547" s="1"/>
    </row>
    <row r="548" spans="19:20" x14ac:dyDescent="0.3">
      <c r="S548" s="1"/>
      <c r="T548" s="1"/>
    </row>
    <row r="549" spans="19:20" x14ac:dyDescent="0.3">
      <c r="S549" s="1"/>
      <c r="T549" s="1"/>
    </row>
    <row r="550" spans="19:20" x14ac:dyDescent="0.3">
      <c r="S550" s="1"/>
      <c r="T550" s="1"/>
    </row>
    <row r="551" spans="19:20" x14ac:dyDescent="0.3">
      <c r="S551" s="1"/>
      <c r="T551" s="1"/>
    </row>
    <row r="552" spans="19:20" x14ac:dyDescent="0.3">
      <c r="S552" s="1"/>
      <c r="T552" s="1"/>
    </row>
    <row r="553" spans="19:20" x14ac:dyDescent="0.3">
      <c r="S553" s="1"/>
      <c r="T553" s="1"/>
    </row>
    <row r="554" spans="19:20" x14ac:dyDescent="0.3">
      <c r="S554" s="1"/>
      <c r="T554" s="1"/>
    </row>
    <row r="555" spans="19:20" x14ac:dyDescent="0.3">
      <c r="S555" s="1"/>
      <c r="T555" s="1"/>
    </row>
    <row r="556" spans="19:20" x14ac:dyDescent="0.3">
      <c r="S556" s="1"/>
      <c r="T556" s="1"/>
    </row>
    <row r="557" spans="19:20" x14ac:dyDescent="0.3">
      <c r="S557" s="1"/>
      <c r="T557" s="1"/>
    </row>
    <row r="558" spans="19:20" x14ac:dyDescent="0.3">
      <c r="S558" s="1"/>
      <c r="T558" s="1"/>
    </row>
    <row r="559" spans="19:20" x14ac:dyDescent="0.3">
      <c r="S559" s="1"/>
      <c r="T559" s="1"/>
    </row>
    <row r="560" spans="19:20" x14ac:dyDescent="0.3">
      <c r="S560" s="1"/>
      <c r="T560" s="1"/>
    </row>
    <row r="561" spans="19:20" x14ac:dyDescent="0.3">
      <c r="S561" s="1"/>
      <c r="T561" s="1"/>
    </row>
    <row r="562" spans="19:20" x14ac:dyDescent="0.3">
      <c r="S562" s="1"/>
      <c r="T562" s="1"/>
    </row>
    <row r="563" spans="19:20" x14ac:dyDescent="0.3">
      <c r="S563" s="1"/>
      <c r="T563" s="1"/>
    </row>
    <row r="564" spans="19:20" x14ac:dyDescent="0.3">
      <c r="S564" s="1"/>
      <c r="T564" s="1"/>
    </row>
    <row r="565" spans="19:20" x14ac:dyDescent="0.3">
      <c r="S565" s="1"/>
      <c r="T565" s="1"/>
    </row>
    <row r="566" spans="19:20" x14ac:dyDescent="0.3">
      <c r="S566" s="1"/>
      <c r="T566" s="1"/>
    </row>
    <row r="567" spans="19:20" x14ac:dyDescent="0.3">
      <c r="S567" s="1"/>
      <c r="T567" s="1"/>
    </row>
    <row r="568" spans="19:20" x14ac:dyDescent="0.3">
      <c r="S568" s="1"/>
      <c r="T568" s="1"/>
    </row>
    <row r="569" spans="19:20" x14ac:dyDescent="0.3">
      <c r="S569" s="1"/>
      <c r="T569" s="1"/>
    </row>
    <row r="570" spans="19:20" x14ac:dyDescent="0.3">
      <c r="S570" s="1"/>
      <c r="T570" s="1"/>
    </row>
    <row r="571" spans="19:20" x14ac:dyDescent="0.3">
      <c r="S571" s="1"/>
      <c r="T571" s="1"/>
    </row>
    <row r="572" spans="19:20" x14ac:dyDescent="0.3">
      <c r="S572" s="1"/>
      <c r="T572" s="1"/>
    </row>
    <row r="573" spans="19:20" x14ac:dyDescent="0.3">
      <c r="S573" s="1"/>
      <c r="T573" s="1"/>
    </row>
    <row r="574" spans="19:20" x14ac:dyDescent="0.3">
      <c r="S574" s="1"/>
      <c r="T574" s="1"/>
    </row>
    <row r="575" spans="19:20" x14ac:dyDescent="0.3">
      <c r="S575" s="1"/>
      <c r="T575" s="1"/>
    </row>
    <row r="576" spans="19:20" x14ac:dyDescent="0.3">
      <c r="S576" s="1"/>
      <c r="T576" s="1"/>
    </row>
    <row r="577" spans="19:20" x14ac:dyDescent="0.3">
      <c r="S577" s="1"/>
      <c r="T577" s="1"/>
    </row>
    <row r="578" spans="19:20" x14ac:dyDescent="0.3">
      <c r="S578" s="1"/>
      <c r="T578" s="1"/>
    </row>
    <row r="579" spans="19:20" x14ac:dyDescent="0.3">
      <c r="S579" s="1"/>
      <c r="T579" s="1"/>
    </row>
    <row r="580" spans="19:20" x14ac:dyDescent="0.3">
      <c r="S580" s="1"/>
      <c r="T580" s="1"/>
    </row>
    <row r="581" spans="19:20" x14ac:dyDescent="0.3">
      <c r="S581" s="1"/>
      <c r="T581" s="1"/>
    </row>
    <row r="582" spans="19:20" x14ac:dyDescent="0.3">
      <c r="S582" s="1"/>
      <c r="T582" s="1"/>
    </row>
    <row r="583" spans="19:20" x14ac:dyDescent="0.3">
      <c r="S583" s="1"/>
      <c r="T583" s="1"/>
    </row>
    <row r="584" spans="19:20" x14ac:dyDescent="0.3">
      <c r="S584" s="1"/>
      <c r="T584" s="1"/>
    </row>
    <row r="585" spans="19:20" x14ac:dyDescent="0.3">
      <c r="S585" s="1"/>
      <c r="T585" s="1"/>
    </row>
    <row r="586" spans="19:20" x14ac:dyDescent="0.3">
      <c r="S586" s="1"/>
      <c r="T586" s="1"/>
    </row>
    <row r="587" spans="19:20" x14ac:dyDescent="0.3">
      <c r="S587" s="1"/>
      <c r="T587" s="1"/>
    </row>
    <row r="588" spans="19:20" x14ac:dyDescent="0.3">
      <c r="S588" s="1"/>
      <c r="T588" s="1"/>
    </row>
    <row r="589" spans="19:20" x14ac:dyDescent="0.3">
      <c r="S589" s="1"/>
      <c r="T589" s="1"/>
    </row>
    <row r="590" spans="19:20" x14ac:dyDescent="0.3">
      <c r="S590" s="1"/>
      <c r="T590" s="1"/>
    </row>
    <row r="591" spans="19:20" x14ac:dyDescent="0.3">
      <c r="S591" s="1"/>
      <c r="T591" s="1"/>
    </row>
    <row r="592" spans="19:20" x14ac:dyDescent="0.3">
      <c r="S592" s="1"/>
      <c r="T592" s="1"/>
    </row>
    <row r="593" spans="19:20" x14ac:dyDescent="0.3">
      <c r="S593" s="1"/>
      <c r="T593" s="1"/>
    </row>
    <row r="594" spans="19:20" x14ac:dyDescent="0.3">
      <c r="S594" s="1"/>
      <c r="T594" s="1"/>
    </row>
    <row r="595" spans="19:20" x14ac:dyDescent="0.3">
      <c r="S595" s="1"/>
      <c r="T595" s="1"/>
    </row>
    <row r="596" spans="19:20" x14ac:dyDescent="0.3">
      <c r="S596" s="1"/>
      <c r="T596" s="1"/>
    </row>
    <row r="597" spans="19:20" x14ac:dyDescent="0.3">
      <c r="S597" s="1"/>
      <c r="T597" s="1"/>
    </row>
    <row r="598" spans="19:20" x14ac:dyDescent="0.3">
      <c r="S598" s="1"/>
      <c r="T598" s="1"/>
    </row>
    <row r="599" spans="19:20" x14ac:dyDescent="0.3">
      <c r="S599" s="1"/>
      <c r="T599" s="1"/>
    </row>
    <row r="600" spans="19:20" x14ac:dyDescent="0.3">
      <c r="S600" s="1"/>
      <c r="T600" s="1"/>
    </row>
    <row r="601" spans="19:20" x14ac:dyDescent="0.3">
      <c r="S601" s="1"/>
      <c r="T601" s="1"/>
    </row>
    <row r="602" spans="19:20" x14ac:dyDescent="0.3">
      <c r="S602" s="1"/>
      <c r="T602" s="1"/>
    </row>
    <row r="603" spans="19:20" x14ac:dyDescent="0.3">
      <c r="S603" s="1"/>
      <c r="T603" s="1"/>
    </row>
    <row r="604" spans="19:20" x14ac:dyDescent="0.3">
      <c r="S604" s="1"/>
      <c r="T604" s="1"/>
    </row>
    <row r="605" spans="19:20" x14ac:dyDescent="0.3">
      <c r="S605" s="1"/>
      <c r="T605" s="1"/>
    </row>
    <row r="606" spans="19:20" x14ac:dyDescent="0.3">
      <c r="S606" s="1"/>
      <c r="T606" s="1"/>
    </row>
    <row r="607" spans="19:20" x14ac:dyDescent="0.3">
      <c r="S607" s="1"/>
      <c r="T607" s="1"/>
    </row>
    <row r="608" spans="19:20" x14ac:dyDescent="0.3">
      <c r="S608" s="1"/>
      <c r="T608" s="1"/>
    </row>
    <row r="609" spans="19:20" x14ac:dyDescent="0.3">
      <c r="S609" s="1"/>
      <c r="T609" s="1"/>
    </row>
    <row r="610" spans="19:20" x14ac:dyDescent="0.3">
      <c r="S610" s="1"/>
      <c r="T610" s="1"/>
    </row>
    <row r="611" spans="19:20" x14ac:dyDescent="0.3">
      <c r="S611" s="1"/>
      <c r="T611" s="1"/>
    </row>
    <row r="612" spans="19:20" x14ac:dyDescent="0.3">
      <c r="S612" s="1"/>
      <c r="T612" s="1"/>
    </row>
    <row r="613" spans="19:20" x14ac:dyDescent="0.3">
      <c r="S613" s="1"/>
      <c r="T613" s="1"/>
    </row>
    <row r="614" spans="19:20" x14ac:dyDescent="0.3">
      <c r="S614" s="1"/>
      <c r="T614" s="1"/>
    </row>
    <row r="615" spans="19:20" x14ac:dyDescent="0.3">
      <c r="S615" s="1"/>
      <c r="T615" s="1"/>
    </row>
    <row r="616" spans="19:20" x14ac:dyDescent="0.3">
      <c r="S616" s="1"/>
      <c r="T616" s="1"/>
    </row>
    <row r="617" spans="19:20" x14ac:dyDescent="0.3">
      <c r="S617" s="1"/>
      <c r="T617" s="1"/>
    </row>
    <row r="618" spans="19:20" x14ac:dyDescent="0.3">
      <c r="S618" s="1"/>
      <c r="T618" s="1"/>
    </row>
    <row r="619" spans="19:20" x14ac:dyDescent="0.3">
      <c r="S619" s="1"/>
      <c r="T619" s="1"/>
    </row>
    <row r="620" spans="19:20" x14ac:dyDescent="0.3">
      <c r="S620" s="1"/>
      <c r="T620" s="1"/>
    </row>
    <row r="621" spans="19:20" x14ac:dyDescent="0.3">
      <c r="S621" s="1"/>
      <c r="T621" s="1"/>
    </row>
    <row r="622" spans="19:20" x14ac:dyDescent="0.3">
      <c r="S622" s="1"/>
      <c r="T622" s="1"/>
    </row>
    <row r="623" spans="19:20" x14ac:dyDescent="0.3">
      <c r="S623" s="1"/>
      <c r="T623" s="1"/>
    </row>
    <row r="624" spans="19:20" x14ac:dyDescent="0.3">
      <c r="S624" s="1"/>
      <c r="T624" s="1"/>
    </row>
    <row r="625" spans="19:20" x14ac:dyDescent="0.3">
      <c r="S625" s="1"/>
      <c r="T625" s="1"/>
    </row>
    <row r="626" spans="19:20" x14ac:dyDescent="0.3">
      <c r="S626" s="1"/>
      <c r="T626" s="1"/>
    </row>
    <row r="627" spans="19:20" x14ac:dyDescent="0.3">
      <c r="S627" s="1"/>
      <c r="T627" s="1"/>
    </row>
    <row r="628" spans="19:20" x14ac:dyDescent="0.3">
      <c r="S628" s="1"/>
      <c r="T628" s="1"/>
    </row>
    <row r="629" spans="19:20" x14ac:dyDescent="0.3">
      <c r="S629" s="1"/>
      <c r="T629" s="1"/>
    </row>
    <row r="630" spans="19:20" x14ac:dyDescent="0.3">
      <c r="S630" s="1"/>
      <c r="T630" s="1"/>
    </row>
    <row r="631" spans="19:20" x14ac:dyDescent="0.3">
      <c r="S631" s="1"/>
      <c r="T631" s="1"/>
    </row>
    <row r="632" spans="19:20" x14ac:dyDescent="0.3">
      <c r="S632" s="1"/>
      <c r="T632" s="1"/>
    </row>
    <row r="633" spans="19:20" x14ac:dyDescent="0.3">
      <c r="S633" s="1"/>
      <c r="T633" s="1"/>
    </row>
    <row r="634" spans="19:20" x14ac:dyDescent="0.3">
      <c r="S634" s="1"/>
      <c r="T634" s="1"/>
    </row>
    <row r="635" spans="19:20" x14ac:dyDescent="0.3">
      <c r="S635" s="1"/>
      <c r="T635" s="1"/>
    </row>
    <row r="636" spans="19:20" x14ac:dyDescent="0.3">
      <c r="S636" s="1"/>
      <c r="T636" s="1"/>
    </row>
    <row r="637" spans="19:20" x14ac:dyDescent="0.3">
      <c r="S637" s="1"/>
      <c r="T637" s="1"/>
    </row>
    <row r="638" spans="19:20" x14ac:dyDescent="0.3">
      <c r="S638" s="1"/>
      <c r="T638" s="1"/>
    </row>
    <row r="639" spans="19:20" x14ac:dyDescent="0.3">
      <c r="S639" s="1"/>
      <c r="T639" s="1"/>
    </row>
    <row r="640" spans="19:20" x14ac:dyDescent="0.3">
      <c r="S640" s="1"/>
      <c r="T640" s="1"/>
    </row>
    <row r="641" spans="19:20" x14ac:dyDescent="0.3">
      <c r="S641" s="1"/>
      <c r="T641" s="1"/>
    </row>
    <row r="642" spans="19:20" x14ac:dyDescent="0.3">
      <c r="S642" s="1"/>
      <c r="T642" s="1"/>
    </row>
    <row r="643" spans="19:20" x14ac:dyDescent="0.3">
      <c r="S643" s="1"/>
      <c r="T643" s="1"/>
    </row>
    <row r="644" spans="19:20" x14ac:dyDescent="0.3">
      <c r="S644" s="1"/>
      <c r="T644" s="1"/>
    </row>
    <row r="645" spans="19:20" x14ac:dyDescent="0.3">
      <c r="S645" s="1"/>
      <c r="T645" s="1"/>
    </row>
    <row r="646" spans="19:20" x14ac:dyDescent="0.3">
      <c r="S646" s="1"/>
      <c r="T646" s="1"/>
    </row>
    <row r="647" spans="19:20" x14ac:dyDescent="0.3">
      <c r="S647" s="1"/>
      <c r="T647" s="1"/>
    </row>
    <row r="648" spans="19:20" x14ac:dyDescent="0.3">
      <c r="S648" s="1"/>
      <c r="T648" s="1"/>
    </row>
    <row r="649" spans="19:20" x14ac:dyDescent="0.3">
      <c r="S649" s="1"/>
      <c r="T649" s="1"/>
    </row>
    <row r="650" spans="19:20" x14ac:dyDescent="0.3">
      <c r="S650" s="1"/>
      <c r="T650" s="1"/>
    </row>
    <row r="651" spans="19:20" x14ac:dyDescent="0.3">
      <c r="S651" s="1"/>
      <c r="T651" s="1"/>
    </row>
    <row r="652" spans="19:20" x14ac:dyDescent="0.3">
      <c r="S652" s="1"/>
      <c r="T652" s="1"/>
    </row>
    <row r="653" spans="19:20" x14ac:dyDescent="0.3">
      <c r="S653" s="1"/>
      <c r="T653" s="1"/>
    </row>
    <row r="654" spans="19:20" x14ac:dyDescent="0.3">
      <c r="S654" s="1"/>
      <c r="T654" s="1"/>
    </row>
    <row r="655" spans="19:20" x14ac:dyDescent="0.3">
      <c r="S655" s="1"/>
      <c r="T655" s="1"/>
    </row>
    <row r="656" spans="19:20" x14ac:dyDescent="0.3">
      <c r="S656" s="1"/>
      <c r="T656" s="1"/>
    </row>
    <row r="657" spans="19:20" x14ac:dyDescent="0.3">
      <c r="S657" s="1"/>
      <c r="T657" s="1"/>
    </row>
    <row r="658" spans="19:20" x14ac:dyDescent="0.3">
      <c r="S658" s="1"/>
      <c r="T658" s="1"/>
    </row>
    <row r="659" spans="19:20" x14ac:dyDescent="0.3">
      <c r="S659" s="1"/>
      <c r="T659" s="1"/>
    </row>
    <row r="660" spans="19:20" x14ac:dyDescent="0.3">
      <c r="S660" s="1"/>
      <c r="T660" s="1"/>
    </row>
    <row r="661" spans="19:20" x14ac:dyDescent="0.3">
      <c r="S661" s="1"/>
      <c r="T661" s="1"/>
    </row>
    <row r="662" spans="19:20" x14ac:dyDescent="0.3">
      <c r="S662" s="1"/>
      <c r="T662" s="1"/>
    </row>
    <row r="663" spans="19:20" x14ac:dyDescent="0.3">
      <c r="S663" s="1"/>
      <c r="T663" s="1"/>
    </row>
    <row r="664" spans="19:20" x14ac:dyDescent="0.3">
      <c r="S664" s="1"/>
      <c r="T664" s="1"/>
    </row>
    <row r="665" spans="19:20" x14ac:dyDescent="0.3">
      <c r="S665" s="1"/>
      <c r="T665" s="1"/>
    </row>
    <row r="666" spans="19:20" x14ac:dyDescent="0.3">
      <c r="S666" s="1"/>
      <c r="T666" s="1"/>
    </row>
    <row r="667" spans="19:20" x14ac:dyDescent="0.3">
      <c r="S667" s="1"/>
      <c r="T667" s="1"/>
    </row>
    <row r="668" spans="19:20" x14ac:dyDescent="0.3">
      <c r="S668" s="1"/>
      <c r="T668" s="1"/>
    </row>
    <row r="669" spans="19:20" x14ac:dyDescent="0.3">
      <c r="S669" s="1"/>
      <c r="T669" s="1"/>
    </row>
    <row r="670" spans="19:20" x14ac:dyDescent="0.3">
      <c r="S670" s="1"/>
      <c r="T670" s="1"/>
    </row>
    <row r="671" spans="19:20" x14ac:dyDescent="0.3">
      <c r="S671" s="1"/>
      <c r="T671" s="1"/>
    </row>
    <row r="672" spans="19:20" x14ac:dyDescent="0.3">
      <c r="S672" s="1"/>
      <c r="T672" s="1"/>
    </row>
    <row r="673" spans="19:20" x14ac:dyDescent="0.3">
      <c r="S673" s="1"/>
      <c r="T673" s="1"/>
    </row>
    <row r="674" spans="19:20" x14ac:dyDescent="0.3">
      <c r="S674" s="1"/>
      <c r="T674" s="1"/>
    </row>
    <row r="675" spans="19:20" x14ac:dyDescent="0.3">
      <c r="S675" s="1"/>
      <c r="T675" s="1"/>
    </row>
    <row r="676" spans="19:20" x14ac:dyDescent="0.3">
      <c r="S676" s="1"/>
      <c r="T676" s="1"/>
    </row>
    <row r="677" spans="19:20" x14ac:dyDescent="0.3">
      <c r="S677" s="1"/>
      <c r="T677" s="1"/>
    </row>
    <row r="678" spans="19:20" x14ac:dyDescent="0.3">
      <c r="S678" s="1"/>
      <c r="T678" s="1"/>
    </row>
    <row r="679" spans="19:20" x14ac:dyDescent="0.3">
      <c r="S679" s="1"/>
      <c r="T679" s="1"/>
    </row>
    <row r="680" spans="19:20" x14ac:dyDescent="0.3">
      <c r="S680" s="1"/>
      <c r="T680" s="1"/>
    </row>
    <row r="681" spans="19:20" x14ac:dyDescent="0.3">
      <c r="S681" s="1"/>
      <c r="T681" s="1"/>
    </row>
    <row r="682" spans="19:20" x14ac:dyDescent="0.3">
      <c r="S682" s="1"/>
      <c r="T682" s="1"/>
    </row>
    <row r="683" spans="19:20" x14ac:dyDescent="0.3">
      <c r="S683" s="1"/>
      <c r="T683" s="1"/>
    </row>
    <row r="684" spans="19:20" x14ac:dyDescent="0.3">
      <c r="S684" s="1"/>
      <c r="T684" s="1"/>
    </row>
    <row r="685" spans="19:20" x14ac:dyDescent="0.3">
      <c r="S685" s="1"/>
      <c r="T685" s="1"/>
    </row>
    <row r="686" spans="19:20" x14ac:dyDescent="0.3">
      <c r="S686" s="1"/>
      <c r="T686" s="1"/>
    </row>
    <row r="687" spans="19:20" x14ac:dyDescent="0.3">
      <c r="S687" s="1"/>
      <c r="T687" s="1"/>
    </row>
    <row r="688" spans="19:20" x14ac:dyDescent="0.3">
      <c r="S688" s="1"/>
      <c r="T688" s="1"/>
    </row>
    <row r="689" spans="19:20" x14ac:dyDescent="0.3">
      <c r="S689" s="1"/>
      <c r="T689" s="1"/>
    </row>
    <row r="690" spans="19:20" x14ac:dyDescent="0.3">
      <c r="S690" s="1"/>
      <c r="T690" s="1"/>
    </row>
    <row r="691" spans="19:20" x14ac:dyDescent="0.3">
      <c r="S691" s="1"/>
      <c r="T691" s="1"/>
    </row>
    <row r="692" spans="19:20" x14ac:dyDescent="0.3">
      <c r="S692" s="1"/>
      <c r="T692" s="1"/>
    </row>
    <row r="693" spans="19:20" x14ac:dyDescent="0.3">
      <c r="S693" s="1"/>
      <c r="T693" s="1"/>
    </row>
    <row r="694" spans="19:20" x14ac:dyDescent="0.3">
      <c r="S694" s="1"/>
      <c r="T694" s="1"/>
    </row>
    <row r="695" spans="19:20" x14ac:dyDescent="0.3">
      <c r="S695" s="1"/>
      <c r="T695" s="1"/>
    </row>
    <row r="696" spans="19:20" x14ac:dyDescent="0.3">
      <c r="S696" s="1"/>
      <c r="T696" s="1"/>
    </row>
    <row r="697" spans="19:20" x14ac:dyDescent="0.3">
      <c r="S697" s="1"/>
      <c r="T697" s="1"/>
    </row>
    <row r="698" spans="19:20" x14ac:dyDescent="0.3">
      <c r="S698" s="1"/>
      <c r="T698" s="1"/>
    </row>
    <row r="699" spans="19:20" x14ac:dyDescent="0.3">
      <c r="S699" s="1"/>
      <c r="T699" s="1"/>
    </row>
    <row r="700" spans="19:20" x14ac:dyDescent="0.3">
      <c r="S700" s="1"/>
      <c r="T700" s="1"/>
    </row>
    <row r="701" spans="19:20" x14ac:dyDescent="0.3">
      <c r="S701" s="1"/>
      <c r="T701" s="1"/>
    </row>
    <row r="702" spans="19:20" x14ac:dyDescent="0.3">
      <c r="S702" s="1"/>
      <c r="T702" s="1"/>
    </row>
    <row r="703" spans="19:20" x14ac:dyDescent="0.3">
      <c r="S703" s="1"/>
      <c r="T703" s="1"/>
    </row>
    <row r="704" spans="19:20" x14ac:dyDescent="0.3">
      <c r="S704" s="1"/>
      <c r="T704" s="1"/>
    </row>
    <row r="705" spans="19:20" x14ac:dyDescent="0.3">
      <c r="S705" s="1"/>
      <c r="T705" s="1"/>
    </row>
    <row r="706" spans="19:20" x14ac:dyDescent="0.3">
      <c r="S706" s="1"/>
      <c r="T706" s="1"/>
    </row>
    <row r="707" spans="19:20" x14ac:dyDescent="0.3">
      <c r="S707" s="1"/>
      <c r="T707" s="1"/>
    </row>
    <row r="708" spans="19:20" x14ac:dyDescent="0.3">
      <c r="S708" s="1"/>
      <c r="T708" s="1"/>
    </row>
    <row r="709" spans="19:20" x14ac:dyDescent="0.3">
      <c r="S709" s="1"/>
      <c r="T709" s="1"/>
    </row>
    <row r="710" spans="19:20" x14ac:dyDescent="0.3">
      <c r="S710" s="1"/>
      <c r="T710" s="1"/>
    </row>
    <row r="711" spans="19:20" x14ac:dyDescent="0.3">
      <c r="S711" s="1"/>
      <c r="T711" s="1"/>
    </row>
    <row r="712" spans="19:20" x14ac:dyDescent="0.3">
      <c r="S712" s="1"/>
      <c r="T712" s="1"/>
    </row>
    <row r="713" spans="19:20" x14ac:dyDescent="0.3">
      <c r="S713" s="1"/>
      <c r="T713" s="1"/>
    </row>
    <row r="714" spans="19:20" x14ac:dyDescent="0.3">
      <c r="S714" s="1"/>
      <c r="T714" s="1"/>
    </row>
    <row r="715" spans="19:20" x14ac:dyDescent="0.3">
      <c r="S715" s="1"/>
      <c r="T715" s="1"/>
    </row>
    <row r="716" spans="19:20" x14ac:dyDescent="0.3">
      <c r="S716" s="1"/>
      <c r="T716" s="1"/>
    </row>
    <row r="717" spans="19:20" x14ac:dyDescent="0.3">
      <c r="S717" s="1"/>
      <c r="T717" s="1"/>
    </row>
    <row r="718" spans="19:20" x14ac:dyDescent="0.3">
      <c r="S718" s="1"/>
      <c r="T718" s="1"/>
    </row>
    <row r="719" spans="19:20" x14ac:dyDescent="0.3">
      <c r="S719" s="1"/>
      <c r="T719" s="1"/>
    </row>
    <row r="720" spans="19:20" x14ac:dyDescent="0.3">
      <c r="S720" s="1"/>
      <c r="T720" s="1"/>
    </row>
    <row r="721" spans="19:20" x14ac:dyDescent="0.3">
      <c r="S721" s="1"/>
      <c r="T721" s="1"/>
    </row>
    <row r="722" spans="19:20" x14ac:dyDescent="0.3">
      <c r="S722" s="1"/>
      <c r="T722" s="1"/>
    </row>
    <row r="723" spans="19:20" x14ac:dyDescent="0.3">
      <c r="S723" s="1"/>
      <c r="T723" s="1"/>
    </row>
    <row r="724" spans="19:20" x14ac:dyDescent="0.3">
      <c r="S724" s="1"/>
      <c r="T724" s="1"/>
    </row>
    <row r="725" spans="19:20" x14ac:dyDescent="0.3">
      <c r="S725" s="1"/>
      <c r="T725" s="1"/>
    </row>
    <row r="726" spans="19:20" x14ac:dyDescent="0.3">
      <c r="S726" s="1"/>
      <c r="T726" s="1"/>
    </row>
    <row r="727" spans="19:20" x14ac:dyDescent="0.3">
      <c r="S727" s="1"/>
      <c r="T727" s="1"/>
    </row>
    <row r="728" spans="19:20" x14ac:dyDescent="0.3">
      <c r="S728" s="1"/>
      <c r="T728" s="1"/>
    </row>
    <row r="729" spans="19:20" x14ac:dyDescent="0.3">
      <c r="S729" s="1"/>
      <c r="T729" s="1"/>
    </row>
    <row r="730" spans="19:20" x14ac:dyDescent="0.3">
      <c r="S730" s="1"/>
      <c r="T730" s="1"/>
    </row>
    <row r="731" spans="19:20" x14ac:dyDescent="0.3">
      <c r="S731" s="1"/>
      <c r="T731" s="1"/>
    </row>
    <row r="732" spans="19:20" x14ac:dyDescent="0.3">
      <c r="S732" s="1"/>
      <c r="T732" s="1"/>
    </row>
    <row r="733" spans="19:20" x14ac:dyDescent="0.3">
      <c r="S733" s="1"/>
      <c r="T733" s="1"/>
    </row>
    <row r="734" spans="19:20" x14ac:dyDescent="0.3">
      <c r="S734" s="1"/>
      <c r="T734" s="1"/>
    </row>
    <row r="735" spans="19:20" x14ac:dyDescent="0.3">
      <c r="S735" s="1"/>
      <c r="T735" s="1"/>
    </row>
    <row r="736" spans="19:20" x14ac:dyDescent="0.3">
      <c r="S736" s="1"/>
      <c r="T736" s="1"/>
    </row>
    <row r="737" spans="19:20" x14ac:dyDescent="0.3">
      <c r="S737" s="1"/>
      <c r="T737" s="1"/>
    </row>
    <row r="738" spans="19:20" x14ac:dyDescent="0.3">
      <c r="S738" s="1"/>
      <c r="T738" s="1"/>
    </row>
    <row r="739" spans="19:20" x14ac:dyDescent="0.3">
      <c r="S739" s="1"/>
      <c r="T739" s="1"/>
    </row>
    <row r="740" spans="19:20" x14ac:dyDescent="0.3">
      <c r="S740" s="1"/>
      <c r="T740" s="1"/>
    </row>
    <row r="741" spans="19:20" x14ac:dyDescent="0.3">
      <c r="S741" s="1"/>
      <c r="T741" s="1"/>
    </row>
    <row r="742" spans="19:20" x14ac:dyDescent="0.3">
      <c r="S742" s="1"/>
      <c r="T742" s="1"/>
    </row>
    <row r="743" spans="19:20" x14ac:dyDescent="0.3">
      <c r="S743" s="1"/>
      <c r="T743" s="1"/>
    </row>
    <row r="744" spans="19:20" x14ac:dyDescent="0.3">
      <c r="S744" s="1"/>
      <c r="T744" s="1"/>
    </row>
    <row r="745" spans="19:20" x14ac:dyDescent="0.3">
      <c r="S745" s="1"/>
      <c r="T745" s="1"/>
    </row>
    <row r="746" spans="19:20" x14ac:dyDescent="0.3">
      <c r="S746" s="1"/>
      <c r="T746" s="1"/>
    </row>
    <row r="747" spans="19:20" x14ac:dyDescent="0.3">
      <c r="S747" s="1"/>
      <c r="T747" s="1"/>
    </row>
    <row r="748" spans="19:20" x14ac:dyDescent="0.3">
      <c r="S748" s="1"/>
      <c r="T748" s="1"/>
    </row>
    <row r="749" spans="19:20" x14ac:dyDescent="0.3">
      <c r="S749" s="1"/>
      <c r="T749" s="1"/>
    </row>
    <row r="750" spans="19:20" x14ac:dyDescent="0.3">
      <c r="S750" s="1"/>
      <c r="T750" s="1"/>
    </row>
    <row r="751" spans="19:20" x14ac:dyDescent="0.3">
      <c r="S751" s="1"/>
      <c r="T751" s="1"/>
    </row>
    <row r="752" spans="19:20" x14ac:dyDescent="0.3">
      <c r="S752" s="1"/>
      <c r="T752" s="1"/>
    </row>
    <row r="753" spans="19:20" x14ac:dyDescent="0.3">
      <c r="S753" s="1"/>
      <c r="T753" s="1"/>
    </row>
    <row r="754" spans="19:20" x14ac:dyDescent="0.3">
      <c r="S754" s="1"/>
      <c r="T754" s="1"/>
    </row>
    <row r="755" spans="19:20" x14ac:dyDescent="0.3">
      <c r="S755" s="1"/>
      <c r="T755" s="1"/>
    </row>
    <row r="756" spans="19:20" x14ac:dyDescent="0.3">
      <c r="S756" s="1"/>
      <c r="T756" s="1"/>
    </row>
    <row r="757" spans="19:20" x14ac:dyDescent="0.3">
      <c r="S757" s="1"/>
      <c r="T757" s="1"/>
    </row>
    <row r="758" spans="19:20" x14ac:dyDescent="0.3">
      <c r="S758" s="1"/>
      <c r="T758" s="1"/>
    </row>
    <row r="759" spans="19:20" x14ac:dyDescent="0.3">
      <c r="S759" s="1"/>
      <c r="T759" s="1"/>
    </row>
    <row r="760" spans="19:20" x14ac:dyDescent="0.3">
      <c r="S760" s="1"/>
      <c r="T760" s="1"/>
    </row>
    <row r="761" spans="19:20" x14ac:dyDescent="0.3">
      <c r="S761" s="1"/>
      <c r="T761" s="1"/>
    </row>
    <row r="762" spans="19:20" x14ac:dyDescent="0.3">
      <c r="S762" s="1"/>
      <c r="T762" s="1"/>
    </row>
    <row r="763" spans="19:20" x14ac:dyDescent="0.3">
      <c r="S763" s="1"/>
      <c r="T763" s="1"/>
    </row>
    <row r="764" spans="19:20" x14ac:dyDescent="0.3">
      <c r="S764" s="1"/>
      <c r="T764" s="1"/>
    </row>
    <row r="765" spans="19:20" x14ac:dyDescent="0.3">
      <c r="S765" s="1"/>
      <c r="T765" s="1"/>
    </row>
    <row r="766" spans="19:20" x14ac:dyDescent="0.3">
      <c r="S766" s="1"/>
      <c r="T766" s="1"/>
    </row>
    <row r="767" spans="19:20" x14ac:dyDescent="0.3">
      <c r="S767" s="1"/>
      <c r="T767" s="1"/>
    </row>
    <row r="768" spans="19:20" x14ac:dyDescent="0.3">
      <c r="S768" s="1"/>
      <c r="T768" s="1"/>
    </row>
    <row r="769" spans="19:20" x14ac:dyDescent="0.3">
      <c r="S769" s="1"/>
      <c r="T769" s="1"/>
    </row>
    <row r="770" spans="19:20" x14ac:dyDescent="0.3">
      <c r="S770" s="1"/>
      <c r="T770" s="1"/>
    </row>
    <row r="771" spans="19:20" x14ac:dyDescent="0.3">
      <c r="S771" s="1"/>
      <c r="T771" s="1"/>
    </row>
    <row r="772" spans="19:20" x14ac:dyDescent="0.3">
      <c r="S772" s="1"/>
      <c r="T772" s="1"/>
    </row>
    <row r="773" spans="19:20" x14ac:dyDescent="0.3">
      <c r="S773" s="1"/>
      <c r="T773" s="1"/>
    </row>
    <row r="774" spans="19:20" x14ac:dyDescent="0.3">
      <c r="S774" s="1"/>
      <c r="T774" s="1"/>
    </row>
    <row r="775" spans="19:20" x14ac:dyDescent="0.3">
      <c r="S775" s="1"/>
      <c r="T775" s="1"/>
    </row>
    <row r="776" spans="19:20" x14ac:dyDescent="0.3">
      <c r="S776" s="1"/>
      <c r="T776" s="1"/>
    </row>
    <row r="777" spans="19:20" x14ac:dyDescent="0.3">
      <c r="S777" s="1"/>
      <c r="T777" s="1"/>
    </row>
    <row r="778" spans="19:20" x14ac:dyDescent="0.3">
      <c r="S778" s="1"/>
      <c r="T778" s="1"/>
    </row>
    <row r="779" spans="19:20" x14ac:dyDescent="0.3">
      <c r="S779" s="1"/>
      <c r="T779" s="1"/>
    </row>
    <row r="780" spans="19:20" x14ac:dyDescent="0.3">
      <c r="S780" s="1"/>
      <c r="T780" s="1"/>
    </row>
    <row r="781" spans="19:20" x14ac:dyDescent="0.3">
      <c r="S781" s="1"/>
      <c r="T781" s="1"/>
    </row>
    <row r="782" spans="19:20" x14ac:dyDescent="0.3">
      <c r="S782" s="1"/>
      <c r="T782" s="1"/>
    </row>
    <row r="783" spans="19:20" x14ac:dyDescent="0.3">
      <c r="S783" s="1"/>
      <c r="T783" s="1"/>
    </row>
    <row r="784" spans="19:20" x14ac:dyDescent="0.3">
      <c r="S784" s="1"/>
      <c r="T784" s="1"/>
    </row>
    <row r="785" spans="19:20" x14ac:dyDescent="0.3">
      <c r="S785" s="1"/>
      <c r="T785" s="1"/>
    </row>
    <row r="786" spans="19:20" x14ac:dyDescent="0.3">
      <c r="S786" s="1"/>
      <c r="T786" s="1"/>
    </row>
    <row r="787" spans="19:20" x14ac:dyDescent="0.3">
      <c r="S787" s="1"/>
      <c r="T787" s="1"/>
    </row>
    <row r="788" spans="19:20" x14ac:dyDescent="0.3">
      <c r="S788" s="1"/>
      <c r="T788" s="1"/>
    </row>
    <row r="789" spans="19:20" x14ac:dyDescent="0.3">
      <c r="S789" s="1"/>
      <c r="T789" s="1"/>
    </row>
    <row r="790" spans="19:20" x14ac:dyDescent="0.3">
      <c r="S790" s="1"/>
      <c r="T790" s="1"/>
    </row>
    <row r="791" spans="19:20" x14ac:dyDescent="0.3">
      <c r="S791" s="1"/>
      <c r="T791" s="1"/>
    </row>
    <row r="792" spans="19:20" x14ac:dyDescent="0.3">
      <c r="S792" s="1"/>
      <c r="T792" s="1"/>
    </row>
    <row r="793" spans="19:20" x14ac:dyDescent="0.3">
      <c r="S793" s="1"/>
      <c r="T793" s="1"/>
    </row>
    <row r="794" spans="19:20" x14ac:dyDescent="0.3">
      <c r="S794" s="1"/>
      <c r="T794" s="1"/>
    </row>
    <row r="795" spans="19:20" x14ac:dyDescent="0.3">
      <c r="S795" s="1"/>
      <c r="T795" s="1"/>
    </row>
    <row r="796" spans="19:20" x14ac:dyDescent="0.3">
      <c r="S796" s="1"/>
      <c r="T796" s="1"/>
    </row>
    <row r="797" spans="19:20" x14ac:dyDescent="0.3">
      <c r="S797" s="1"/>
      <c r="T797" s="1"/>
    </row>
    <row r="798" spans="19:20" x14ac:dyDescent="0.3">
      <c r="S798" s="1"/>
      <c r="T798" s="1"/>
    </row>
    <row r="799" spans="19:20" x14ac:dyDescent="0.3">
      <c r="S799" s="1"/>
      <c r="T799" s="1"/>
    </row>
    <row r="800" spans="19:20" x14ac:dyDescent="0.3">
      <c r="S800" s="1"/>
      <c r="T800" s="1"/>
    </row>
    <row r="801" spans="19:20" x14ac:dyDescent="0.3">
      <c r="S801" s="1"/>
      <c r="T801" s="1"/>
    </row>
    <row r="802" spans="19:20" x14ac:dyDescent="0.3">
      <c r="S802" s="1"/>
      <c r="T802" s="1"/>
    </row>
    <row r="803" spans="19:20" x14ac:dyDescent="0.3">
      <c r="S803" s="1"/>
      <c r="T803" s="1"/>
    </row>
    <row r="804" spans="19:20" x14ac:dyDescent="0.3">
      <c r="S804" s="1"/>
      <c r="T804" s="1"/>
    </row>
    <row r="805" spans="19:20" x14ac:dyDescent="0.3">
      <c r="S805" s="1"/>
      <c r="T805" s="1"/>
    </row>
    <row r="806" spans="19:20" x14ac:dyDescent="0.3">
      <c r="S806" s="1"/>
      <c r="T806" s="1"/>
    </row>
    <row r="807" spans="19:20" x14ac:dyDescent="0.3">
      <c r="S807" s="1"/>
      <c r="T807" s="1"/>
    </row>
    <row r="808" spans="19:20" x14ac:dyDescent="0.3">
      <c r="S808" s="1"/>
      <c r="T808" s="1"/>
    </row>
    <row r="809" spans="19:20" x14ac:dyDescent="0.3">
      <c r="S809" s="1"/>
      <c r="T809" s="1"/>
    </row>
    <row r="810" spans="19:20" x14ac:dyDescent="0.3">
      <c r="S810" s="1"/>
      <c r="T810" s="1"/>
    </row>
    <row r="811" spans="19:20" x14ac:dyDescent="0.3">
      <c r="S811" s="1"/>
      <c r="T811" s="1"/>
    </row>
    <row r="812" spans="19:20" x14ac:dyDescent="0.3">
      <c r="S812" s="1"/>
      <c r="T812" s="1"/>
    </row>
    <row r="813" spans="19:20" x14ac:dyDescent="0.3">
      <c r="S813" s="1"/>
      <c r="T813" s="1"/>
    </row>
    <row r="814" spans="19:20" x14ac:dyDescent="0.3">
      <c r="S814" s="1"/>
      <c r="T814" s="1"/>
    </row>
    <row r="815" spans="19:20" x14ac:dyDescent="0.3">
      <c r="S815" s="1"/>
      <c r="T815" s="1"/>
    </row>
    <row r="816" spans="19:20" x14ac:dyDescent="0.3">
      <c r="S816" s="1"/>
      <c r="T816" s="1"/>
    </row>
    <row r="817" spans="19:20" x14ac:dyDescent="0.3">
      <c r="S817" s="1"/>
      <c r="T817" s="1"/>
    </row>
    <row r="818" spans="19:20" x14ac:dyDescent="0.3">
      <c r="S818" s="1"/>
      <c r="T818" s="1"/>
    </row>
    <row r="819" spans="19:20" x14ac:dyDescent="0.3">
      <c r="S819" s="1"/>
      <c r="T819" s="1"/>
    </row>
    <row r="820" spans="19:20" x14ac:dyDescent="0.3">
      <c r="S820" s="1"/>
      <c r="T820" s="1"/>
    </row>
    <row r="821" spans="19:20" x14ac:dyDescent="0.3">
      <c r="S821" s="1"/>
      <c r="T821" s="1"/>
    </row>
    <row r="822" spans="19:20" x14ac:dyDescent="0.3">
      <c r="S822" s="1"/>
      <c r="T822" s="1"/>
    </row>
    <row r="823" spans="19:20" x14ac:dyDescent="0.3">
      <c r="S823" s="1"/>
      <c r="T823" s="1"/>
    </row>
    <row r="824" spans="19:20" x14ac:dyDescent="0.3">
      <c r="S824" s="1"/>
      <c r="T824" s="1"/>
    </row>
    <row r="825" spans="19:20" x14ac:dyDescent="0.3">
      <c r="S825" s="1"/>
      <c r="T825" s="1"/>
    </row>
    <row r="826" spans="19:20" x14ac:dyDescent="0.3">
      <c r="S826" s="1"/>
      <c r="T826" s="1"/>
    </row>
    <row r="827" spans="19:20" x14ac:dyDescent="0.3">
      <c r="S827" s="1"/>
      <c r="T827" s="1"/>
    </row>
    <row r="828" spans="19:20" x14ac:dyDescent="0.3">
      <c r="S828" s="1"/>
      <c r="T828" s="1"/>
    </row>
    <row r="829" spans="19:20" x14ac:dyDescent="0.3">
      <c r="S829" s="1"/>
      <c r="T829" s="1"/>
    </row>
    <row r="830" spans="19:20" x14ac:dyDescent="0.3">
      <c r="S830" s="1"/>
      <c r="T830" s="1"/>
    </row>
    <row r="831" spans="19:20" x14ac:dyDescent="0.3">
      <c r="S831" s="1"/>
      <c r="T831" s="1"/>
    </row>
    <row r="832" spans="19:20" x14ac:dyDescent="0.3">
      <c r="S832" s="1"/>
      <c r="T832" s="1"/>
    </row>
    <row r="833" spans="19:20" x14ac:dyDescent="0.3">
      <c r="S833" s="1"/>
      <c r="T833" s="1"/>
    </row>
    <row r="834" spans="19:20" x14ac:dyDescent="0.3">
      <c r="S834" s="1"/>
      <c r="T834" s="1"/>
    </row>
    <row r="835" spans="19:20" x14ac:dyDescent="0.3">
      <c r="S835" s="1"/>
      <c r="T835" s="1"/>
    </row>
    <row r="836" spans="19:20" x14ac:dyDescent="0.3">
      <c r="S836" s="1"/>
      <c r="T836" s="1"/>
    </row>
    <row r="837" spans="19:20" x14ac:dyDescent="0.3">
      <c r="S837" s="1"/>
      <c r="T837" s="1"/>
    </row>
    <row r="838" spans="19:20" x14ac:dyDescent="0.3">
      <c r="S838" s="1"/>
      <c r="T838" s="1"/>
    </row>
    <row r="839" spans="19:20" x14ac:dyDescent="0.3">
      <c r="S839" s="1"/>
      <c r="T839" s="1"/>
    </row>
    <row r="840" spans="19:20" x14ac:dyDescent="0.3">
      <c r="S840" s="1"/>
      <c r="T840" s="1"/>
    </row>
    <row r="841" spans="19:20" x14ac:dyDescent="0.3">
      <c r="S841" s="1"/>
      <c r="T841" s="1"/>
    </row>
    <row r="842" spans="19:20" x14ac:dyDescent="0.3">
      <c r="S842" s="1"/>
      <c r="T842" s="1"/>
    </row>
    <row r="843" spans="19:20" x14ac:dyDescent="0.3">
      <c r="S843" s="1"/>
      <c r="T843" s="1"/>
    </row>
    <row r="844" spans="19:20" x14ac:dyDescent="0.3">
      <c r="S844" s="1"/>
      <c r="T844" s="1"/>
    </row>
    <row r="845" spans="19:20" x14ac:dyDescent="0.3">
      <c r="S845" s="1"/>
      <c r="T845" s="1"/>
    </row>
    <row r="846" spans="19:20" x14ac:dyDescent="0.3">
      <c r="S846" s="1"/>
      <c r="T846" s="1"/>
    </row>
    <row r="847" spans="19:20" x14ac:dyDescent="0.3">
      <c r="S847" s="1"/>
      <c r="T847" s="1"/>
    </row>
    <row r="848" spans="19:20" x14ac:dyDescent="0.3">
      <c r="S848" s="1"/>
      <c r="T848" s="1"/>
    </row>
    <row r="849" spans="19:20" x14ac:dyDescent="0.3">
      <c r="S849" s="1"/>
      <c r="T849" s="1"/>
    </row>
    <row r="850" spans="19:20" x14ac:dyDescent="0.3">
      <c r="S850" s="1"/>
      <c r="T850" s="1"/>
    </row>
    <row r="851" spans="19:20" x14ac:dyDescent="0.3">
      <c r="S851" s="1"/>
      <c r="T851" s="1"/>
    </row>
    <row r="852" spans="19:20" x14ac:dyDescent="0.3">
      <c r="S852" s="1"/>
      <c r="T852" s="1"/>
    </row>
    <row r="853" spans="19:20" x14ac:dyDescent="0.3">
      <c r="S853" s="1"/>
      <c r="T853" s="1"/>
    </row>
    <row r="854" spans="19:20" x14ac:dyDescent="0.3">
      <c r="S854" s="1"/>
      <c r="T854" s="1"/>
    </row>
    <row r="855" spans="19:20" x14ac:dyDescent="0.3">
      <c r="S855" s="1"/>
      <c r="T855" s="1"/>
    </row>
    <row r="856" spans="19:20" x14ac:dyDescent="0.3">
      <c r="S856" s="1"/>
      <c r="T856" s="1"/>
    </row>
    <row r="857" spans="19:20" x14ac:dyDescent="0.3">
      <c r="S857" s="1"/>
      <c r="T857" s="1"/>
    </row>
    <row r="858" spans="19:20" x14ac:dyDescent="0.3">
      <c r="S858" s="1"/>
      <c r="T858" s="1"/>
    </row>
    <row r="859" spans="19:20" x14ac:dyDescent="0.3">
      <c r="S859" s="1"/>
      <c r="T859" s="1"/>
    </row>
    <row r="860" spans="19:20" x14ac:dyDescent="0.3">
      <c r="S860" s="1"/>
      <c r="T860" s="1"/>
    </row>
    <row r="861" spans="19:20" x14ac:dyDescent="0.3">
      <c r="S861" s="1"/>
      <c r="T861" s="1"/>
    </row>
    <row r="862" spans="19:20" x14ac:dyDescent="0.3">
      <c r="S862" s="1"/>
      <c r="T862" s="1"/>
    </row>
    <row r="863" spans="19:20" x14ac:dyDescent="0.3">
      <c r="S863" s="1"/>
      <c r="T863" s="1"/>
    </row>
    <row r="864" spans="19:20" x14ac:dyDescent="0.3">
      <c r="S864" s="1"/>
      <c r="T864" s="1"/>
    </row>
    <row r="865" spans="19:20" x14ac:dyDescent="0.3">
      <c r="S865" s="1"/>
      <c r="T865" s="1"/>
    </row>
    <row r="866" spans="19:20" x14ac:dyDescent="0.3">
      <c r="S866" s="1"/>
      <c r="T866" s="1"/>
    </row>
    <row r="867" spans="19:20" x14ac:dyDescent="0.3">
      <c r="S867" s="1"/>
      <c r="T867" s="1"/>
    </row>
    <row r="868" spans="19:20" x14ac:dyDescent="0.3">
      <c r="S868" s="1"/>
      <c r="T868" s="1"/>
    </row>
    <row r="869" spans="19:20" x14ac:dyDescent="0.3">
      <c r="S869" s="1"/>
      <c r="T869" s="1"/>
    </row>
    <row r="870" spans="19:20" x14ac:dyDescent="0.3">
      <c r="S870" s="1"/>
      <c r="T870" s="1"/>
    </row>
    <row r="871" spans="19:20" x14ac:dyDescent="0.3">
      <c r="S871" s="1"/>
      <c r="T871" s="1"/>
    </row>
    <row r="872" spans="19:20" x14ac:dyDescent="0.3">
      <c r="S872" s="1"/>
      <c r="T872" s="1"/>
    </row>
    <row r="873" spans="19:20" x14ac:dyDescent="0.3">
      <c r="S873" s="1"/>
      <c r="T873" s="1"/>
    </row>
    <row r="874" spans="19:20" x14ac:dyDescent="0.3">
      <c r="S874" s="1"/>
      <c r="T874" s="1"/>
    </row>
    <row r="875" spans="19:20" x14ac:dyDescent="0.3">
      <c r="S875" s="1"/>
      <c r="T875" s="1"/>
    </row>
    <row r="876" spans="19:20" x14ac:dyDescent="0.3">
      <c r="S876" s="1"/>
      <c r="T876" s="1"/>
    </row>
    <row r="877" spans="19:20" x14ac:dyDescent="0.3">
      <c r="S877" s="1"/>
      <c r="T877" s="1"/>
    </row>
    <row r="878" spans="19:20" x14ac:dyDescent="0.3">
      <c r="S878" s="1"/>
      <c r="T878" s="1"/>
    </row>
    <row r="879" spans="19:20" x14ac:dyDescent="0.3">
      <c r="S879" s="1"/>
      <c r="T879" s="1"/>
    </row>
    <row r="880" spans="19:20" x14ac:dyDescent="0.3">
      <c r="S880" s="1"/>
      <c r="T880" s="1"/>
    </row>
    <row r="881" spans="19:20" x14ac:dyDescent="0.3">
      <c r="S881" s="1"/>
      <c r="T881" s="1"/>
    </row>
    <row r="882" spans="19:20" x14ac:dyDescent="0.3">
      <c r="S882" s="1"/>
      <c r="T882" s="1"/>
    </row>
    <row r="883" spans="19:20" x14ac:dyDescent="0.3">
      <c r="S883" s="1"/>
      <c r="T883" s="1"/>
    </row>
    <row r="884" spans="19:20" x14ac:dyDescent="0.3">
      <c r="S884" s="1"/>
      <c r="T884" s="1"/>
    </row>
    <row r="885" spans="19:20" x14ac:dyDescent="0.3">
      <c r="S885" s="1"/>
      <c r="T885" s="1"/>
    </row>
    <row r="886" spans="19:20" x14ac:dyDescent="0.3">
      <c r="S886" s="1"/>
      <c r="T886" s="1"/>
    </row>
    <row r="887" spans="19:20" x14ac:dyDescent="0.3">
      <c r="S887" s="1"/>
      <c r="T887" s="1"/>
    </row>
    <row r="888" spans="19:20" x14ac:dyDescent="0.3">
      <c r="S888" s="1"/>
      <c r="T888" s="1"/>
    </row>
    <row r="889" spans="19:20" x14ac:dyDescent="0.3">
      <c r="S889" s="1"/>
      <c r="T889" s="1"/>
    </row>
    <row r="890" spans="19:20" x14ac:dyDescent="0.3">
      <c r="S890" s="1"/>
      <c r="T890" s="1"/>
    </row>
    <row r="891" spans="19:20" x14ac:dyDescent="0.3">
      <c r="S891" s="1"/>
      <c r="T891" s="1"/>
    </row>
    <row r="892" spans="19:20" x14ac:dyDescent="0.3">
      <c r="S892" s="1"/>
      <c r="T892" s="1"/>
    </row>
    <row r="893" spans="19:20" x14ac:dyDescent="0.3">
      <c r="S893" s="1"/>
      <c r="T893" s="1"/>
    </row>
    <row r="894" spans="19:20" x14ac:dyDescent="0.3">
      <c r="S894" s="1"/>
      <c r="T894" s="1"/>
    </row>
    <row r="895" spans="19:20" x14ac:dyDescent="0.3">
      <c r="S895" s="1"/>
      <c r="T895" s="1"/>
    </row>
    <row r="896" spans="19:20" x14ac:dyDescent="0.3">
      <c r="S896" s="1"/>
      <c r="T896" s="1"/>
    </row>
    <row r="897" spans="19:20" x14ac:dyDescent="0.3">
      <c r="S897" s="1"/>
      <c r="T897" s="1"/>
    </row>
    <row r="898" spans="19:20" x14ac:dyDescent="0.3">
      <c r="S898" s="1"/>
      <c r="T898" s="1"/>
    </row>
    <row r="899" spans="19:20" x14ac:dyDescent="0.3">
      <c r="S899" s="1"/>
      <c r="T899" s="1"/>
    </row>
    <row r="900" spans="19:20" x14ac:dyDescent="0.3">
      <c r="S900" s="1"/>
      <c r="T900" s="1"/>
    </row>
    <row r="901" spans="19:20" x14ac:dyDescent="0.3">
      <c r="S901" s="1"/>
      <c r="T901" s="1"/>
    </row>
    <row r="902" spans="19:20" x14ac:dyDescent="0.3">
      <c r="S902" s="1"/>
      <c r="T902" s="1"/>
    </row>
    <row r="903" spans="19:20" x14ac:dyDescent="0.3">
      <c r="S903" s="1"/>
      <c r="T903" s="1"/>
    </row>
    <row r="904" spans="19:20" x14ac:dyDescent="0.3">
      <c r="S904" s="1"/>
      <c r="T904" s="1"/>
    </row>
    <row r="905" spans="19:20" x14ac:dyDescent="0.3">
      <c r="S905" s="1"/>
      <c r="T905" s="1"/>
    </row>
    <row r="906" spans="19:20" x14ac:dyDescent="0.3">
      <c r="S906" s="1"/>
      <c r="T906" s="1"/>
    </row>
    <row r="907" spans="19:20" x14ac:dyDescent="0.3">
      <c r="S907" s="1"/>
      <c r="T907" s="1"/>
    </row>
    <row r="908" spans="19:20" x14ac:dyDescent="0.3">
      <c r="S908" s="1"/>
      <c r="T908" s="1"/>
    </row>
    <row r="909" spans="19:20" x14ac:dyDescent="0.3">
      <c r="S909" s="1"/>
      <c r="T909" s="1"/>
    </row>
    <row r="910" spans="19:20" x14ac:dyDescent="0.3">
      <c r="S910" s="1"/>
      <c r="T910" s="1"/>
    </row>
    <row r="911" spans="19:20" x14ac:dyDescent="0.3">
      <c r="S911" s="1"/>
      <c r="T911" s="1"/>
    </row>
    <row r="912" spans="19:20" x14ac:dyDescent="0.3">
      <c r="S912" s="1"/>
      <c r="T912" s="1"/>
    </row>
    <row r="913" spans="19:20" x14ac:dyDescent="0.3">
      <c r="S913" s="1"/>
      <c r="T913" s="1"/>
    </row>
    <row r="914" spans="19:20" x14ac:dyDescent="0.3">
      <c r="S914" s="1"/>
      <c r="T914" s="1"/>
    </row>
    <row r="915" spans="19:20" x14ac:dyDescent="0.3">
      <c r="S915" s="1"/>
      <c r="T915" s="1"/>
    </row>
    <row r="916" spans="19:20" x14ac:dyDescent="0.3">
      <c r="S916" s="1"/>
      <c r="T916" s="1"/>
    </row>
    <row r="917" spans="19:20" x14ac:dyDescent="0.3">
      <c r="S917" s="1"/>
      <c r="T917" s="1"/>
    </row>
    <row r="918" spans="19:20" x14ac:dyDescent="0.3">
      <c r="S918" s="1"/>
      <c r="T918" s="1"/>
    </row>
    <row r="919" spans="19:20" x14ac:dyDescent="0.3">
      <c r="S919" s="1"/>
      <c r="T919" s="1"/>
    </row>
    <row r="920" spans="19:20" x14ac:dyDescent="0.3">
      <c r="S920" s="1"/>
      <c r="T920" s="1"/>
    </row>
    <row r="921" spans="19:20" x14ac:dyDescent="0.3">
      <c r="S921" s="1"/>
      <c r="T921" s="1"/>
    </row>
    <row r="922" spans="19:20" x14ac:dyDescent="0.3">
      <c r="S922" s="1"/>
      <c r="T922" s="1"/>
    </row>
    <row r="923" spans="19:20" x14ac:dyDescent="0.3">
      <c r="S923" s="1"/>
      <c r="T923" s="1"/>
    </row>
    <row r="924" spans="19:20" x14ac:dyDescent="0.3">
      <c r="S924" s="1"/>
      <c r="T924" s="1"/>
    </row>
    <row r="925" spans="19:20" x14ac:dyDescent="0.3">
      <c r="S925" s="1"/>
      <c r="T925" s="1"/>
    </row>
    <row r="926" spans="19:20" x14ac:dyDescent="0.3">
      <c r="S926" s="1"/>
      <c r="T926" s="1"/>
    </row>
    <row r="927" spans="19:20" x14ac:dyDescent="0.3">
      <c r="S927" s="1"/>
      <c r="T927" s="1"/>
    </row>
    <row r="928" spans="19:20" x14ac:dyDescent="0.3">
      <c r="S928" s="1"/>
      <c r="T928" s="1"/>
    </row>
    <row r="929" spans="19:20" x14ac:dyDescent="0.3">
      <c r="S929" s="1"/>
      <c r="T929" s="1"/>
    </row>
    <row r="930" spans="19:20" x14ac:dyDescent="0.3">
      <c r="S930" s="1"/>
      <c r="T930" s="1"/>
    </row>
    <row r="931" spans="19:20" x14ac:dyDescent="0.3">
      <c r="S931" s="1"/>
      <c r="T931" s="1"/>
    </row>
    <row r="932" spans="19:20" x14ac:dyDescent="0.3">
      <c r="S932" s="1"/>
      <c r="T932" s="1"/>
    </row>
    <row r="933" spans="19:20" x14ac:dyDescent="0.3">
      <c r="S933" s="1"/>
      <c r="T933" s="1"/>
    </row>
    <row r="934" spans="19:20" x14ac:dyDescent="0.3">
      <c r="S934" s="1"/>
      <c r="T934" s="1"/>
    </row>
    <row r="935" spans="19:20" x14ac:dyDescent="0.3">
      <c r="S935" s="1"/>
      <c r="T935" s="1"/>
    </row>
    <row r="936" spans="19:20" x14ac:dyDescent="0.3">
      <c r="S936" s="1"/>
      <c r="T936" s="1"/>
    </row>
    <row r="937" spans="19:20" x14ac:dyDescent="0.3">
      <c r="S937" s="1"/>
      <c r="T937" s="1"/>
    </row>
    <row r="938" spans="19:20" x14ac:dyDescent="0.3">
      <c r="S938" s="1"/>
      <c r="T938" s="1"/>
    </row>
    <row r="939" spans="19:20" x14ac:dyDescent="0.3">
      <c r="S939" s="1"/>
      <c r="T939" s="1"/>
    </row>
    <row r="940" spans="19:20" x14ac:dyDescent="0.3">
      <c r="S940" s="1"/>
      <c r="T940" s="1"/>
    </row>
    <row r="941" spans="19:20" x14ac:dyDescent="0.3">
      <c r="S941" s="1"/>
      <c r="T941" s="1"/>
    </row>
    <row r="942" spans="19:20" x14ac:dyDescent="0.3">
      <c r="S942" s="1"/>
      <c r="T942" s="1"/>
    </row>
    <row r="943" spans="19:20" x14ac:dyDescent="0.3">
      <c r="S943" s="1"/>
      <c r="T943" s="1"/>
    </row>
    <row r="944" spans="19:20" x14ac:dyDescent="0.3">
      <c r="S944" s="1"/>
      <c r="T944" s="1"/>
    </row>
    <row r="945" spans="19:20" x14ac:dyDescent="0.3">
      <c r="S945" s="1"/>
      <c r="T945" s="1"/>
    </row>
    <row r="946" spans="19:20" x14ac:dyDescent="0.3">
      <c r="S946" s="1"/>
      <c r="T946" s="1"/>
    </row>
    <row r="947" spans="19:20" x14ac:dyDescent="0.3">
      <c r="S947" s="1"/>
      <c r="T947" s="1"/>
    </row>
    <row r="948" spans="19:20" x14ac:dyDescent="0.3">
      <c r="S948" s="1"/>
      <c r="T948" s="1"/>
    </row>
    <row r="949" spans="19:20" x14ac:dyDescent="0.3">
      <c r="S949" s="1"/>
      <c r="T949" s="1"/>
    </row>
    <row r="950" spans="19:20" x14ac:dyDescent="0.3">
      <c r="S950" s="1"/>
      <c r="T950" s="1"/>
    </row>
    <row r="951" spans="19:20" x14ac:dyDescent="0.3">
      <c r="S951" s="1"/>
      <c r="T951" s="1"/>
    </row>
    <row r="952" spans="19:20" x14ac:dyDescent="0.3">
      <c r="S952" s="1"/>
      <c r="T952" s="1"/>
    </row>
    <row r="953" spans="19:20" x14ac:dyDescent="0.3">
      <c r="S953" s="1"/>
      <c r="T953" s="1"/>
    </row>
    <row r="954" spans="19:20" x14ac:dyDescent="0.3">
      <c r="S954" s="1"/>
      <c r="T954" s="1"/>
    </row>
    <row r="955" spans="19:20" x14ac:dyDescent="0.3">
      <c r="S955" s="1"/>
      <c r="T955" s="1"/>
    </row>
    <row r="956" spans="19:20" x14ac:dyDescent="0.3">
      <c r="S956" s="1"/>
      <c r="T956" s="1"/>
    </row>
    <row r="957" spans="19:20" x14ac:dyDescent="0.3">
      <c r="S957" s="1"/>
      <c r="T957" s="1"/>
    </row>
    <row r="958" spans="19:20" x14ac:dyDescent="0.3">
      <c r="S958" s="1"/>
      <c r="T958" s="1"/>
    </row>
    <row r="959" spans="19:20" x14ac:dyDescent="0.3">
      <c r="S959" s="1"/>
      <c r="T959" s="1"/>
    </row>
    <row r="960" spans="19:20" x14ac:dyDescent="0.3">
      <c r="S960" s="1"/>
      <c r="T960" s="1"/>
    </row>
    <row r="961" spans="19:20" x14ac:dyDescent="0.3">
      <c r="S961" s="1"/>
      <c r="T961" s="1"/>
    </row>
    <row r="962" spans="19:20" x14ac:dyDescent="0.3">
      <c r="S962" s="1"/>
      <c r="T962" s="1"/>
    </row>
    <row r="963" spans="19:20" x14ac:dyDescent="0.3">
      <c r="S963" s="1"/>
      <c r="T963" s="1"/>
    </row>
    <row r="964" spans="19:20" x14ac:dyDescent="0.3">
      <c r="S964" s="1"/>
      <c r="T964" s="1"/>
    </row>
    <row r="965" spans="19:20" x14ac:dyDescent="0.3">
      <c r="S965" s="1"/>
      <c r="T965" s="1"/>
    </row>
    <row r="966" spans="19:20" x14ac:dyDescent="0.3">
      <c r="S966" s="1"/>
      <c r="T966" s="1"/>
    </row>
    <row r="967" spans="19:20" x14ac:dyDescent="0.3">
      <c r="S967" s="1"/>
      <c r="T967" s="1"/>
    </row>
    <row r="968" spans="19:20" x14ac:dyDescent="0.3">
      <c r="S968" s="1"/>
      <c r="T968" s="1"/>
    </row>
    <row r="969" spans="19:20" x14ac:dyDescent="0.3">
      <c r="S969" s="1"/>
      <c r="T969" s="1"/>
    </row>
    <row r="970" spans="19:20" x14ac:dyDescent="0.3">
      <c r="S970" s="1"/>
      <c r="T970" s="1"/>
    </row>
    <row r="971" spans="19:20" x14ac:dyDescent="0.3">
      <c r="S971" s="1"/>
      <c r="T971" s="1"/>
    </row>
    <row r="972" spans="19:20" x14ac:dyDescent="0.3">
      <c r="S972" s="1"/>
      <c r="T972" s="1"/>
    </row>
    <row r="973" spans="19:20" x14ac:dyDescent="0.3">
      <c r="S973" s="1"/>
      <c r="T973" s="1"/>
    </row>
    <row r="974" spans="19:20" x14ac:dyDescent="0.3">
      <c r="S974" s="1"/>
      <c r="T974" s="1"/>
    </row>
    <row r="975" spans="19:20" x14ac:dyDescent="0.3">
      <c r="S975" s="1"/>
      <c r="T975" s="1"/>
    </row>
    <row r="976" spans="19:20" x14ac:dyDescent="0.3">
      <c r="S976" s="1"/>
      <c r="T976" s="1"/>
    </row>
    <row r="977" spans="19:20" x14ac:dyDescent="0.3">
      <c r="S977" s="1"/>
      <c r="T977" s="1"/>
    </row>
    <row r="978" spans="19:20" x14ac:dyDescent="0.3">
      <c r="S978" s="1"/>
      <c r="T978" s="1"/>
    </row>
    <row r="979" spans="19:20" x14ac:dyDescent="0.3">
      <c r="S979" s="1"/>
      <c r="T979" s="1"/>
    </row>
    <row r="980" spans="19:20" x14ac:dyDescent="0.3">
      <c r="S980" s="1"/>
      <c r="T980" s="1"/>
    </row>
    <row r="981" spans="19:20" x14ac:dyDescent="0.3">
      <c r="S981" s="1"/>
      <c r="T981" s="1"/>
    </row>
    <row r="982" spans="19:20" x14ac:dyDescent="0.3">
      <c r="S982" s="1"/>
      <c r="T982" s="1"/>
    </row>
    <row r="983" spans="19:20" x14ac:dyDescent="0.3">
      <c r="S983" s="1"/>
      <c r="T983" s="1"/>
    </row>
    <row r="984" spans="19:20" x14ac:dyDescent="0.3">
      <c r="S984" s="1"/>
      <c r="T984" s="1"/>
    </row>
    <row r="985" spans="19:20" x14ac:dyDescent="0.3">
      <c r="S985" s="1"/>
      <c r="T985" s="1"/>
    </row>
    <row r="986" spans="19:20" x14ac:dyDescent="0.3">
      <c r="S986" s="1"/>
      <c r="T986" s="1"/>
    </row>
    <row r="987" spans="19:20" x14ac:dyDescent="0.3">
      <c r="S987" s="1"/>
      <c r="T987" s="1"/>
    </row>
    <row r="988" spans="19:20" x14ac:dyDescent="0.3">
      <c r="S988" s="1"/>
      <c r="T988" s="1"/>
    </row>
    <row r="989" spans="19:20" x14ac:dyDescent="0.3">
      <c r="S989" s="1"/>
      <c r="T989" s="1"/>
    </row>
    <row r="990" spans="19:20" x14ac:dyDescent="0.3">
      <c r="S990" s="1"/>
      <c r="T990" s="1"/>
    </row>
    <row r="991" spans="19:20" x14ac:dyDescent="0.3">
      <c r="S991" s="1"/>
      <c r="T991" s="1"/>
    </row>
    <row r="992" spans="19:20" x14ac:dyDescent="0.3">
      <c r="S992" s="1"/>
      <c r="T992" s="1"/>
    </row>
    <row r="993" spans="19:20" x14ac:dyDescent="0.3">
      <c r="S993" s="1"/>
      <c r="T993" s="1"/>
    </row>
    <row r="994" spans="19:20" x14ac:dyDescent="0.3">
      <c r="S994" s="1"/>
      <c r="T994" s="1"/>
    </row>
    <row r="995" spans="19:20" x14ac:dyDescent="0.3">
      <c r="S995" s="1"/>
      <c r="T995" s="1"/>
    </row>
    <row r="996" spans="19:20" x14ac:dyDescent="0.3">
      <c r="S996" s="1"/>
      <c r="T996" s="1"/>
    </row>
    <row r="997" spans="19:20" x14ac:dyDescent="0.3">
      <c r="S997" s="1"/>
      <c r="T997" s="1"/>
    </row>
    <row r="998" spans="19:20" x14ac:dyDescent="0.3">
      <c r="S998" s="1"/>
      <c r="T998" s="1"/>
    </row>
    <row r="999" spans="19:20" x14ac:dyDescent="0.3">
      <c r="S999" s="1"/>
      <c r="T999" s="1"/>
    </row>
    <row r="1000" spans="19:20" x14ac:dyDescent="0.3">
      <c r="S1000" s="1"/>
      <c r="T1000" s="1"/>
    </row>
    <row r="1001" spans="19:20" x14ac:dyDescent="0.3">
      <c r="S1001" s="1"/>
      <c r="T1001" s="1"/>
    </row>
    <row r="1002" spans="19:20" x14ac:dyDescent="0.3">
      <c r="S1002" s="1"/>
      <c r="T1002" s="1"/>
    </row>
    <row r="1003" spans="19:20" x14ac:dyDescent="0.3">
      <c r="S1003" s="1"/>
      <c r="T1003" s="1"/>
    </row>
    <row r="1004" spans="19:20" x14ac:dyDescent="0.3">
      <c r="S1004" s="1"/>
      <c r="T1004" s="1"/>
    </row>
    <row r="1005" spans="19:20" x14ac:dyDescent="0.3">
      <c r="S1005" s="1"/>
      <c r="T1005" s="1"/>
    </row>
    <row r="1006" spans="19:20" x14ac:dyDescent="0.3">
      <c r="S1006" s="1"/>
      <c r="T1006" s="1"/>
    </row>
    <row r="1007" spans="19:20" x14ac:dyDescent="0.3">
      <c r="S1007" s="1"/>
      <c r="T1007" s="1"/>
    </row>
    <row r="1008" spans="19:20" x14ac:dyDescent="0.3">
      <c r="S1008" s="1"/>
      <c r="T1008" s="1"/>
    </row>
    <row r="1009" spans="19:20" x14ac:dyDescent="0.3">
      <c r="S1009" s="1"/>
      <c r="T1009" s="1"/>
    </row>
    <row r="1010" spans="19:20" x14ac:dyDescent="0.3">
      <c r="S1010" s="1"/>
      <c r="T1010" s="1"/>
    </row>
    <row r="1011" spans="19:20" x14ac:dyDescent="0.3">
      <c r="S1011" s="1"/>
      <c r="T1011" s="1"/>
    </row>
    <row r="1012" spans="19:20" x14ac:dyDescent="0.3">
      <c r="S1012" s="1"/>
      <c r="T1012" s="1"/>
    </row>
    <row r="1013" spans="19:20" x14ac:dyDescent="0.3">
      <c r="S1013" s="1"/>
      <c r="T1013" s="1"/>
    </row>
    <row r="1014" spans="19:20" x14ac:dyDescent="0.3">
      <c r="S1014" s="1"/>
      <c r="T1014" s="1"/>
    </row>
    <row r="1015" spans="19:20" x14ac:dyDescent="0.3">
      <c r="S1015" s="1"/>
      <c r="T1015" s="1"/>
    </row>
    <row r="1016" spans="19:20" x14ac:dyDescent="0.3">
      <c r="S1016" s="1"/>
      <c r="T1016" s="1"/>
    </row>
    <row r="1017" spans="19:20" x14ac:dyDescent="0.3">
      <c r="S1017" s="1"/>
      <c r="T1017" s="1"/>
    </row>
    <row r="1018" spans="19:20" x14ac:dyDescent="0.3">
      <c r="S1018" s="1"/>
      <c r="T1018" s="1"/>
    </row>
    <row r="1019" spans="19:20" x14ac:dyDescent="0.3">
      <c r="S1019" s="1"/>
      <c r="T1019" s="1"/>
    </row>
    <row r="1020" spans="19:20" x14ac:dyDescent="0.3">
      <c r="S1020" s="1"/>
      <c r="T1020" s="1"/>
    </row>
    <row r="1021" spans="19:20" x14ac:dyDescent="0.3">
      <c r="S1021" s="1"/>
      <c r="T1021" s="1"/>
    </row>
    <row r="1022" spans="19:20" x14ac:dyDescent="0.3">
      <c r="S1022" s="1"/>
      <c r="T1022" s="1"/>
    </row>
    <row r="1023" spans="19:20" x14ac:dyDescent="0.3">
      <c r="S1023" s="1"/>
      <c r="T1023" s="1"/>
    </row>
    <row r="1024" spans="19:20" x14ac:dyDescent="0.3">
      <c r="S1024" s="1"/>
      <c r="T1024" s="1"/>
    </row>
    <row r="1025" spans="19:20" x14ac:dyDescent="0.3">
      <c r="S1025" s="1"/>
      <c r="T1025" s="1"/>
    </row>
    <row r="1026" spans="19:20" x14ac:dyDescent="0.3">
      <c r="S1026" s="1"/>
      <c r="T1026" s="1"/>
    </row>
    <row r="1027" spans="19:20" x14ac:dyDescent="0.3">
      <c r="S1027" s="1"/>
      <c r="T1027" s="1"/>
    </row>
    <row r="1028" spans="19:20" x14ac:dyDescent="0.3">
      <c r="S1028" s="1"/>
      <c r="T1028" s="1"/>
    </row>
    <row r="1029" spans="19:20" x14ac:dyDescent="0.3">
      <c r="S1029" s="1"/>
      <c r="T1029" s="1"/>
    </row>
    <row r="1030" spans="19:20" x14ac:dyDescent="0.3">
      <c r="S1030" s="1"/>
      <c r="T1030" s="1"/>
    </row>
    <row r="1031" spans="19:20" x14ac:dyDescent="0.3">
      <c r="S1031" s="1"/>
      <c r="T1031" s="1"/>
    </row>
    <row r="1032" spans="19:20" x14ac:dyDescent="0.3">
      <c r="S1032" s="1"/>
      <c r="T1032" s="1"/>
    </row>
    <row r="1033" spans="19:20" x14ac:dyDescent="0.3">
      <c r="S1033" s="1"/>
      <c r="T1033" s="1"/>
    </row>
    <row r="1034" spans="19:20" x14ac:dyDescent="0.3">
      <c r="S1034" s="1"/>
      <c r="T1034" s="1"/>
    </row>
    <row r="1035" spans="19:20" x14ac:dyDescent="0.3">
      <c r="S1035" s="1"/>
      <c r="T1035" s="1"/>
    </row>
    <row r="1036" spans="19:20" x14ac:dyDescent="0.3">
      <c r="S1036" s="1"/>
      <c r="T1036" s="1"/>
    </row>
    <row r="1037" spans="19:20" x14ac:dyDescent="0.3">
      <c r="S1037" s="1"/>
      <c r="T1037" s="1"/>
    </row>
    <row r="1038" spans="19:20" x14ac:dyDescent="0.3">
      <c r="S1038" s="1"/>
      <c r="T1038" s="1"/>
    </row>
    <row r="1039" spans="19:20" x14ac:dyDescent="0.3">
      <c r="S1039" s="1"/>
      <c r="T1039" s="1"/>
    </row>
    <row r="1040" spans="19:20" x14ac:dyDescent="0.3">
      <c r="S1040" s="1"/>
      <c r="T1040" s="1"/>
    </row>
    <row r="1041" spans="19:20" x14ac:dyDescent="0.3">
      <c r="S1041" s="1"/>
      <c r="T1041" s="1"/>
    </row>
    <row r="1042" spans="19:20" x14ac:dyDescent="0.3">
      <c r="S1042" s="1"/>
      <c r="T1042" s="1"/>
    </row>
    <row r="1043" spans="19:20" x14ac:dyDescent="0.3">
      <c r="S1043" s="1"/>
      <c r="T1043" s="1"/>
    </row>
    <row r="1044" spans="19:20" x14ac:dyDescent="0.3">
      <c r="S1044" s="1"/>
      <c r="T1044" s="1"/>
    </row>
    <row r="1045" spans="19:20" x14ac:dyDescent="0.3">
      <c r="S1045" s="1"/>
      <c r="T1045" s="1"/>
    </row>
    <row r="1046" spans="19:20" x14ac:dyDescent="0.3">
      <c r="S1046" s="1"/>
      <c r="T1046" s="1"/>
    </row>
    <row r="1047" spans="19:20" x14ac:dyDescent="0.3">
      <c r="S1047" s="1"/>
      <c r="T1047" s="1"/>
    </row>
    <row r="1048" spans="19:20" x14ac:dyDescent="0.3">
      <c r="S1048" s="1"/>
      <c r="T1048" s="1"/>
    </row>
    <row r="1049" spans="19:20" x14ac:dyDescent="0.3">
      <c r="S1049" s="1"/>
      <c r="T1049" s="1"/>
    </row>
    <row r="1050" spans="19:20" x14ac:dyDescent="0.3">
      <c r="S1050" s="1"/>
      <c r="T1050" s="1"/>
    </row>
    <row r="1051" spans="19:20" x14ac:dyDescent="0.3">
      <c r="S1051" s="1"/>
      <c r="T1051" s="1"/>
    </row>
    <row r="1052" spans="19:20" x14ac:dyDescent="0.3">
      <c r="S1052" s="1"/>
      <c r="T1052" s="1"/>
    </row>
    <row r="1053" spans="19:20" x14ac:dyDescent="0.3">
      <c r="S1053" s="1"/>
      <c r="T1053" s="1"/>
    </row>
    <row r="1054" spans="19:20" x14ac:dyDescent="0.3">
      <c r="S1054" s="1"/>
      <c r="T1054" s="1"/>
    </row>
    <row r="1055" spans="19:20" x14ac:dyDescent="0.3">
      <c r="S1055" s="1"/>
      <c r="T1055" s="1"/>
    </row>
    <row r="1056" spans="19:20" x14ac:dyDescent="0.3">
      <c r="S1056" s="1"/>
      <c r="T1056" s="1"/>
    </row>
    <row r="1057" spans="19:20" x14ac:dyDescent="0.3">
      <c r="S1057" s="1"/>
      <c r="T1057" s="1"/>
    </row>
    <row r="1058" spans="19:20" x14ac:dyDescent="0.3">
      <c r="S1058" s="1"/>
      <c r="T1058" s="1"/>
    </row>
    <row r="1059" spans="19:20" x14ac:dyDescent="0.3">
      <c r="S1059" s="1"/>
      <c r="T1059" s="1"/>
    </row>
    <row r="1060" spans="19:20" x14ac:dyDescent="0.3">
      <c r="S1060" s="1"/>
      <c r="T1060" s="1"/>
    </row>
    <row r="1061" spans="19:20" x14ac:dyDescent="0.3">
      <c r="S1061" s="1"/>
      <c r="T1061" s="1"/>
    </row>
    <row r="1062" spans="19:20" x14ac:dyDescent="0.3">
      <c r="S1062" s="1"/>
      <c r="T1062" s="1"/>
    </row>
    <row r="1063" spans="19:20" x14ac:dyDescent="0.3">
      <c r="S1063" s="1"/>
      <c r="T1063" s="1"/>
    </row>
    <row r="1064" spans="19:20" x14ac:dyDescent="0.3">
      <c r="S1064" s="1"/>
      <c r="T1064" s="1"/>
    </row>
    <row r="1065" spans="19:20" x14ac:dyDescent="0.3">
      <c r="S1065" s="1"/>
      <c r="T1065" s="1"/>
    </row>
    <row r="1066" spans="19:20" x14ac:dyDescent="0.3">
      <c r="S1066" s="1"/>
      <c r="T1066" s="1"/>
    </row>
    <row r="1067" spans="19:20" x14ac:dyDescent="0.3">
      <c r="S1067" s="1"/>
      <c r="T1067" s="1"/>
    </row>
    <row r="1068" spans="19:20" x14ac:dyDescent="0.3">
      <c r="S1068" s="1"/>
      <c r="T1068" s="1"/>
    </row>
    <row r="1069" spans="19:20" x14ac:dyDescent="0.3">
      <c r="S1069" s="1"/>
      <c r="T1069" s="1"/>
    </row>
    <row r="1070" spans="19:20" x14ac:dyDescent="0.3">
      <c r="S1070" s="1"/>
      <c r="T1070" s="1"/>
    </row>
    <row r="1071" spans="19:20" x14ac:dyDescent="0.3">
      <c r="S1071" s="1"/>
      <c r="T1071" s="1"/>
    </row>
    <row r="1072" spans="19:20" x14ac:dyDescent="0.3">
      <c r="S1072" s="1"/>
      <c r="T1072" s="1"/>
    </row>
    <row r="1073" spans="19:20" x14ac:dyDescent="0.3">
      <c r="S1073" s="1"/>
      <c r="T1073" s="1"/>
    </row>
    <row r="1074" spans="19:20" x14ac:dyDescent="0.3">
      <c r="S1074" s="1"/>
      <c r="T1074" s="1"/>
    </row>
    <row r="1075" spans="19:20" x14ac:dyDescent="0.3">
      <c r="S1075" s="1"/>
      <c r="T1075" s="1"/>
    </row>
    <row r="1076" spans="19:20" x14ac:dyDescent="0.3">
      <c r="S1076" s="1"/>
      <c r="T1076" s="1"/>
    </row>
    <row r="1077" spans="19:20" x14ac:dyDescent="0.3">
      <c r="S1077" s="1"/>
      <c r="T1077" s="1"/>
    </row>
    <row r="1078" spans="19:20" x14ac:dyDescent="0.3">
      <c r="S1078" s="1"/>
      <c r="T1078" s="1"/>
    </row>
    <row r="1079" spans="19:20" x14ac:dyDescent="0.3">
      <c r="S1079" s="1"/>
      <c r="T1079" s="1"/>
    </row>
    <row r="1080" spans="19:20" x14ac:dyDescent="0.3">
      <c r="S1080" s="1"/>
      <c r="T1080" s="1"/>
    </row>
    <row r="1081" spans="19:20" x14ac:dyDescent="0.3">
      <c r="S1081" s="1"/>
      <c r="T1081" s="1"/>
    </row>
    <row r="1082" spans="19:20" x14ac:dyDescent="0.3">
      <c r="S1082" s="1"/>
      <c r="T1082" s="1"/>
    </row>
    <row r="1083" spans="19:20" x14ac:dyDescent="0.3">
      <c r="S1083" s="1"/>
      <c r="T1083" s="1"/>
    </row>
    <row r="1084" spans="19:20" x14ac:dyDescent="0.3">
      <c r="S1084" s="1"/>
      <c r="T1084" s="1"/>
    </row>
    <row r="1085" spans="19:20" x14ac:dyDescent="0.3">
      <c r="S1085" s="1"/>
      <c r="T1085" s="1"/>
    </row>
    <row r="1086" spans="19:20" x14ac:dyDescent="0.3">
      <c r="S1086" s="1"/>
      <c r="T1086" s="1"/>
    </row>
    <row r="1087" spans="19:20" x14ac:dyDescent="0.3">
      <c r="S1087" s="1"/>
      <c r="T1087" s="1"/>
    </row>
    <row r="1088" spans="19:20" x14ac:dyDescent="0.3">
      <c r="S1088" s="1"/>
      <c r="T1088" s="1"/>
    </row>
    <row r="1089" spans="19:20" x14ac:dyDescent="0.3">
      <c r="S1089" s="1"/>
      <c r="T1089" s="1"/>
    </row>
    <row r="1090" spans="19:20" x14ac:dyDescent="0.3">
      <c r="S1090" s="1"/>
      <c r="T1090" s="1"/>
    </row>
    <row r="1091" spans="19:20" x14ac:dyDescent="0.3">
      <c r="S1091" s="1"/>
      <c r="T1091" s="1"/>
    </row>
    <row r="1092" spans="19:20" x14ac:dyDescent="0.3">
      <c r="S1092" s="1"/>
      <c r="T1092" s="1"/>
    </row>
    <row r="1093" spans="19:20" x14ac:dyDescent="0.3">
      <c r="S1093" s="1"/>
      <c r="T1093" s="1"/>
    </row>
    <row r="1094" spans="19:20" x14ac:dyDescent="0.3">
      <c r="S1094" s="1"/>
      <c r="T1094" s="1"/>
    </row>
    <row r="1095" spans="19:20" x14ac:dyDescent="0.3">
      <c r="S1095" s="1"/>
      <c r="T1095" s="1"/>
    </row>
    <row r="1096" spans="19:20" x14ac:dyDescent="0.3">
      <c r="S1096" s="1"/>
      <c r="T1096" s="1"/>
    </row>
    <row r="1097" spans="19:20" x14ac:dyDescent="0.3">
      <c r="S1097" s="1"/>
      <c r="T1097" s="1"/>
    </row>
    <row r="1098" spans="19:20" x14ac:dyDescent="0.3">
      <c r="S1098" s="1"/>
      <c r="T1098" s="1"/>
    </row>
    <row r="1099" spans="19:20" x14ac:dyDescent="0.3">
      <c r="S1099" s="1"/>
      <c r="T1099" s="1"/>
    </row>
    <row r="1100" spans="19:20" x14ac:dyDescent="0.3">
      <c r="S1100" s="1"/>
      <c r="T1100" s="1"/>
    </row>
    <row r="1101" spans="19:20" x14ac:dyDescent="0.3">
      <c r="S1101" s="1"/>
      <c r="T1101" s="1"/>
    </row>
    <row r="1102" spans="19:20" x14ac:dyDescent="0.3">
      <c r="S1102" s="1"/>
      <c r="T1102" s="1"/>
    </row>
    <row r="1103" spans="19:20" x14ac:dyDescent="0.3">
      <c r="S1103" s="1"/>
      <c r="T1103" s="1"/>
    </row>
    <row r="1104" spans="19:20" x14ac:dyDescent="0.3">
      <c r="S1104" s="1"/>
      <c r="T1104" s="1"/>
    </row>
    <row r="1105" spans="19:20" x14ac:dyDescent="0.3">
      <c r="S1105" s="1"/>
      <c r="T1105" s="1"/>
    </row>
    <row r="1106" spans="19:20" x14ac:dyDescent="0.3">
      <c r="S1106" s="1"/>
      <c r="T1106" s="1"/>
    </row>
    <row r="1107" spans="19:20" x14ac:dyDescent="0.3">
      <c r="S1107" s="1"/>
      <c r="T1107" s="1"/>
    </row>
    <row r="1108" spans="19:20" x14ac:dyDescent="0.3">
      <c r="S1108" s="1"/>
      <c r="T1108" s="1"/>
    </row>
    <row r="1109" spans="19:20" x14ac:dyDescent="0.3">
      <c r="S1109" s="1"/>
      <c r="T1109" s="1"/>
    </row>
    <row r="1110" spans="19:20" x14ac:dyDescent="0.3">
      <c r="S1110" s="1"/>
      <c r="T1110" s="1"/>
    </row>
    <row r="1111" spans="19:20" x14ac:dyDescent="0.3">
      <c r="S1111" s="1"/>
      <c r="T1111" s="1"/>
    </row>
    <row r="1112" spans="19:20" x14ac:dyDescent="0.3">
      <c r="S1112" s="1"/>
      <c r="T1112" s="1"/>
    </row>
    <row r="1113" spans="19:20" x14ac:dyDescent="0.3">
      <c r="S1113" s="1"/>
      <c r="T1113" s="1"/>
    </row>
    <row r="1114" spans="19:20" x14ac:dyDescent="0.3">
      <c r="S1114" s="1"/>
      <c r="T1114" s="1"/>
    </row>
    <row r="1115" spans="19:20" x14ac:dyDescent="0.3">
      <c r="S1115" s="1"/>
      <c r="T1115" s="1"/>
    </row>
    <row r="1116" spans="19:20" x14ac:dyDescent="0.3">
      <c r="S1116" s="1"/>
      <c r="T1116" s="1"/>
    </row>
    <row r="1117" spans="19:20" x14ac:dyDescent="0.3">
      <c r="S1117" s="1"/>
      <c r="T1117" s="1"/>
    </row>
    <row r="1118" spans="19:20" x14ac:dyDescent="0.3">
      <c r="S1118" s="1"/>
      <c r="T1118" s="1"/>
    </row>
    <row r="1119" spans="19:20" x14ac:dyDescent="0.3">
      <c r="S1119" s="1"/>
      <c r="T1119" s="1"/>
    </row>
    <row r="1120" spans="19:20" x14ac:dyDescent="0.3">
      <c r="S1120" s="1"/>
      <c r="T1120" s="1"/>
    </row>
    <row r="1121" spans="19:20" x14ac:dyDescent="0.3">
      <c r="S1121" s="1"/>
      <c r="T1121" s="1"/>
    </row>
    <row r="1122" spans="19:20" x14ac:dyDescent="0.3">
      <c r="S1122" s="1"/>
      <c r="T1122" s="1"/>
    </row>
    <row r="1123" spans="19:20" x14ac:dyDescent="0.3">
      <c r="S1123" s="1"/>
      <c r="T1123" s="1"/>
    </row>
    <row r="1124" spans="19:20" x14ac:dyDescent="0.3">
      <c r="S1124" s="1"/>
      <c r="T1124" s="1"/>
    </row>
    <row r="1125" spans="19:20" x14ac:dyDescent="0.3">
      <c r="S1125" s="1"/>
      <c r="T1125" s="1"/>
    </row>
    <row r="1126" spans="19:20" x14ac:dyDescent="0.3">
      <c r="S1126" s="1"/>
      <c r="T1126" s="1"/>
    </row>
    <row r="1127" spans="19:20" x14ac:dyDescent="0.3">
      <c r="S1127" s="1"/>
      <c r="T1127" s="1"/>
    </row>
    <row r="1128" spans="19:20" x14ac:dyDescent="0.3">
      <c r="S1128" s="1"/>
      <c r="T1128" s="1"/>
    </row>
    <row r="1129" spans="19:20" x14ac:dyDescent="0.3">
      <c r="S1129" s="1"/>
      <c r="T1129" s="1"/>
    </row>
    <row r="1130" spans="19:20" x14ac:dyDescent="0.3">
      <c r="S1130" s="1"/>
      <c r="T1130" s="1"/>
    </row>
    <row r="1131" spans="19:20" x14ac:dyDescent="0.3">
      <c r="S1131" s="1"/>
      <c r="T1131" s="1"/>
    </row>
    <row r="1132" spans="19:20" x14ac:dyDescent="0.3">
      <c r="S1132" s="1"/>
      <c r="T1132" s="1"/>
    </row>
    <row r="1133" spans="19:20" x14ac:dyDescent="0.3">
      <c r="S1133" s="1"/>
      <c r="T1133" s="1"/>
    </row>
    <row r="1134" spans="19:20" x14ac:dyDescent="0.3">
      <c r="S1134" s="1"/>
      <c r="T1134" s="1"/>
    </row>
    <row r="1135" spans="19:20" x14ac:dyDescent="0.3">
      <c r="S1135" s="1"/>
      <c r="T1135" s="1"/>
    </row>
    <row r="1136" spans="19:20" x14ac:dyDescent="0.3">
      <c r="S1136" s="1"/>
      <c r="T1136" s="1"/>
    </row>
    <row r="1137" spans="19:20" x14ac:dyDescent="0.3">
      <c r="S1137" s="1"/>
      <c r="T1137" s="1"/>
    </row>
    <row r="1138" spans="19:20" x14ac:dyDescent="0.3">
      <c r="S1138" s="1"/>
      <c r="T1138" s="1"/>
    </row>
    <row r="1139" spans="19:20" x14ac:dyDescent="0.3">
      <c r="S1139" s="1"/>
      <c r="T1139" s="1"/>
    </row>
    <row r="1140" spans="19:20" x14ac:dyDescent="0.3">
      <c r="S1140" s="1"/>
      <c r="T1140" s="1"/>
    </row>
    <row r="1141" spans="19:20" x14ac:dyDescent="0.3">
      <c r="S1141" s="1"/>
      <c r="T1141" s="1"/>
    </row>
    <row r="1142" spans="19:20" x14ac:dyDescent="0.3">
      <c r="S1142" s="1"/>
      <c r="T1142" s="1"/>
    </row>
    <row r="1143" spans="19:20" x14ac:dyDescent="0.3">
      <c r="S1143" s="1"/>
      <c r="T1143" s="1"/>
    </row>
    <row r="1144" spans="19:20" x14ac:dyDescent="0.3">
      <c r="S1144" s="1"/>
      <c r="T1144" s="1"/>
    </row>
    <row r="1145" spans="19:20" x14ac:dyDescent="0.3">
      <c r="S1145" s="1"/>
      <c r="T1145" s="1"/>
    </row>
    <row r="1146" spans="19:20" x14ac:dyDescent="0.3">
      <c r="S1146" s="1"/>
      <c r="T1146" s="1"/>
    </row>
    <row r="1147" spans="19:20" x14ac:dyDescent="0.3">
      <c r="S1147" s="1"/>
      <c r="T1147" s="1"/>
    </row>
    <row r="1148" spans="19:20" x14ac:dyDescent="0.3">
      <c r="S1148" s="1"/>
      <c r="T1148" s="1"/>
    </row>
    <row r="1149" spans="19:20" x14ac:dyDescent="0.3">
      <c r="S1149" s="1"/>
      <c r="T1149" s="1"/>
    </row>
    <row r="1150" spans="19:20" x14ac:dyDescent="0.3">
      <c r="S1150" s="1"/>
      <c r="T1150" s="1"/>
    </row>
    <row r="1151" spans="19:20" x14ac:dyDescent="0.3">
      <c r="S1151" s="1"/>
      <c r="T1151" s="1"/>
    </row>
    <row r="1152" spans="19:20" x14ac:dyDescent="0.3">
      <c r="S1152" s="1"/>
      <c r="T1152" s="1"/>
    </row>
    <row r="1153" spans="19:20" x14ac:dyDescent="0.3">
      <c r="S1153" s="1"/>
      <c r="T1153" s="1"/>
    </row>
    <row r="1154" spans="19:20" x14ac:dyDescent="0.3">
      <c r="S1154" s="1"/>
      <c r="T1154" s="1"/>
    </row>
    <row r="1155" spans="19:20" x14ac:dyDescent="0.3">
      <c r="S1155" s="1"/>
      <c r="T1155" s="1"/>
    </row>
    <row r="1156" spans="19:20" x14ac:dyDescent="0.3">
      <c r="S1156" s="1"/>
      <c r="T1156" s="1"/>
    </row>
    <row r="1157" spans="19:20" x14ac:dyDescent="0.3">
      <c r="S1157" s="1"/>
      <c r="T1157" s="1"/>
    </row>
    <row r="1158" spans="19:20" x14ac:dyDescent="0.3">
      <c r="S1158" s="1"/>
      <c r="T1158" s="1"/>
    </row>
    <row r="1159" spans="19:20" x14ac:dyDescent="0.3">
      <c r="S1159" s="1"/>
      <c r="T1159" s="1"/>
    </row>
    <row r="1160" spans="19:20" x14ac:dyDescent="0.3">
      <c r="S1160" s="1"/>
      <c r="T1160" s="1"/>
    </row>
    <row r="1161" spans="19:20" x14ac:dyDescent="0.3">
      <c r="S1161" s="1"/>
      <c r="T1161" s="1"/>
    </row>
    <row r="1162" spans="19:20" x14ac:dyDescent="0.3">
      <c r="S1162" s="1"/>
      <c r="T1162" s="1"/>
    </row>
    <row r="1163" spans="19:20" x14ac:dyDescent="0.3">
      <c r="S1163" s="1"/>
      <c r="T1163" s="1"/>
    </row>
    <row r="1164" spans="19:20" x14ac:dyDescent="0.3">
      <c r="S1164" s="1"/>
      <c r="T1164" s="1"/>
    </row>
    <row r="1165" spans="19:20" x14ac:dyDescent="0.3">
      <c r="S1165" s="1"/>
      <c r="T1165" s="1"/>
    </row>
    <row r="1166" spans="19:20" x14ac:dyDescent="0.3">
      <c r="S1166" s="1"/>
      <c r="T1166" s="1"/>
    </row>
    <row r="1167" spans="19:20" x14ac:dyDescent="0.3">
      <c r="S1167" s="1"/>
      <c r="T1167" s="1"/>
    </row>
    <row r="1168" spans="19:20" x14ac:dyDescent="0.3">
      <c r="S1168" s="1"/>
      <c r="T1168" s="1"/>
    </row>
    <row r="1169" spans="19:20" x14ac:dyDescent="0.3">
      <c r="S1169" s="1"/>
      <c r="T1169" s="1"/>
    </row>
    <row r="1170" spans="19:20" x14ac:dyDescent="0.3">
      <c r="S1170" s="1"/>
      <c r="T1170" s="1"/>
    </row>
    <row r="1171" spans="19:20" x14ac:dyDescent="0.3">
      <c r="S1171" s="1"/>
      <c r="T1171" s="1"/>
    </row>
    <row r="1172" spans="19:20" x14ac:dyDescent="0.3">
      <c r="S1172" s="1"/>
      <c r="T1172" s="1"/>
    </row>
    <row r="1173" spans="19:20" x14ac:dyDescent="0.3">
      <c r="S1173" s="1"/>
      <c r="T1173" s="1"/>
    </row>
    <row r="1174" spans="19:20" x14ac:dyDescent="0.3">
      <c r="S1174" s="1"/>
      <c r="T1174" s="1"/>
    </row>
    <row r="1175" spans="19:20" x14ac:dyDescent="0.3">
      <c r="S1175" s="1"/>
      <c r="T1175" s="1"/>
    </row>
    <row r="1176" spans="19:20" x14ac:dyDescent="0.3">
      <c r="S1176" s="1"/>
      <c r="T1176" s="1"/>
    </row>
    <row r="1177" spans="19:20" x14ac:dyDescent="0.3">
      <c r="S1177" s="1"/>
      <c r="T1177" s="1"/>
    </row>
    <row r="1178" spans="19:20" x14ac:dyDescent="0.3">
      <c r="S1178" s="1"/>
      <c r="T1178" s="1"/>
    </row>
    <row r="1179" spans="19:20" x14ac:dyDescent="0.3">
      <c r="S1179" s="1"/>
      <c r="T1179" s="1"/>
    </row>
    <row r="1180" spans="19:20" x14ac:dyDescent="0.3">
      <c r="S1180" s="1"/>
      <c r="T1180" s="1"/>
    </row>
    <row r="1181" spans="19:20" x14ac:dyDescent="0.3">
      <c r="S1181" s="1"/>
      <c r="T1181" s="1"/>
    </row>
    <row r="1182" spans="19:20" x14ac:dyDescent="0.3">
      <c r="S1182" s="1"/>
      <c r="T1182" s="1"/>
    </row>
    <row r="1183" spans="19:20" x14ac:dyDescent="0.3">
      <c r="S1183" s="1"/>
      <c r="T1183" s="1"/>
    </row>
    <row r="1184" spans="19:20" x14ac:dyDescent="0.3">
      <c r="S1184" s="1"/>
      <c r="T1184" s="1"/>
    </row>
    <row r="1185" spans="19:20" x14ac:dyDescent="0.3">
      <c r="S1185" s="1"/>
      <c r="T1185" s="1"/>
    </row>
    <row r="1186" spans="19:20" x14ac:dyDescent="0.3">
      <c r="S1186" s="1"/>
      <c r="T1186" s="1"/>
    </row>
    <row r="1187" spans="19:20" x14ac:dyDescent="0.3">
      <c r="S1187" s="1"/>
      <c r="T1187" s="1"/>
    </row>
    <row r="1188" spans="19:20" x14ac:dyDescent="0.3">
      <c r="S1188" s="1"/>
      <c r="T1188" s="1"/>
    </row>
    <row r="1189" spans="19:20" x14ac:dyDescent="0.3">
      <c r="S1189" s="1"/>
      <c r="T1189" s="1"/>
    </row>
    <row r="1190" spans="19:20" x14ac:dyDescent="0.3">
      <c r="S1190" s="1"/>
      <c r="T1190" s="1"/>
    </row>
    <row r="1191" spans="19:20" x14ac:dyDescent="0.3">
      <c r="S1191" s="1"/>
      <c r="T1191" s="1"/>
    </row>
    <row r="1192" spans="19:20" x14ac:dyDescent="0.3">
      <c r="S1192" s="1"/>
      <c r="T1192" s="1"/>
    </row>
    <row r="1193" spans="19:20" x14ac:dyDescent="0.3">
      <c r="S1193" s="1"/>
      <c r="T1193" s="1"/>
    </row>
    <row r="1194" spans="19:20" x14ac:dyDescent="0.3">
      <c r="S1194" s="1"/>
      <c r="T1194" s="1"/>
    </row>
    <row r="1195" spans="19:20" x14ac:dyDescent="0.3">
      <c r="S1195" s="1"/>
      <c r="T1195" s="1"/>
    </row>
    <row r="1196" spans="19:20" x14ac:dyDescent="0.3">
      <c r="S1196" s="1"/>
      <c r="T1196" s="1"/>
    </row>
    <row r="1197" spans="19:20" x14ac:dyDescent="0.3">
      <c r="S1197" s="1"/>
      <c r="T1197" s="1"/>
    </row>
    <row r="1198" spans="19:20" x14ac:dyDescent="0.3">
      <c r="S1198" s="1"/>
      <c r="T1198" s="1"/>
    </row>
    <row r="1199" spans="19:20" x14ac:dyDescent="0.3">
      <c r="S1199" s="1"/>
      <c r="T1199" s="1"/>
    </row>
    <row r="1200" spans="19:20" x14ac:dyDescent="0.3">
      <c r="S1200" s="1"/>
      <c r="T1200" s="1"/>
    </row>
    <row r="1201" spans="19:20" x14ac:dyDescent="0.3">
      <c r="S1201" s="1"/>
      <c r="T1201" s="1"/>
    </row>
    <row r="1202" spans="19:20" x14ac:dyDescent="0.3">
      <c r="S1202" s="1"/>
      <c r="T1202" s="1"/>
    </row>
    <row r="1203" spans="19:20" x14ac:dyDescent="0.3">
      <c r="S1203" s="1"/>
      <c r="T1203" s="1"/>
    </row>
    <row r="1204" spans="19:20" x14ac:dyDescent="0.3">
      <c r="S1204" s="1"/>
      <c r="T1204" s="1"/>
    </row>
    <row r="1205" spans="19:20" x14ac:dyDescent="0.3">
      <c r="S1205" s="1"/>
      <c r="T1205" s="1"/>
    </row>
    <row r="1206" spans="19:20" x14ac:dyDescent="0.3">
      <c r="S1206" s="1"/>
      <c r="T1206" s="1"/>
    </row>
    <row r="1207" spans="19:20" x14ac:dyDescent="0.3">
      <c r="S1207" s="1"/>
      <c r="T1207" s="1"/>
    </row>
    <row r="1208" spans="19:20" x14ac:dyDescent="0.3">
      <c r="S1208" s="1"/>
      <c r="T1208" s="1"/>
    </row>
    <row r="1209" spans="19:20" x14ac:dyDescent="0.3">
      <c r="S1209" s="1"/>
      <c r="T1209" s="1"/>
    </row>
    <row r="1210" spans="19:20" x14ac:dyDescent="0.3">
      <c r="S1210" s="1"/>
      <c r="T1210" s="1"/>
    </row>
    <row r="1211" spans="19:20" x14ac:dyDescent="0.3">
      <c r="S1211" s="1"/>
      <c r="T1211" s="1"/>
    </row>
    <row r="1212" spans="19:20" x14ac:dyDescent="0.3">
      <c r="S1212" s="1"/>
      <c r="T1212" s="1"/>
    </row>
    <row r="1213" spans="19:20" x14ac:dyDescent="0.3">
      <c r="S1213" s="1"/>
      <c r="T1213" s="1"/>
    </row>
    <row r="1214" spans="19:20" x14ac:dyDescent="0.3">
      <c r="S1214" s="1"/>
      <c r="T1214" s="1"/>
    </row>
    <row r="1215" spans="19:20" x14ac:dyDescent="0.3">
      <c r="S1215" s="1"/>
      <c r="T1215" s="1"/>
    </row>
    <row r="1216" spans="19:20" x14ac:dyDescent="0.3">
      <c r="S1216" s="1"/>
      <c r="T1216" s="1"/>
    </row>
    <row r="1217" spans="19:20" x14ac:dyDescent="0.3">
      <c r="S1217" s="1"/>
      <c r="T1217" s="1"/>
    </row>
    <row r="1218" spans="19:20" x14ac:dyDescent="0.3">
      <c r="S1218" s="1"/>
      <c r="T1218" s="1"/>
    </row>
    <row r="1219" spans="19:20" x14ac:dyDescent="0.3">
      <c r="S1219" s="1"/>
      <c r="T1219" s="1"/>
    </row>
    <row r="1220" spans="19:20" x14ac:dyDescent="0.3">
      <c r="S1220" s="1"/>
      <c r="T1220" s="1"/>
    </row>
    <row r="1221" spans="19:20" x14ac:dyDescent="0.3">
      <c r="S1221" s="1"/>
      <c r="T1221" s="1"/>
    </row>
    <row r="1222" spans="19:20" x14ac:dyDescent="0.3">
      <c r="S1222" s="1"/>
      <c r="T1222" s="1"/>
    </row>
    <row r="1223" spans="19:20" x14ac:dyDescent="0.3">
      <c r="S1223" s="1"/>
      <c r="T1223" s="1"/>
    </row>
    <row r="1224" spans="19:20" x14ac:dyDescent="0.3">
      <c r="S1224" s="1"/>
      <c r="T1224" s="1"/>
    </row>
    <row r="1225" spans="19:20" x14ac:dyDescent="0.3">
      <c r="S1225" s="1"/>
      <c r="T1225" s="1"/>
    </row>
    <row r="1226" spans="19:20" x14ac:dyDescent="0.3">
      <c r="S1226" s="1"/>
      <c r="T1226" s="1"/>
    </row>
    <row r="1227" spans="19:20" x14ac:dyDescent="0.3">
      <c r="S1227" s="1"/>
      <c r="T1227" s="1"/>
    </row>
    <row r="1228" spans="19:20" x14ac:dyDescent="0.3">
      <c r="S1228" s="1"/>
      <c r="T1228" s="1"/>
    </row>
    <row r="1229" spans="19:20" x14ac:dyDescent="0.3">
      <c r="S1229" s="1"/>
      <c r="T1229" s="1"/>
    </row>
    <row r="1230" spans="19:20" x14ac:dyDescent="0.3">
      <c r="S1230" s="1"/>
      <c r="T1230" s="1"/>
    </row>
    <row r="1231" spans="19:20" x14ac:dyDescent="0.3">
      <c r="S1231" s="1"/>
      <c r="T1231" s="1"/>
    </row>
    <row r="1232" spans="19:20" x14ac:dyDescent="0.3">
      <c r="S1232" s="1"/>
      <c r="T1232" s="1"/>
    </row>
    <row r="1233" spans="19:20" x14ac:dyDescent="0.3">
      <c r="S1233" s="1"/>
      <c r="T1233" s="1"/>
    </row>
    <row r="1234" spans="19:20" x14ac:dyDescent="0.3">
      <c r="S1234" s="1"/>
      <c r="T1234" s="1"/>
    </row>
    <row r="1235" spans="19:20" x14ac:dyDescent="0.3">
      <c r="S1235" s="1"/>
      <c r="T1235" s="1"/>
    </row>
    <row r="1236" spans="19:20" x14ac:dyDescent="0.3">
      <c r="S1236" s="1"/>
      <c r="T1236" s="1"/>
    </row>
    <row r="1237" spans="19:20" x14ac:dyDescent="0.3">
      <c r="S1237" s="1"/>
      <c r="T1237" s="1"/>
    </row>
    <row r="1238" spans="19:20" x14ac:dyDescent="0.3">
      <c r="S1238" s="1"/>
      <c r="T1238" s="1"/>
    </row>
    <row r="1239" spans="19:20" x14ac:dyDescent="0.3">
      <c r="S1239" s="1"/>
      <c r="T1239" s="1"/>
    </row>
    <row r="1240" spans="19:20" x14ac:dyDescent="0.3">
      <c r="S1240" s="1"/>
      <c r="T1240" s="1"/>
    </row>
    <row r="1241" spans="19:20" x14ac:dyDescent="0.3">
      <c r="S1241" s="1"/>
      <c r="T1241" s="1"/>
    </row>
    <row r="1242" spans="19:20" x14ac:dyDescent="0.3">
      <c r="S1242" s="1"/>
      <c r="T1242" s="1"/>
    </row>
    <row r="1243" spans="19:20" x14ac:dyDescent="0.3">
      <c r="S1243" s="1"/>
      <c r="T1243" s="1"/>
    </row>
    <row r="1244" spans="19:20" x14ac:dyDescent="0.3">
      <c r="S1244" s="1"/>
      <c r="T1244" s="1"/>
    </row>
    <row r="1245" spans="19:20" x14ac:dyDescent="0.3">
      <c r="S1245" s="1"/>
      <c r="T1245" s="1"/>
    </row>
    <row r="1246" spans="19:20" x14ac:dyDescent="0.3">
      <c r="S1246" s="1"/>
      <c r="T1246" s="1"/>
    </row>
    <row r="1247" spans="19:20" x14ac:dyDescent="0.3">
      <c r="S1247" s="1"/>
      <c r="T1247" s="1"/>
    </row>
    <row r="1248" spans="19:20" x14ac:dyDescent="0.3">
      <c r="S1248" s="1"/>
      <c r="T1248" s="1"/>
    </row>
    <row r="1249" spans="19:20" x14ac:dyDescent="0.3">
      <c r="S1249" s="1"/>
      <c r="T1249" s="1"/>
    </row>
    <row r="1250" spans="19:20" x14ac:dyDescent="0.3">
      <c r="S1250" s="1"/>
      <c r="T1250" s="1"/>
    </row>
    <row r="1251" spans="19:20" x14ac:dyDescent="0.3">
      <c r="S1251" s="1"/>
      <c r="T1251" s="1"/>
    </row>
    <row r="1252" spans="19:20" x14ac:dyDescent="0.3">
      <c r="S1252" s="1"/>
      <c r="T1252" s="1"/>
    </row>
    <row r="1253" spans="19:20" x14ac:dyDescent="0.3">
      <c r="S1253" s="1"/>
      <c r="T1253" s="1"/>
    </row>
    <row r="1254" spans="19:20" x14ac:dyDescent="0.3">
      <c r="S1254" s="1"/>
      <c r="T125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15CC-5ACF-47E4-8B13-A3ED4AC49641}">
  <dimension ref="A1:CE1254"/>
  <sheetViews>
    <sheetView zoomScale="80" zoomScaleNormal="80" zoomScalePageLayoutView="90" workbookViewId="0">
      <selection activeCell="H3" sqref="H3"/>
    </sheetView>
  </sheetViews>
  <sheetFormatPr defaultColWidth="8.6640625" defaultRowHeight="14.4" x14ac:dyDescent="0.3"/>
  <cols>
    <col min="1" max="1" width="19.5546875" customWidth="1"/>
    <col min="2" max="2" width="8.5546875" bestFit="1" customWidth="1"/>
    <col min="3" max="3" width="6.109375" customWidth="1"/>
    <col min="4" max="4" width="9.44140625" bestFit="1" customWidth="1"/>
    <col min="5" max="6" width="10.6640625" bestFit="1" customWidth="1"/>
    <col min="7" max="8" width="12.44140625" bestFit="1" customWidth="1"/>
    <col min="9" max="12" width="6.109375" customWidth="1"/>
    <col min="13" max="14" width="6.109375" style="12" customWidth="1"/>
    <col min="15" max="18" width="6.109375" customWidth="1"/>
    <col min="19" max="20" width="6.109375" style="14" customWidth="1"/>
    <col min="21" max="21" width="6.88671875" customWidth="1"/>
    <col min="22" max="22" width="6.6640625" customWidth="1"/>
  </cols>
  <sheetData>
    <row r="1" spans="1:83" x14ac:dyDescent="0.3">
      <c r="A1" s="1">
        <v>8</v>
      </c>
      <c r="B1" s="1">
        <v>30</v>
      </c>
      <c r="C1" s="1">
        <v>4</v>
      </c>
      <c r="D1" s="1">
        <v>8</v>
      </c>
      <c r="E1" s="1">
        <v>8</v>
      </c>
      <c r="F1" s="1">
        <v>6</v>
      </c>
      <c r="G1" s="1">
        <v>8</v>
      </c>
      <c r="M1"/>
      <c r="N1"/>
      <c r="S1"/>
      <c r="T1"/>
    </row>
    <row r="2" spans="1:83" x14ac:dyDescent="0.3">
      <c r="A2" s="1" t="s">
        <v>0</v>
      </c>
      <c r="B2" s="1"/>
      <c r="C2" s="1"/>
      <c r="D2" s="1" t="s">
        <v>107</v>
      </c>
      <c r="E2" s="1" t="s">
        <v>147</v>
      </c>
      <c r="F2" s="1" t="s">
        <v>175</v>
      </c>
      <c r="G2" s="1" t="s">
        <v>176</v>
      </c>
      <c r="M2"/>
      <c r="N2"/>
      <c r="S2"/>
      <c r="T2"/>
    </row>
    <row r="3" spans="1:83" x14ac:dyDescent="0.3">
      <c r="A3" t="s">
        <v>1</v>
      </c>
      <c r="B3" t="s">
        <v>251</v>
      </c>
      <c r="C3" t="s">
        <v>3</v>
      </c>
      <c r="E3" t="s">
        <v>4</v>
      </c>
      <c r="G3" t="s">
        <v>6</v>
      </c>
      <c r="I3" t="s">
        <v>7</v>
      </c>
      <c r="K3" t="s">
        <v>8</v>
      </c>
      <c r="M3" t="s">
        <v>9</v>
      </c>
      <c r="N3"/>
      <c r="O3" t="s">
        <v>12</v>
      </c>
      <c r="Q3" t="s">
        <v>18</v>
      </c>
      <c r="S3"/>
      <c r="T3"/>
      <c r="BX3" s="1"/>
      <c r="BY3" s="1"/>
      <c r="BZ3" s="1"/>
      <c r="CA3" s="1"/>
      <c r="CB3" s="1"/>
      <c r="CD3" s="1"/>
    </row>
    <row r="4" spans="1:83" x14ac:dyDescent="0.3">
      <c r="A4" t="s">
        <v>186</v>
      </c>
      <c r="B4" t="s">
        <v>107</v>
      </c>
      <c r="C4">
        <v>215</v>
      </c>
      <c r="D4">
        <v>227</v>
      </c>
      <c r="E4">
        <v>107</v>
      </c>
      <c r="F4">
        <v>107</v>
      </c>
      <c r="G4">
        <v>194</v>
      </c>
      <c r="H4">
        <v>194</v>
      </c>
      <c r="I4">
        <v>194</v>
      </c>
      <c r="J4">
        <v>194</v>
      </c>
      <c r="K4">
        <v>134</v>
      </c>
      <c r="L4">
        <v>134</v>
      </c>
      <c r="M4">
        <v>123</v>
      </c>
      <c r="N4">
        <v>123</v>
      </c>
      <c r="O4">
        <v>172</v>
      </c>
      <c r="P4">
        <v>178</v>
      </c>
      <c r="Q4">
        <v>128</v>
      </c>
      <c r="R4">
        <v>137</v>
      </c>
      <c r="S4"/>
      <c r="T4"/>
      <c r="BX4" s="1"/>
      <c r="BY4" s="1"/>
      <c r="BZ4" s="4"/>
      <c r="CA4" s="4"/>
      <c r="CC4" s="5"/>
      <c r="CE4" s="5"/>
    </row>
    <row r="5" spans="1:83" x14ac:dyDescent="0.3">
      <c r="A5" t="s">
        <v>189</v>
      </c>
      <c r="B5" t="s">
        <v>107</v>
      </c>
      <c r="C5">
        <v>215</v>
      </c>
      <c r="D5">
        <v>224</v>
      </c>
      <c r="E5">
        <v>107</v>
      </c>
      <c r="F5">
        <v>107</v>
      </c>
      <c r="G5">
        <v>194</v>
      </c>
      <c r="H5">
        <v>194</v>
      </c>
      <c r="I5">
        <v>194</v>
      </c>
      <c r="J5">
        <v>194</v>
      </c>
      <c r="K5">
        <v>134</v>
      </c>
      <c r="L5">
        <v>134</v>
      </c>
      <c r="M5">
        <v>123</v>
      </c>
      <c r="N5">
        <v>129</v>
      </c>
      <c r="O5">
        <v>178</v>
      </c>
      <c r="P5">
        <v>180</v>
      </c>
      <c r="Q5">
        <v>128</v>
      </c>
      <c r="R5">
        <v>134</v>
      </c>
      <c r="S5"/>
      <c r="T5"/>
      <c r="BX5" s="1"/>
      <c r="BY5" s="1"/>
      <c r="BZ5" s="4"/>
      <c r="CA5" s="4"/>
    </row>
    <row r="6" spans="1:83" x14ac:dyDescent="0.3">
      <c r="A6" t="s">
        <v>193</v>
      </c>
      <c r="B6" t="s">
        <v>107</v>
      </c>
      <c r="C6">
        <v>215</v>
      </c>
      <c r="D6">
        <v>224</v>
      </c>
      <c r="E6">
        <v>107</v>
      </c>
      <c r="F6">
        <v>107</v>
      </c>
      <c r="G6">
        <v>194</v>
      </c>
      <c r="H6">
        <v>194</v>
      </c>
      <c r="I6">
        <v>182</v>
      </c>
      <c r="J6">
        <v>194</v>
      </c>
      <c r="K6">
        <v>134</v>
      </c>
      <c r="L6">
        <v>134</v>
      </c>
      <c r="M6">
        <v>123</v>
      </c>
      <c r="N6">
        <v>123</v>
      </c>
      <c r="O6">
        <v>178</v>
      </c>
      <c r="P6">
        <v>178</v>
      </c>
      <c r="Q6">
        <v>0</v>
      </c>
      <c r="R6">
        <v>0</v>
      </c>
      <c r="S6"/>
      <c r="T6"/>
      <c r="BX6" s="1"/>
      <c r="BY6" s="1"/>
      <c r="BZ6" s="4"/>
      <c r="CA6" s="4"/>
      <c r="CC6" s="5"/>
      <c r="CE6" s="5"/>
    </row>
    <row r="7" spans="1:83" x14ac:dyDescent="0.3">
      <c r="A7" t="s">
        <v>194</v>
      </c>
      <c r="B7" t="s">
        <v>107</v>
      </c>
      <c r="C7">
        <v>215</v>
      </c>
      <c r="D7">
        <v>227</v>
      </c>
      <c r="E7">
        <v>107</v>
      </c>
      <c r="F7">
        <v>107</v>
      </c>
      <c r="G7">
        <v>194</v>
      </c>
      <c r="H7">
        <v>194</v>
      </c>
      <c r="I7">
        <v>194</v>
      </c>
      <c r="J7">
        <v>194</v>
      </c>
      <c r="K7">
        <v>134</v>
      </c>
      <c r="L7">
        <v>134</v>
      </c>
      <c r="M7">
        <v>123</v>
      </c>
      <c r="N7">
        <v>129</v>
      </c>
      <c r="O7">
        <v>172</v>
      </c>
      <c r="P7">
        <v>180</v>
      </c>
      <c r="Q7">
        <v>137</v>
      </c>
      <c r="R7">
        <v>137</v>
      </c>
      <c r="S7"/>
      <c r="T7"/>
      <c r="BX7" s="1"/>
      <c r="BY7" s="1"/>
      <c r="BZ7" s="4"/>
      <c r="CA7" s="4"/>
    </row>
    <row r="8" spans="1:83" x14ac:dyDescent="0.3">
      <c r="A8" t="s">
        <v>197</v>
      </c>
      <c r="B8" t="s">
        <v>107</v>
      </c>
      <c r="C8">
        <v>215</v>
      </c>
      <c r="D8">
        <v>215</v>
      </c>
      <c r="E8">
        <v>107</v>
      </c>
      <c r="F8">
        <v>107</v>
      </c>
      <c r="G8">
        <v>194</v>
      </c>
      <c r="H8">
        <v>194</v>
      </c>
      <c r="I8">
        <v>194</v>
      </c>
      <c r="J8">
        <v>198</v>
      </c>
      <c r="K8">
        <v>134</v>
      </c>
      <c r="L8">
        <v>134</v>
      </c>
      <c r="M8">
        <v>123</v>
      </c>
      <c r="N8">
        <v>123</v>
      </c>
      <c r="O8">
        <v>172</v>
      </c>
      <c r="P8">
        <v>178</v>
      </c>
      <c r="Q8">
        <v>131</v>
      </c>
      <c r="R8">
        <v>134</v>
      </c>
      <c r="S8"/>
      <c r="T8"/>
      <c r="BX8" s="1"/>
      <c r="BY8" s="1"/>
      <c r="BZ8" s="4"/>
      <c r="CA8" s="4"/>
      <c r="CC8" s="5"/>
      <c r="CE8" s="5"/>
    </row>
    <row r="9" spans="1:83" x14ac:dyDescent="0.3">
      <c r="A9" t="s">
        <v>198</v>
      </c>
      <c r="B9" t="s">
        <v>107</v>
      </c>
      <c r="C9">
        <v>215</v>
      </c>
      <c r="D9">
        <v>215</v>
      </c>
      <c r="E9">
        <v>107</v>
      </c>
      <c r="F9">
        <v>107</v>
      </c>
      <c r="G9">
        <v>194</v>
      </c>
      <c r="H9">
        <v>203</v>
      </c>
      <c r="I9">
        <v>182</v>
      </c>
      <c r="J9">
        <v>194</v>
      </c>
      <c r="K9">
        <v>130</v>
      </c>
      <c r="L9">
        <v>134</v>
      </c>
      <c r="M9">
        <v>121</v>
      </c>
      <c r="N9">
        <v>129</v>
      </c>
      <c r="O9">
        <v>172</v>
      </c>
      <c r="P9">
        <v>180</v>
      </c>
      <c r="Q9">
        <v>140</v>
      </c>
      <c r="R9">
        <v>140</v>
      </c>
      <c r="S9"/>
      <c r="T9"/>
      <c r="BX9" s="1"/>
      <c r="BY9" s="1"/>
      <c r="BZ9" s="4"/>
      <c r="CA9" s="4"/>
      <c r="CC9" s="5"/>
      <c r="CE9" s="5"/>
    </row>
    <row r="10" spans="1:83" x14ac:dyDescent="0.3">
      <c r="A10" t="s">
        <v>201</v>
      </c>
      <c r="B10" t="s">
        <v>107</v>
      </c>
      <c r="C10">
        <v>215</v>
      </c>
      <c r="D10">
        <v>215</v>
      </c>
      <c r="E10">
        <v>107</v>
      </c>
      <c r="F10">
        <v>111</v>
      </c>
      <c r="G10">
        <v>194</v>
      </c>
      <c r="H10">
        <v>194</v>
      </c>
      <c r="I10">
        <v>194</v>
      </c>
      <c r="J10">
        <v>198</v>
      </c>
      <c r="K10">
        <v>134</v>
      </c>
      <c r="L10">
        <v>134</v>
      </c>
      <c r="M10">
        <v>123</v>
      </c>
      <c r="N10">
        <v>129</v>
      </c>
      <c r="O10">
        <v>172</v>
      </c>
      <c r="P10">
        <v>180</v>
      </c>
      <c r="Q10">
        <v>134</v>
      </c>
      <c r="R10">
        <v>137</v>
      </c>
      <c r="S10"/>
      <c r="T10"/>
      <c r="BX10" s="1"/>
      <c r="BY10" s="1"/>
      <c r="BZ10" s="4"/>
      <c r="CA10" s="4"/>
      <c r="CC10" s="5"/>
      <c r="CE10" s="5"/>
    </row>
    <row r="11" spans="1:83" x14ac:dyDescent="0.3">
      <c r="A11" t="s">
        <v>204</v>
      </c>
      <c r="B11" t="s">
        <v>107</v>
      </c>
      <c r="C11">
        <v>215</v>
      </c>
      <c r="D11">
        <v>215</v>
      </c>
      <c r="E11">
        <v>107</v>
      </c>
      <c r="F11">
        <v>107</v>
      </c>
      <c r="G11">
        <v>194</v>
      </c>
      <c r="H11">
        <v>194</v>
      </c>
      <c r="I11">
        <v>182</v>
      </c>
      <c r="J11">
        <v>194</v>
      </c>
      <c r="K11">
        <v>130</v>
      </c>
      <c r="L11">
        <v>134</v>
      </c>
      <c r="M11">
        <v>129</v>
      </c>
      <c r="N11">
        <v>129</v>
      </c>
      <c r="O11">
        <v>178</v>
      </c>
      <c r="P11">
        <v>178</v>
      </c>
      <c r="Q11">
        <v>140</v>
      </c>
      <c r="R11">
        <v>143</v>
      </c>
      <c r="S11"/>
      <c r="T11"/>
      <c r="BX11" s="1"/>
      <c r="BY11" s="1"/>
      <c r="BZ11" s="4"/>
      <c r="CA11" s="4"/>
      <c r="CC11" s="5"/>
      <c r="CE11" s="5"/>
    </row>
    <row r="12" spans="1:83" x14ac:dyDescent="0.3">
      <c r="A12" t="s">
        <v>174</v>
      </c>
      <c r="B12" t="s">
        <v>147</v>
      </c>
      <c r="C12">
        <v>215</v>
      </c>
      <c r="D12">
        <v>224</v>
      </c>
      <c r="E12">
        <v>107</v>
      </c>
      <c r="F12">
        <v>107</v>
      </c>
      <c r="G12">
        <v>194</v>
      </c>
      <c r="H12">
        <v>194</v>
      </c>
      <c r="I12">
        <v>194</v>
      </c>
      <c r="J12">
        <v>194</v>
      </c>
      <c r="K12">
        <v>134</v>
      </c>
      <c r="L12">
        <v>134</v>
      </c>
      <c r="M12">
        <v>129</v>
      </c>
      <c r="N12">
        <v>129</v>
      </c>
      <c r="O12">
        <v>172</v>
      </c>
      <c r="P12">
        <v>180</v>
      </c>
      <c r="Q12">
        <v>128</v>
      </c>
      <c r="R12">
        <v>134</v>
      </c>
      <c r="S12"/>
      <c r="T12"/>
      <c r="BX12" s="1"/>
      <c r="BY12" s="1"/>
      <c r="BZ12" s="4"/>
      <c r="CA12" s="4"/>
      <c r="CC12" s="5"/>
      <c r="CE12" s="5"/>
    </row>
    <row r="13" spans="1:83" x14ac:dyDescent="0.3">
      <c r="A13" t="s">
        <v>171</v>
      </c>
      <c r="B13" t="s">
        <v>147</v>
      </c>
      <c r="C13">
        <v>215</v>
      </c>
      <c r="D13">
        <v>215</v>
      </c>
      <c r="E13">
        <v>107</v>
      </c>
      <c r="F13">
        <v>107</v>
      </c>
      <c r="G13">
        <v>0</v>
      </c>
      <c r="H13">
        <v>0</v>
      </c>
      <c r="I13">
        <v>194</v>
      </c>
      <c r="J13">
        <v>194</v>
      </c>
      <c r="K13">
        <v>134</v>
      </c>
      <c r="L13">
        <v>134</v>
      </c>
      <c r="M13">
        <v>123</v>
      </c>
      <c r="N13">
        <v>129</v>
      </c>
      <c r="O13">
        <v>172</v>
      </c>
      <c r="P13">
        <v>180</v>
      </c>
      <c r="Q13">
        <v>119</v>
      </c>
      <c r="R13">
        <v>140</v>
      </c>
      <c r="S13"/>
      <c r="T13"/>
      <c r="BX13" s="1"/>
      <c r="BY13" s="1"/>
      <c r="BZ13" s="4"/>
      <c r="CA13" s="4"/>
      <c r="CC13" s="5"/>
      <c r="CE13" s="5"/>
    </row>
    <row r="14" spans="1:83" x14ac:dyDescent="0.3">
      <c r="A14" t="s">
        <v>169</v>
      </c>
      <c r="B14" t="s">
        <v>147</v>
      </c>
      <c r="C14">
        <v>215</v>
      </c>
      <c r="D14">
        <v>218</v>
      </c>
      <c r="E14">
        <v>107</v>
      </c>
      <c r="F14">
        <v>111</v>
      </c>
      <c r="G14">
        <v>194</v>
      </c>
      <c r="H14">
        <v>194</v>
      </c>
      <c r="I14">
        <v>194</v>
      </c>
      <c r="J14">
        <v>194</v>
      </c>
      <c r="K14">
        <v>134</v>
      </c>
      <c r="L14">
        <v>134</v>
      </c>
      <c r="M14">
        <v>123</v>
      </c>
      <c r="N14">
        <v>129</v>
      </c>
      <c r="O14">
        <v>178</v>
      </c>
      <c r="P14">
        <v>180</v>
      </c>
      <c r="Q14">
        <v>119</v>
      </c>
      <c r="R14">
        <v>131</v>
      </c>
      <c r="S14"/>
      <c r="T14"/>
      <c r="BX14" s="1"/>
      <c r="BY14" s="1"/>
      <c r="BZ14" s="4"/>
      <c r="CA14" s="4"/>
      <c r="CC14" s="5"/>
      <c r="CE14" s="5"/>
    </row>
    <row r="15" spans="1:83" x14ac:dyDescent="0.3">
      <c r="A15" t="s">
        <v>166</v>
      </c>
      <c r="B15" t="s">
        <v>147</v>
      </c>
      <c r="C15">
        <v>215</v>
      </c>
      <c r="D15">
        <v>218</v>
      </c>
      <c r="E15">
        <v>107</v>
      </c>
      <c r="F15">
        <v>107</v>
      </c>
      <c r="G15">
        <v>194</v>
      </c>
      <c r="H15">
        <v>203</v>
      </c>
      <c r="I15">
        <v>194</v>
      </c>
      <c r="J15">
        <v>194</v>
      </c>
      <c r="K15">
        <v>134</v>
      </c>
      <c r="L15">
        <v>134</v>
      </c>
      <c r="M15">
        <v>123</v>
      </c>
      <c r="N15">
        <v>129</v>
      </c>
      <c r="O15">
        <v>180</v>
      </c>
      <c r="P15">
        <v>180</v>
      </c>
      <c r="Q15">
        <v>134</v>
      </c>
      <c r="R15">
        <v>143</v>
      </c>
      <c r="S15"/>
      <c r="T15"/>
      <c r="BX15" s="1"/>
      <c r="BY15" s="1"/>
      <c r="BZ15" s="4"/>
      <c r="CA15" s="4"/>
      <c r="CC15" s="5"/>
      <c r="CE15" s="5"/>
    </row>
    <row r="16" spans="1:83" x14ac:dyDescent="0.3">
      <c r="A16" t="s">
        <v>218</v>
      </c>
      <c r="B16" t="s">
        <v>147</v>
      </c>
      <c r="C16">
        <v>215</v>
      </c>
      <c r="D16">
        <v>215</v>
      </c>
      <c r="E16">
        <v>107</v>
      </c>
      <c r="F16">
        <v>107</v>
      </c>
      <c r="G16">
        <v>194</v>
      </c>
      <c r="H16">
        <v>203</v>
      </c>
      <c r="I16">
        <v>194</v>
      </c>
      <c r="J16">
        <v>198</v>
      </c>
      <c r="K16">
        <v>134</v>
      </c>
      <c r="L16">
        <v>134</v>
      </c>
      <c r="M16">
        <v>129</v>
      </c>
      <c r="N16">
        <v>129</v>
      </c>
      <c r="O16">
        <v>172</v>
      </c>
      <c r="P16">
        <v>180</v>
      </c>
      <c r="Q16">
        <v>119</v>
      </c>
      <c r="R16">
        <v>119</v>
      </c>
      <c r="S16"/>
      <c r="T16"/>
      <c r="BX16" s="1"/>
      <c r="BY16" s="1"/>
      <c r="BZ16" s="4"/>
      <c r="CA16" s="4"/>
      <c r="CC16" s="5"/>
      <c r="CE16" s="5"/>
    </row>
    <row r="17" spans="1:83" x14ac:dyDescent="0.3">
      <c r="A17" t="s">
        <v>219</v>
      </c>
      <c r="B17" t="s">
        <v>147</v>
      </c>
      <c r="C17">
        <v>215</v>
      </c>
      <c r="D17">
        <v>227</v>
      </c>
      <c r="E17">
        <v>107</v>
      </c>
      <c r="F17">
        <v>107</v>
      </c>
      <c r="G17">
        <v>194</v>
      </c>
      <c r="H17">
        <v>194</v>
      </c>
      <c r="I17">
        <v>194</v>
      </c>
      <c r="J17">
        <v>194</v>
      </c>
      <c r="K17">
        <v>134</v>
      </c>
      <c r="L17">
        <v>134</v>
      </c>
      <c r="M17">
        <v>129</v>
      </c>
      <c r="N17">
        <v>129</v>
      </c>
      <c r="O17">
        <v>172</v>
      </c>
      <c r="P17">
        <v>178</v>
      </c>
      <c r="Q17">
        <v>119</v>
      </c>
      <c r="R17">
        <v>119</v>
      </c>
      <c r="S17"/>
      <c r="T17"/>
      <c r="BX17" s="1"/>
      <c r="BY17" s="1"/>
      <c r="BZ17" s="4"/>
      <c r="CA17" s="4"/>
      <c r="CC17" s="5"/>
      <c r="CE17" s="5"/>
    </row>
    <row r="18" spans="1:83" x14ac:dyDescent="0.3">
      <c r="A18" t="s">
        <v>225</v>
      </c>
      <c r="B18" t="s">
        <v>147</v>
      </c>
      <c r="C18">
        <v>215</v>
      </c>
      <c r="D18">
        <v>224</v>
      </c>
      <c r="E18">
        <v>107</v>
      </c>
      <c r="F18">
        <v>107</v>
      </c>
      <c r="G18">
        <v>203</v>
      </c>
      <c r="H18">
        <v>203</v>
      </c>
      <c r="I18">
        <v>194</v>
      </c>
      <c r="J18">
        <v>194</v>
      </c>
      <c r="K18">
        <v>134</v>
      </c>
      <c r="L18">
        <v>134</v>
      </c>
      <c r="M18">
        <v>129</v>
      </c>
      <c r="N18">
        <v>129</v>
      </c>
      <c r="O18">
        <v>178</v>
      </c>
      <c r="P18">
        <v>178</v>
      </c>
      <c r="Q18">
        <v>116</v>
      </c>
      <c r="R18">
        <v>125</v>
      </c>
      <c r="S18"/>
      <c r="T18"/>
      <c r="BX18" s="1"/>
      <c r="BY18" s="1"/>
      <c r="BZ18" s="4"/>
      <c r="CA18" s="4"/>
      <c r="CC18" s="5"/>
      <c r="CE18" s="5"/>
    </row>
    <row r="19" spans="1:83" x14ac:dyDescent="0.3">
      <c r="A19" t="s">
        <v>231</v>
      </c>
      <c r="B19" t="s">
        <v>147</v>
      </c>
      <c r="C19">
        <v>215</v>
      </c>
      <c r="D19">
        <v>227</v>
      </c>
      <c r="E19">
        <v>107</v>
      </c>
      <c r="F19">
        <v>107</v>
      </c>
      <c r="G19">
        <v>194</v>
      </c>
      <c r="H19">
        <v>194</v>
      </c>
      <c r="I19">
        <v>194</v>
      </c>
      <c r="J19">
        <v>194</v>
      </c>
      <c r="K19">
        <v>134</v>
      </c>
      <c r="L19">
        <v>134</v>
      </c>
      <c r="M19">
        <v>123</v>
      </c>
      <c r="N19">
        <v>129</v>
      </c>
      <c r="O19">
        <v>178</v>
      </c>
      <c r="P19">
        <v>180</v>
      </c>
      <c r="Q19">
        <v>119</v>
      </c>
      <c r="R19">
        <v>128</v>
      </c>
      <c r="S19" s="3"/>
      <c r="T19"/>
      <c r="BX19" s="1"/>
      <c r="BY19" s="1"/>
      <c r="BZ19" s="4"/>
      <c r="CA19" s="4"/>
      <c r="CC19" s="5"/>
      <c r="CE19" s="5"/>
    </row>
    <row r="20" spans="1:83" x14ac:dyDescent="0.3">
      <c r="A20" t="s">
        <v>234</v>
      </c>
      <c r="B20" t="s">
        <v>175</v>
      </c>
      <c r="C20">
        <v>224</v>
      </c>
      <c r="D20">
        <v>224</v>
      </c>
      <c r="E20">
        <v>107</v>
      </c>
      <c r="F20">
        <v>107</v>
      </c>
      <c r="G20">
        <v>194</v>
      </c>
      <c r="H20">
        <v>203</v>
      </c>
      <c r="I20">
        <v>194</v>
      </c>
      <c r="J20">
        <v>194</v>
      </c>
      <c r="K20">
        <v>134</v>
      </c>
      <c r="L20">
        <v>134</v>
      </c>
      <c r="M20">
        <v>123</v>
      </c>
      <c r="N20">
        <v>129</v>
      </c>
      <c r="O20">
        <v>172</v>
      </c>
      <c r="P20">
        <v>178</v>
      </c>
      <c r="Q20">
        <v>125</v>
      </c>
      <c r="R20">
        <v>137</v>
      </c>
      <c r="S20" s="3"/>
      <c r="T20"/>
      <c r="BX20" s="1"/>
      <c r="BY20" s="1"/>
      <c r="BZ20" s="6"/>
      <c r="CA20" s="6"/>
      <c r="CC20" s="5"/>
      <c r="CE20" s="5"/>
    </row>
    <row r="21" spans="1:83" x14ac:dyDescent="0.3">
      <c r="A21" t="s">
        <v>235</v>
      </c>
      <c r="B21" t="s">
        <v>175</v>
      </c>
      <c r="C21">
        <v>224</v>
      </c>
      <c r="D21">
        <v>224</v>
      </c>
      <c r="E21">
        <v>107</v>
      </c>
      <c r="F21">
        <v>107</v>
      </c>
      <c r="G21">
        <v>194</v>
      </c>
      <c r="H21">
        <v>194</v>
      </c>
      <c r="I21">
        <v>194</v>
      </c>
      <c r="J21">
        <v>194</v>
      </c>
      <c r="K21">
        <v>134</v>
      </c>
      <c r="L21">
        <v>134</v>
      </c>
      <c r="M21">
        <v>133</v>
      </c>
      <c r="N21">
        <v>133</v>
      </c>
      <c r="O21">
        <v>172</v>
      </c>
      <c r="P21">
        <v>180</v>
      </c>
      <c r="Q21">
        <v>128</v>
      </c>
      <c r="R21">
        <v>137</v>
      </c>
      <c r="S21" s="3"/>
      <c r="T21"/>
      <c r="BX21" s="1"/>
      <c r="BY21" s="1"/>
      <c r="BZ21" s="4"/>
      <c r="CA21" s="4"/>
      <c r="CC21" s="5"/>
      <c r="CE21" s="5"/>
    </row>
    <row r="22" spans="1:83" x14ac:dyDescent="0.3">
      <c r="A22" t="s">
        <v>236</v>
      </c>
      <c r="B22" t="s">
        <v>175</v>
      </c>
      <c r="C22">
        <v>224</v>
      </c>
      <c r="D22">
        <v>224</v>
      </c>
      <c r="E22">
        <v>107</v>
      </c>
      <c r="F22">
        <v>107</v>
      </c>
      <c r="G22">
        <v>194</v>
      </c>
      <c r="H22">
        <v>194</v>
      </c>
      <c r="I22">
        <v>188</v>
      </c>
      <c r="J22">
        <v>188</v>
      </c>
      <c r="K22">
        <v>134</v>
      </c>
      <c r="L22">
        <v>134</v>
      </c>
      <c r="M22">
        <v>129</v>
      </c>
      <c r="N22">
        <v>133</v>
      </c>
      <c r="O22">
        <v>172</v>
      </c>
      <c r="P22">
        <v>172</v>
      </c>
      <c r="Q22">
        <v>128</v>
      </c>
      <c r="R22">
        <v>131</v>
      </c>
      <c r="S22" s="3"/>
      <c r="T22"/>
      <c r="BX22" s="1"/>
      <c r="BY22" s="1"/>
      <c r="BZ22" s="4"/>
      <c r="CA22" s="4"/>
      <c r="CC22" s="5"/>
      <c r="CE22" s="5"/>
    </row>
    <row r="23" spans="1:83" x14ac:dyDescent="0.3">
      <c r="A23" t="s">
        <v>237</v>
      </c>
      <c r="B23" t="s">
        <v>175</v>
      </c>
      <c r="C23">
        <v>215</v>
      </c>
      <c r="D23">
        <v>224</v>
      </c>
      <c r="E23">
        <v>107</v>
      </c>
      <c r="F23">
        <v>107</v>
      </c>
      <c r="G23">
        <v>194</v>
      </c>
      <c r="H23">
        <v>203</v>
      </c>
      <c r="I23">
        <v>182</v>
      </c>
      <c r="J23">
        <v>198</v>
      </c>
      <c r="K23">
        <v>130</v>
      </c>
      <c r="L23">
        <v>134</v>
      </c>
      <c r="M23">
        <v>123</v>
      </c>
      <c r="N23">
        <v>129</v>
      </c>
      <c r="O23">
        <v>178</v>
      </c>
      <c r="P23">
        <v>178</v>
      </c>
      <c r="Q23">
        <v>128</v>
      </c>
      <c r="R23">
        <v>131</v>
      </c>
      <c r="S23" s="3"/>
      <c r="T23"/>
      <c r="BX23" s="1"/>
      <c r="BY23" s="1"/>
      <c r="BZ23" s="4"/>
      <c r="CA23" s="4"/>
      <c r="CC23" s="5"/>
      <c r="CE23" s="5"/>
    </row>
    <row r="24" spans="1:83" x14ac:dyDescent="0.3">
      <c r="A24" t="s">
        <v>238</v>
      </c>
      <c r="B24" t="s">
        <v>175</v>
      </c>
      <c r="C24">
        <v>215</v>
      </c>
      <c r="D24">
        <v>227</v>
      </c>
      <c r="E24">
        <v>107</v>
      </c>
      <c r="F24">
        <v>111</v>
      </c>
      <c r="G24">
        <v>194</v>
      </c>
      <c r="H24">
        <v>203</v>
      </c>
      <c r="I24">
        <v>182</v>
      </c>
      <c r="J24">
        <v>194</v>
      </c>
      <c r="K24">
        <v>130</v>
      </c>
      <c r="L24">
        <v>134</v>
      </c>
      <c r="M24">
        <v>129</v>
      </c>
      <c r="N24">
        <v>133</v>
      </c>
      <c r="O24">
        <v>172</v>
      </c>
      <c r="P24">
        <v>180</v>
      </c>
      <c r="Q24">
        <v>131</v>
      </c>
      <c r="R24">
        <v>131</v>
      </c>
      <c r="S24" s="3"/>
      <c r="T24"/>
      <c r="BX24" s="1"/>
      <c r="BY24" s="1"/>
      <c r="BZ24" s="4"/>
      <c r="CA24" s="4"/>
      <c r="CC24" s="5"/>
      <c r="CE24" s="5"/>
    </row>
    <row r="25" spans="1:83" x14ac:dyDescent="0.3">
      <c r="A25" t="s">
        <v>239</v>
      </c>
      <c r="B25" t="s">
        <v>175</v>
      </c>
      <c r="C25">
        <v>224</v>
      </c>
      <c r="D25">
        <v>224</v>
      </c>
      <c r="E25">
        <v>107</v>
      </c>
      <c r="F25">
        <v>107</v>
      </c>
      <c r="G25">
        <v>188</v>
      </c>
      <c r="H25">
        <v>194</v>
      </c>
      <c r="I25">
        <v>182</v>
      </c>
      <c r="J25">
        <v>194</v>
      </c>
      <c r="K25">
        <v>130</v>
      </c>
      <c r="L25">
        <v>134</v>
      </c>
      <c r="M25">
        <v>133</v>
      </c>
      <c r="N25">
        <v>135</v>
      </c>
      <c r="O25">
        <v>178</v>
      </c>
      <c r="P25">
        <v>178</v>
      </c>
      <c r="Q25">
        <v>137</v>
      </c>
      <c r="R25">
        <v>143</v>
      </c>
      <c r="S25" s="3"/>
      <c r="T25"/>
      <c r="BX25" s="1"/>
      <c r="BY25" s="1"/>
      <c r="BZ25" s="4"/>
      <c r="CA25" s="4"/>
      <c r="CC25" s="5"/>
      <c r="CE25" s="5"/>
    </row>
    <row r="26" spans="1:83" s="12" customFormat="1" x14ac:dyDescent="0.3">
      <c r="A26" t="s">
        <v>240</v>
      </c>
      <c r="B26" s="5" t="s">
        <v>176</v>
      </c>
      <c r="C26" s="21">
        <v>224</v>
      </c>
      <c r="D26" s="21">
        <v>224</v>
      </c>
      <c r="E26" s="24">
        <v>107</v>
      </c>
      <c r="F26" s="24">
        <v>107</v>
      </c>
      <c r="G26" s="24">
        <v>194</v>
      </c>
      <c r="H26" s="24">
        <v>194</v>
      </c>
      <c r="I26" s="24">
        <v>188</v>
      </c>
      <c r="J26" s="24">
        <v>188</v>
      </c>
      <c r="K26" s="24">
        <v>134</v>
      </c>
      <c r="L26" s="21">
        <v>134</v>
      </c>
      <c r="M26" s="21">
        <v>129</v>
      </c>
      <c r="N26" s="21">
        <v>129</v>
      </c>
      <c r="O26" s="21">
        <v>172</v>
      </c>
      <c r="P26" s="21">
        <v>178</v>
      </c>
      <c r="Q26" s="24">
        <v>125</v>
      </c>
      <c r="R26" s="24">
        <v>131</v>
      </c>
      <c r="S26" s="21"/>
      <c r="T26" s="21"/>
      <c r="U26" s="21"/>
    </row>
    <row r="27" spans="1:83" s="12" customFormat="1" x14ac:dyDescent="0.3">
      <c r="A27" t="s">
        <v>241</v>
      </c>
      <c r="B27" s="5" t="s">
        <v>176</v>
      </c>
      <c r="C27" s="21">
        <v>224</v>
      </c>
      <c r="D27" s="21">
        <v>224</v>
      </c>
      <c r="E27" s="24">
        <v>107</v>
      </c>
      <c r="F27" s="24">
        <v>107</v>
      </c>
      <c r="G27" s="24">
        <v>188</v>
      </c>
      <c r="H27" s="24">
        <v>194</v>
      </c>
      <c r="I27" s="24">
        <v>188</v>
      </c>
      <c r="J27" s="24">
        <v>188</v>
      </c>
      <c r="K27" s="24">
        <v>134</v>
      </c>
      <c r="L27" s="21">
        <v>134</v>
      </c>
      <c r="M27" s="21">
        <v>129</v>
      </c>
      <c r="N27" s="21">
        <v>133</v>
      </c>
      <c r="O27" s="21">
        <v>172</v>
      </c>
      <c r="P27" s="21">
        <v>178</v>
      </c>
      <c r="Q27" s="24">
        <v>119</v>
      </c>
      <c r="R27" s="24">
        <v>128</v>
      </c>
      <c r="S27" s="21"/>
      <c r="T27" s="21"/>
      <c r="U27" s="21"/>
    </row>
    <row r="28" spans="1:83" s="12" customFormat="1" x14ac:dyDescent="0.3">
      <c r="A28" t="s">
        <v>242</v>
      </c>
      <c r="B28" s="5" t="s">
        <v>176</v>
      </c>
      <c r="C28" s="21">
        <v>224</v>
      </c>
      <c r="D28" s="21">
        <v>224</v>
      </c>
      <c r="E28" s="24">
        <v>107</v>
      </c>
      <c r="F28" s="24">
        <v>107</v>
      </c>
      <c r="G28" s="24">
        <v>194</v>
      </c>
      <c r="H28" s="24">
        <v>203</v>
      </c>
      <c r="I28" s="24">
        <v>188</v>
      </c>
      <c r="J28" s="24">
        <v>194</v>
      </c>
      <c r="K28" s="24">
        <v>134</v>
      </c>
      <c r="L28" s="21">
        <v>138</v>
      </c>
      <c r="M28" s="21">
        <v>129</v>
      </c>
      <c r="N28" s="21">
        <v>135</v>
      </c>
      <c r="O28" s="21">
        <v>172</v>
      </c>
      <c r="P28" s="21">
        <v>178</v>
      </c>
      <c r="Q28" s="24">
        <v>128</v>
      </c>
      <c r="R28" s="24">
        <v>128</v>
      </c>
      <c r="S28" s="21"/>
      <c r="T28" s="21"/>
      <c r="U28" s="21"/>
    </row>
    <row r="29" spans="1:83" s="12" customFormat="1" x14ac:dyDescent="0.3">
      <c r="A29" t="s">
        <v>243</v>
      </c>
      <c r="B29" s="5" t="s">
        <v>176</v>
      </c>
      <c r="C29" s="24">
        <v>224</v>
      </c>
      <c r="D29" s="24">
        <v>224</v>
      </c>
      <c r="E29" s="24">
        <v>107</v>
      </c>
      <c r="F29" s="24">
        <v>107</v>
      </c>
      <c r="G29" s="24">
        <v>188</v>
      </c>
      <c r="H29" s="24">
        <v>194</v>
      </c>
      <c r="I29" s="24">
        <v>188</v>
      </c>
      <c r="J29" s="24">
        <v>194</v>
      </c>
      <c r="K29" s="24">
        <v>134</v>
      </c>
      <c r="L29" s="24">
        <v>138</v>
      </c>
      <c r="M29" s="24">
        <v>133</v>
      </c>
      <c r="N29" s="24">
        <v>135</v>
      </c>
      <c r="O29" s="24">
        <v>172</v>
      </c>
      <c r="P29" s="24">
        <v>172</v>
      </c>
      <c r="Q29" s="24">
        <v>119</v>
      </c>
      <c r="R29" s="24">
        <v>134</v>
      </c>
      <c r="S29" s="21"/>
      <c r="T29" s="21"/>
      <c r="U29" s="21"/>
    </row>
    <row r="30" spans="1:83" s="12" customFormat="1" x14ac:dyDescent="0.3">
      <c r="A30" t="s">
        <v>244</v>
      </c>
      <c r="B30" s="5" t="s">
        <v>176</v>
      </c>
      <c r="C30" s="21">
        <v>224</v>
      </c>
      <c r="D30" s="24">
        <v>227</v>
      </c>
      <c r="E30" s="24">
        <v>107</v>
      </c>
      <c r="F30" s="24">
        <v>107</v>
      </c>
      <c r="G30" s="24">
        <v>188</v>
      </c>
      <c r="H30" s="24">
        <v>194</v>
      </c>
      <c r="I30" s="24">
        <v>188</v>
      </c>
      <c r="J30" s="24">
        <v>194</v>
      </c>
      <c r="K30" s="24">
        <v>134</v>
      </c>
      <c r="L30" s="24">
        <v>138</v>
      </c>
      <c r="M30" s="21">
        <v>123</v>
      </c>
      <c r="N30" s="21">
        <v>129</v>
      </c>
      <c r="O30" s="21">
        <v>172</v>
      </c>
      <c r="P30" s="21">
        <v>178</v>
      </c>
      <c r="Q30" s="24">
        <v>119</v>
      </c>
      <c r="R30" s="24">
        <v>128</v>
      </c>
      <c r="S30" s="21"/>
      <c r="T30" s="21"/>
      <c r="U30" s="21"/>
    </row>
    <row r="31" spans="1:83" s="12" customFormat="1" x14ac:dyDescent="0.3">
      <c r="A31" t="s">
        <v>245</v>
      </c>
      <c r="B31" s="5" t="s">
        <v>176</v>
      </c>
      <c r="C31" s="21">
        <v>224</v>
      </c>
      <c r="D31" s="21">
        <v>224</v>
      </c>
      <c r="E31" s="24">
        <v>107</v>
      </c>
      <c r="F31" s="24">
        <v>107</v>
      </c>
      <c r="G31" s="24">
        <v>194</v>
      </c>
      <c r="H31" s="24">
        <v>194</v>
      </c>
      <c r="I31" s="24">
        <v>188</v>
      </c>
      <c r="J31" s="24">
        <v>188</v>
      </c>
      <c r="K31" s="24">
        <v>134</v>
      </c>
      <c r="L31" s="24">
        <v>134</v>
      </c>
      <c r="M31" s="21">
        <v>135</v>
      </c>
      <c r="N31" s="21">
        <v>135</v>
      </c>
      <c r="O31" s="21">
        <v>172</v>
      </c>
      <c r="P31" s="21">
        <v>178</v>
      </c>
      <c r="Q31" s="24">
        <v>128</v>
      </c>
      <c r="R31" s="24">
        <v>134</v>
      </c>
      <c r="S31" s="21"/>
      <c r="T31" s="21"/>
      <c r="U31" s="21"/>
    </row>
    <row r="32" spans="1:83" s="12" customFormat="1" x14ac:dyDescent="0.3">
      <c r="A32" t="s">
        <v>246</v>
      </c>
      <c r="B32" s="5" t="s">
        <v>176</v>
      </c>
      <c r="C32" s="21">
        <v>224</v>
      </c>
      <c r="D32" s="21">
        <v>224</v>
      </c>
      <c r="E32" s="24">
        <v>107</v>
      </c>
      <c r="F32" s="24">
        <v>111</v>
      </c>
      <c r="G32" s="24">
        <v>194</v>
      </c>
      <c r="H32" s="24">
        <v>194</v>
      </c>
      <c r="I32" s="24">
        <v>188</v>
      </c>
      <c r="J32" s="24">
        <v>198</v>
      </c>
      <c r="K32" s="24">
        <v>134</v>
      </c>
      <c r="L32" s="24">
        <v>134</v>
      </c>
      <c r="M32" s="21">
        <v>135</v>
      </c>
      <c r="N32" s="21">
        <v>135</v>
      </c>
      <c r="O32" s="21">
        <v>172</v>
      </c>
      <c r="P32" s="21">
        <v>178</v>
      </c>
      <c r="Q32" s="24">
        <v>128</v>
      </c>
      <c r="R32" s="24">
        <v>131</v>
      </c>
      <c r="S32" s="21"/>
      <c r="T32" s="21"/>
      <c r="U32" s="21"/>
    </row>
    <row r="33" spans="1:83" s="12" customFormat="1" x14ac:dyDescent="0.3">
      <c r="A33" t="s">
        <v>247</v>
      </c>
      <c r="B33" s="5" t="s">
        <v>176</v>
      </c>
      <c r="C33" s="21">
        <v>215</v>
      </c>
      <c r="D33" s="21">
        <v>224</v>
      </c>
      <c r="E33" s="24">
        <v>107</v>
      </c>
      <c r="F33" s="24">
        <v>107</v>
      </c>
      <c r="G33" s="24">
        <v>188</v>
      </c>
      <c r="H33" s="24">
        <v>194</v>
      </c>
      <c r="I33" s="24">
        <v>188</v>
      </c>
      <c r="J33" s="24">
        <v>194</v>
      </c>
      <c r="K33" s="24">
        <v>134</v>
      </c>
      <c r="L33" s="24">
        <v>138</v>
      </c>
      <c r="M33" s="24">
        <v>129</v>
      </c>
      <c r="N33" s="24">
        <v>129</v>
      </c>
      <c r="O33" s="21">
        <v>172</v>
      </c>
      <c r="P33" s="21">
        <v>180</v>
      </c>
      <c r="Q33" s="24">
        <v>128</v>
      </c>
      <c r="R33" s="24">
        <v>134</v>
      </c>
      <c r="S33" s="21"/>
      <c r="T33" s="21"/>
      <c r="U33" s="21"/>
    </row>
    <row r="34" spans="1:83" s="3" customFormat="1" x14ac:dyDescent="0.3">
      <c r="A34"/>
      <c r="B34" s="5"/>
      <c r="C34" s="5"/>
      <c r="D34" s="5"/>
      <c r="E34" s="21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21"/>
      <c r="R34" s="21"/>
      <c r="BX34" s="5"/>
      <c r="BY34" s="5"/>
      <c r="BZ34" s="5"/>
      <c r="CA34" s="5"/>
      <c r="CC34" s="5"/>
      <c r="CE34" s="5"/>
    </row>
    <row r="35" spans="1:83" s="3" customFormat="1" x14ac:dyDescent="0.3">
      <c r="A35"/>
      <c r="B35" s="5"/>
      <c r="C35" s="5"/>
      <c r="D35" s="5"/>
      <c r="E35" s="21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21"/>
      <c r="R35" s="21"/>
      <c r="BX35" s="5"/>
      <c r="BY35" s="5"/>
      <c r="BZ35" s="5"/>
      <c r="CA35" s="5"/>
    </row>
    <row r="36" spans="1:83" s="3" customFormat="1" x14ac:dyDescent="0.3">
      <c r="A36"/>
      <c r="B36" s="5"/>
      <c r="C36" s="5"/>
      <c r="D36" s="5"/>
      <c r="E36" s="21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1"/>
      <c r="R36" s="21"/>
      <c r="BX36" s="9"/>
      <c r="BY36" s="5"/>
      <c r="BZ36" s="5"/>
      <c r="CA36" s="5"/>
    </row>
    <row r="37" spans="1:83" s="3" customFormat="1" x14ac:dyDescent="0.3">
      <c r="A37"/>
      <c r="B37" s="5"/>
      <c r="C37" s="5"/>
      <c r="D37" s="5"/>
      <c r="E37" s="21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21"/>
      <c r="R37" s="21"/>
      <c r="BX37" s="8"/>
      <c r="BY37" s="5"/>
      <c r="BZ37" s="5"/>
      <c r="CA37" s="5"/>
    </row>
    <row r="38" spans="1:83" s="3" customFormat="1" x14ac:dyDescent="0.3">
      <c r="A38"/>
      <c r="B38" s="5"/>
      <c r="C38" s="5"/>
      <c r="D38" s="5"/>
      <c r="E38" s="21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1"/>
      <c r="R38" s="21"/>
      <c r="BX38" s="8"/>
      <c r="BY38" s="5"/>
      <c r="BZ38" s="5"/>
      <c r="CA38" s="5"/>
    </row>
    <row r="39" spans="1:83" s="3" customFormat="1" x14ac:dyDescent="0.3">
      <c r="A39"/>
      <c r="B39" s="5"/>
      <c r="C39" s="5"/>
      <c r="D39" s="5"/>
      <c r="E39" s="21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21"/>
      <c r="R39" s="21"/>
      <c r="BX39" s="8"/>
      <c r="BY39" s="5"/>
      <c r="BZ39" s="5"/>
      <c r="CA39" s="5"/>
    </row>
    <row r="40" spans="1:83" s="3" customFormat="1" x14ac:dyDescent="0.3">
      <c r="A40"/>
      <c r="B40" s="5"/>
      <c r="C40" s="5"/>
      <c r="D40" s="5"/>
      <c r="E40" s="21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21"/>
      <c r="R40" s="21"/>
      <c r="BX40" s="8"/>
      <c r="BY40" s="5"/>
      <c r="BZ40" s="5"/>
      <c r="CA40" s="5"/>
    </row>
    <row r="41" spans="1:83" s="3" customFormat="1" x14ac:dyDescent="0.3">
      <c r="A41"/>
      <c r="B41" s="5"/>
      <c r="C41" s="5"/>
      <c r="D41" s="5"/>
      <c r="E41" s="21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21"/>
      <c r="R41" s="21"/>
      <c r="BX41" s="8"/>
      <c r="BY41" s="5"/>
      <c r="BZ41" s="5"/>
      <c r="CA41" s="5"/>
      <c r="CC41" s="5"/>
      <c r="CE41" s="5"/>
    </row>
    <row r="42" spans="1:83" s="3" customFormat="1" x14ac:dyDescent="0.3">
      <c r="A42"/>
      <c r="B42" s="5"/>
      <c r="C42" s="5"/>
      <c r="D42" s="5"/>
      <c r="E42" s="21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21"/>
      <c r="R42" s="21"/>
      <c r="BX42" s="8"/>
      <c r="BY42" s="5"/>
      <c r="BZ42" s="5"/>
      <c r="CA42" s="5"/>
    </row>
    <row r="43" spans="1:83" s="3" customFormat="1" x14ac:dyDescent="0.3">
      <c r="A43"/>
      <c r="B43" s="5"/>
      <c r="C43" s="5"/>
      <c r="D43" s="5"/>
      <c r="E43" s="2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21"/>
      <c r="R43" s="21"/>
      <c r="BX43" s="8"/>
      <c r="BY43" s="5"/>
      <c r="BZ43" s="5"/>
      <c r="CA43" s="5"/>
    </row>
    <row r="44" spans="1:83" s="3" customFormat="1" x14ac:dyDescent="0.3">
      <c r="A44"/>
      <c r="B44" s="5"/>
      <c r="C44" s="5"/>
      <c r="D44" s="5"/>
      <c r="E44" s="21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21"/>
      <c r="R44" s="21"/>
      <c r="BX44" s="9"/>
      <c r="BY44" s="5"/>
      <c r="BZ44" s="5"/>
      <c r="CA44" s="5"/>
    </row>
    <row r="45" spans="1:83" s="3" customFormat="1" x14ac:dyDescent="0.3">
      <c r="A45"/>
      <c r="B45" s="5"/>
      <c r="C45" s="5"/>
      <c r="D45" s="5"/>
      <c r="E45" s="21"/>
      <c r="F45" s="21"/>
      <c r="G45" s="5"/>
      <c r="H45" s="5"/>
      <c r="I45" s="5"/>
      <c r="J45" s="5"/>
      <c r="K45" s="5"/>
      <c r="L45" s="5"/>
      <c r="M45" s="5"/>
      <c r="N45" s="5"/>
      <c r="O45" s="5"/>
      <c r="P45" s="5"/>
      <c r="Q45" s="21"/>
      <c r="R45" s="21"/>
      <c r="BX45" s="9"/>
      <c r="BY45" s="5"/>
      <c r="BZ45" s="5"/>
      <c r="CA45" s="5"/>
    </row>
    <row r="46" spans="1:83" s="3" customFormat="1" x14ac:dyDescent="0.3">
      <c r="A46"/>
      <c r="B46" s="5"/>
      <c r="C46" s="5"/>
      <c r="D46" s="5"/>
      <c r="E46" s="21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21"/>
      <c r="R46" s="21"/>
      <c r="BX46" s="8"/>
      <c r="BY46" s="5"/>
      <c r="BZ46" s="5"/>
      <c r="CA46" s="5"/>
    </row>
    <row r="47" spans="1:83" s="3" customFormat="1" x14ac:dyDescent="0.3">
      <c r="A47"/>
      <c r="B47" s="1"/>
      <c r="C47" s="27"/>
      <c r="D47" s="27"/>
      <c r="E47" s="28"/>
      <c r="F47" s="28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8"/>
      <c r="R47" s="28"/>
      <c r="S47"/>
      <c r="BX47" s="8"/>
      <c r="BY47" s="5"/>
      <c r="BZ47" s="5"/>
      <c r="CA47" s="5"/>
    </row>
    <row r="48" spans="1:83" s="3" customFormat="1" x14ac:dyDescent="0.3">
      <c r="A48"/>
      <c r="B48" s="5"/>
      <c r="C48" s="5"/>
      <c r="D48" s="5"/>
      <c r="E48" s="2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21"/>
      <c r="R48" s="21"/>
      <c r="S48"/>
      <c r="BX48" s="8"/>
      <c r="BY48" s="5"/>
      <c r="BZ48" s="5"/>
      <c r="CA48" s="5"/>
      <c r="CC48" s="5"/>
      <c r="CE48" s="5"/>
    </row>
    <row r="49" spans="1:83" s="3" customFormat="1" x14ac:dyDescent="0.3">
      <c r="A49"/>
      <c r="B49" s="5"/>
      <c r="C49" s="5"/>
      <c r="D49" s="5"/>
      <c r="E49" s="2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21"/>
      <c r="R49" s="21"/>
      <c r="S49"/>
      <c r="BX49" s="8"/>
      <c r="BY49" s="5"/>
      <c r="BZ49" s="5"/>
      <c r="CA49" s="5"/>
    </row>
    <row r="50" spans="1:83" s="3" customFormat="1" x14ac:dyDescent="0.3">
      <c r="A50"/>
      <c r="B50" s="5"/>
      <c r="C50" s="5"/>
      <c r="D50" s="5"/>
      <c r="E50" s="2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21"/>
      <c r="R50" s="21"/>
      <c r="S50"/>
      <c r="BX50" s="8"/>
      <c r="BY50" s="5"/>
      <c r="BZ50" s="5"/>
      <c r="CA50" s="5"/>
    </row>
    <row r="51" spans="1:83" s="3" customFormat="1" x14ac:dyDescent="0.3">
      <c r="A5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/>
      <c r="BX51" s="8"/>
      <c r="BY51" s="5"/>
      <c r="BZ51" s="5"/>
      <c r="CA51" s="5"/>
    </row>
    <row r="52" spans="1:83" s="3" customFormat="1" x14ac:dyDescent="0.3">
      <c r="A52"/>
      <c r="B52" s="5"/>
      <c r="C52" s="5"/>
      <c r="D52" s="5"/>
      <c r="E52" s="21"/>
      <c r="F52" s="21"/>
      <c r="G52" s="5"/>
      <c r="H52" s="5"/>
      <c r="I52" s="5"/>
      <c r="J52" s="5"/>
      <c r="K52" s="5"/>
      <c r="L52" s="5"/>
      <c r="M52" s="5"/>
      <c r="N52" s="5"/>
      <c r="O52" s="5"/>
      <c r="P52" s="5"/>
      <c r="Q52" s="21"/>
      <c r="R52" s="21"/>
      <c r="S52"/>
      <c r="BX52" s="8"/>
      <c r="BY52" s="5"/>
      <c r="BZ52" s="5"/>
      <c r="CA52" s="5"/>
      <c r="CC52" s="5"/>
      <c r="CE52" s="5"/>
    </row>
    <row r="53" spans="1:83" s="3" customFormat="1" x14ac:dyDescent="0.3">
      <c r="A53"/>
      <c r="B53" s="5"/>
      <c r="C53" s="5"/>
      <c r="D53" s="5"/>
      <c r="E53" s="21"/>
      <c r="F53" s="21"/>
      <c r="G53" s="5"/>
      <c r="H53" s="5"/>
      <c r="I53" s="5"/>
      <c r="J53" s="5"/>
      <c r="K53" s="5"/>
      <c r="L53" s="5"/>
      <c r="M53" s="5"/>
      <c r="N53" s="5"/>
      <c r="O53" s="5"/>
      <c r="P53" s="5"/>
      <c r="Q53" s="21"/>
      <c r="R53" s="21"/>
      <c r="S53"/>
      <c r="BX53" s="8"/>
      <c r="BY53" s="5"/>
      <c r="BZ53" s="5"/>
      <c r="CA53" s="5"/>
    </row>
    <row r="54" spans="1:83" s="3" customFormat="1" x14ac:dyDescent="0.3">
      <c r="A54"/>
      <c r="B54" s="5"/>
      <c r="C54" s="5"/>
      <c r="D54" s="5"/>
      <c r="E54" s="21"/>
      <c r="F54" s="21"/>
      <c r="G54" s="5"/>
      <c r="H54" s="5"/>
      <c r="I54" s="5"/>
      <c r="J54" s="5"/>
      <c r="K54" s="5"/>
      <c r="L54" s="5"/>
      <c r="M54" s="5"/>
      <c r="N54" s="5"/>
      <c r="O54" s="5"/>
      <c r="P54" s="5"/>
      <c r="Q54" s="21"/>
      <c r="R54" s="21"/>
      <c r="S54"/>
      <c r="BX54" s="8"/>
      <c r="BY54" s="5"/>
      <c r="BZ54" s="5"/>
      <c r="CA54" s="5"/>
      <c r="CC54" s="5"/>
      <c r="CE54" s="5"/>
    </row>
    <row r="55" spans="1:83" x14ac:dyDescent="0.3">
      <c r="B55" s="5"/>
      <c r="C55" s="5"/>
      <c r="D55" s="5"/>
      <c r="E55" s="21"/>
      <c r="F55" s="21"/>
      <c r="G55" s="5"/>
      <c r="H55" s="5"/>
      <c r="I55" s="5"/>
      <c r="J55" s="5"/>
      <c r="K55" s="5"/>
      <c r="L55" s="5"/>
      <c r="M55" s="5"/>
      <c r="N55" s="5"/>
      <c r="O55" s="5"/>
      <c r="P55" s="5"/>
      <c r="Q55" s="21"/>
      <c r="R55" s="21"/>
      <c r="S55"/>
      <c r="T55"/>
      <c r="BX55" s="9"/>
      <c r="BY55" s="1"/>
      <c r="BZ55" s="7"/>
      <c r="CA55" s="7"/>
    </row>
    <row r="56" spans="1:83" x14ac:dyDescent="0.3">
      <c r="B56" s="5"/>
      <c r="C56" s="5"/>
      <c r="D56" s="5"/>
      <c r="E56" s="21"/>
      <c r="F56" s="21"/>
      <c r="G56" s="5"/>
      <c r="H56" s="5"/>
      <c r="I56" s="5"/>
      <c r="J56" s="5"/>
      <c r="K56" s="5"/>
      <c r="L56" s="5"/>
      <c r="M56" s="5"/>
      <c r="N56" s="5"/>
      <c r="O56" s="5"/>
      <c r="P56" s="5"/>
      <c r="Q56" s="21"/>
      <c r="R56" s="21"/>
      <c r="S56"/>
      <c r="T56"/>
      <c r="BX56" s="8"/>
      <c r="BY56" s="1"/>
      <c r="BZ56" s="4"/>
      <c r="CA56" s="4"/>
      <c r="CC56" s="5"/>
      <c r="CE56" s="5"/>
    </row>
    <row r="57" spans="1:83" x14ac:dyDescent="0.3">
      <c r="B57" s="5"/>
      <c r="C57" s="5"/>
      <c r="D57" s="5"/>
      <c r="E57" s="2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21"/>
      <c r="R57" s="21"/>
      <c r="S57"/>
      <c r="T57"/>
      <c r="BX57" s="10"/>
      <c r="BY57" s="1"/>
      <c r="BZ57" s="4"/>
      <c r="CA57" s="4"/>
      <c r="CC57" s="5"/>
      <c r="CE57" s="5"/>
    </row>
    <row r="58" spans="1:83" x14ac:dyDescent="0.3">
      <c r="B58" s="5"/>
      <c r="C58" s="5"/>
      <c r="D58" s="5"/>
      <c r="E58" s="21"/>
      <c r="F58" s="21"/>
      <c r="G58" s="5"/>
      <c r="H58" s="5"/>
      <c r="I58" s="5"/>
      <c r="J58" s="5"/>
      <c r="K58" s="5"/>
      <c r="L58" s="5"/>
      <c r="M58" s="5"/>
      <c r="N58" s="5"/>
      <c r="O58" s="5"/>
      <c r="P58" s="5"/>
      <c r="Q58" s="21"/>
      <c r="R58" s="21"/>
      <c r="S58"/>
      <c r="T58"/>
      <c r="BX58" s="8"/>
      <c r="BY58" s="1"/>
      <c r="BZ58" s="4"/>
      <c r="CA58" s="4"/>
      <c r="CC58" s="5"/>
      <c r="CE58" s="5"/>
    </row>
    <row r="59" spans="1:83" x14ac:dyDescent="0.3">
      <c r="B59" s="5"/>
      <c r="C59" s="5"/>
      <c r="D59" s="5"/>
      <c r="E59" s="21"/>
      <c r="F59" s="21"/>
      <c r="G59" s="5"/>
      <c r="H59" s="5"/>
      <c r="I59" s="5"/>
      <c r="J59" s="5"/>
      <c r="K59" s="5"/>
      <c r="L59" s="5"/>
      <c r="M59" s="5"/>
      <c r="N59" s="5"/>
      <c r="O59" s="5"/>
      <c r="P59" s="5"/>
      <c r="Q59" s="21"/>
      <c r="R59" s="21"/>
      <c r="S59"/>
      <c r="T59"/>
      <c r="BX59" s="8"/>
      <c r="BY59" s="1"/>
      <c r="BZ59" s="4"/>
      <c r="CA59" s="4"/>
    </row>
    <row r="60" spans="1:83" x14ac:dyDescent="0.3">
      <c r="B60" s="5"/>
      <c r="C60" s="5"/>
      <c r="D60" s="5"/>
      <c r="E60" s="21"/>
      <c r="F60" s="21"/>
      <c r="G60" s="5"/>
      <c r="H60" s="5"/>
      <c r="I60" s="5"/>
      <c r="J60" s="5"/>
      <c r="K60" s="5"/>
      <c r="L60" s="5"/>
      <c r="M60" s="5"/>
      <c r="N60" s="5"/>
      <c r="O60" s="5"/>
      <c r="P60" s="5"/>
      <c r="Q60" s="21"/>
      <c r="R60" s="21"/>
      <c r="S60"/>
      <c r="T60"/>
      <c r="BX60" s="8"/>
      <c r="BY60" s="1"/>
      <c r="BZ60" s="4"/>
      <c r="CA60" s="4"/>
      <c r="CC60" s="5"/>
      <c r="CE60" s="5"/>
    </row>
    <row r="61" spans="1:83" x14ac:dyDescent="0.3">
      <c r="B61" s="5"/>
      <c r="C61" s="5"/>
      <c r="D61" s="5"/>
      <c r="E61" s="21"/>
      <c r="F61" s="21"/>
      <c r="G61" s="5"/>
      <c r="H61" s="5"/>
      <c r="I61" s="5"/>
      <c r="J61" s="5"/>
      <c r="K61" s="5"/>
      <c r="L61" s="5"/>
      <c r="M61" s="5"/>
      <c r="N61" s="5"/>
      <c r="O61" s="5"/>
      <c r="P61" s="5"/>
      <c r="Q61" s="21"/>
      <c r="R61" s="21"/>
      <c r="S61"/>
      <c r="T61"/>
      <c r="BX61" s="8"/>
      <c r="BY61" s="1"/>
      <c r="BZ61" s="4"/>
      <c r="CA61" s="4"/>
    </row>
    <row r="62" spans="1:83" x14ac:dyDescent="0.3">
      <c r="B62" s="5"/>
      <c r="C62" s="5"/>
      <c r="D62" s="5"/>
      <c r="E62" s="21"/>
      <c r="F62" s="21"/>
      <c r="G62" s="5"/>
      <c r="H62" s="5"/>
      <c r="I62" s="5"/>
      <c r="J62" s="5"/>
      <c r="K62" s="5"/>
      <c r="L62" s="5"/>
      <c r="M62" s="5"/>
      <c r="N62" s="5"/>
      <c r="O62" s="5"/>
      <c r="P62" s="5"/>
      <c r="Q62" s="21"/>
      <c r="R62" s="21"/>
      <c r="S62"/>
      <c r="T62"/>
      <c r="BX62" s="8"/>
      <c r="BY62" s="1"/>
      <c r="BZ62" s="4"/>
      <c r="CA62" s="4"/>
      <c r="CC62" s="5"/>
      <c r="CE62" s="5"/>
    </row>
    <row r="63" spans="1:83" x14ac:dyDescent="0.3">
      <c r="B63" s="5"/>
      <c r="C63" s="5"/>
      <c r="D63" s="5"/>
      <c r="E63" s="21"/>
      <c r="F63" s="21"/>
      <c r="G63" s="5"/>
      <c r="H63" s="5"/>
      <c r="I63" s="5"/>
      <c r="J63" s="5"/>
      <c r="K63" s="5"/>
      <c r="L63" s="5"/>
      <c r="M63" s="5"/>
      <c r="N63" s="5"/>
      <c r="O63" s="5"/>
      <c r="P63" s="5"/>
      <c r="Q63" s="21"/>
      <c r="R63" s="21"/>
      <c r="S63" s="3"/>
      <c r="T63"/>
      <c r="BX63" s="8"/>
      <c r="BY63" s="1"/>
      <c r="BZ63" s="4"/>
      <c r="CA63" s="4"/>
    </row>
    <row r="64" spans="1:83" x14ac:dyDescent="0.3">
      <c r="B64" s="5"/>
      <c r="C64" s="5"/>
      <c r="D64" s="5"/>
      <c r="E64" s="2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21"/>
      <c r="R64" s="21"/>
      <c r="S64" s="3"/>
      <c r="T64"/>
      <c r="BX64" s="8"/>
      <c r="BY64" s="1"/>
      <c r="BZ64" s="4"/>
      <c r="CA64" s="4"/>
      <c r="CC64" s="5"/>
      <c r="CE64" s="5"/>
    </row>
    <row r="65" spans="1:83" x14ac:dyDescent="0.3">
      <c r="B65" s="5"/>
      <c r="C65" s="5"/>
      <c r="D65" s="5"/>
      <c r="E65" s="21"/>
      <c r="F65" s="21"/>
      <c r="G65" s="5"/>
      <c r="H65" s="5"/>
      <c r="I65" s="5"/>
      <c r="J65" s="5"/>
      <c r="K65" s="5"/>
      <c r="L65" s="5"/>
      <c r="M65" s="5"/>
      <c r="N65" s="5"/>
      <c r="O65" s="5"/>
      <c r="P65" s="5"/>
      <c r="Q65" s="21"/>
      <c r="R65" s="21"/>
      <c r="S65" s="21"/>
      <c r="T65"/>
      <c r="BX65" s="8"/>
      <c r="BY65" s="1"/>
      <c r="BZ65" s="4"/>
      <c r="CA65" s="4"/>
      <c r="CC65" s="5"/>
      <c r="CE65" s="5"/>
    </row>
    <row r="66" spans="1:83" ht="15.6" x14ac:dyDescent="0.3">
      <c r="B66" s="5"/>
      <c r="C66" s="5"/>
      <c r="D66" s="5"/>
      <c r="E66" s="21"/>
      <c r="F66" s="21"/>
      <c r="G66" s="5"/>
      <c r="H66" s="5"/>
      <c r="I66" s="5"/>
      <c r="J66" s="5"/>
      <c r="K66" s="5"/>
      <c r="L66" s="5"/>
      <c r="M66" s="5"/>
      <c r="N66" s="5"/>
      <c r="O66" s="5"/>
      <c r="P66" s="5"/>
      <c r="Q66" s="21"/>
      <c r="R66" s="21"/>
      <c r="S66" s="21"/>
      <c r="T66"/>
      <c r="X66" s="11"/>
      <c r="BX66" s="8"/>
      <c r="BY66" s="1"/>
      <c r="BZ66" s="4"/>
      <c r="CA66" s="4"/>
      <c r="CC66" s="5"/>
      <c r="CE66" s="5"/>
    </row>
    <row r="67" spans="1:83" x14ac:dyDescent="0.3">
      <c r="B67" s="5"/>
      <c r="C67" s="5"/>
      <c r="D67" s="5"/>
      <c r="E67" s="21"/>
      <c r="F67" s="21"/>
      <c r="G67" s="5"/>
      <c r="H67" s="5"/>
      <c r="I67" s="5"/>
      <c r="J67" s="5"/>
      <c r="K67" s="5"/>
      <c r="L67" s="5"/>
      <c r="M67" s="5"/>
      <c r="N67" s="5"/>
      <c r="O67" s="5"/>
      <c r="P67" s="5"/>
      <c r="Q67" s="21"/>
      <c r="R67" s="21"/>
      <c r="S67" s="21"/>
      <c r="T67"/>
      <c r="BX67" s="8"/>
      <c r="BY67" s="1"/>
      <c r="BZ67" s="4"/>
      <c r="CA67" s="4"/>
    </row>
    <row r="68" spans="1:83" x14ac:dyDescent="0.3">
      <c r="B68" s="5"/>
      <c r="C68" s="5"/>
      <c r="D68" s="5"/>
      <c r="E68" s="2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21"/>
      <c r="R68" s="21"/>
      <c r="S68" s="21"/>
      <c r="T68"/>
    </row>
    <row r="69" spans="1:83" x14ac:dyDescent="0.3">
      <c r="B69" s="5"/>
      <c r="C69" s="5"/>
      <c r="D69" s="5"/>
      <c r="E69" s="21"/>
      <c r="F69" s="21"/>
      <c r="G69" s="5"/>
      <c r="H69" s="5"/>
      <c r="I69" s="5"/>
      <c r="J69" s="5"/>
      <c r="K69" s="5"/>
      <c r="L69" s="5"/>
      <c r="M69" s="5"/>
      <c r="N69" s="5"/>
      <c r="O69" s="5"/>
      <c r="P69" s="5"/>
      <c r="Q69" s="21"/>
      <c r="R69" s="21"/>
      <c r="S69" s="21"/>
      <c r="T69"/>
    </row>
    <row r="70" spans="1:83" x14ac:dyDescent="0.3">
      <c r="B70" s="5"/>
      <c r="C70" s="5"/>
      <c r="D70" s="5"/>
      <c r="E70" s="2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21"/>
      <c r="R70" s="21"/>
      <c r="S70" s="21"/>
      <c r="T70"/>
    </row>
    <row r="71" spans="1:83" x14ac:dyDescent="0.3">
      <c r="B71" s="5"/>
      <c r="C71" s="5"/>
      <c r="D71" s="5"/>
      <c r="E71" s="21"/>
      <c r="F71" s="21"/>
      <c r="G71" s="5"/>
      <c r="H71" s="5"/>
      <c r="I71" s="5"/>
      <c r="J71" s="5"/>
      <c r="K71" s="5"/>
      <c r="L71" s="5"/>
      <c r="M71" s="5"/>
      <c r="N71" s="5"/>
      <c r="O71" s="5"/>
      <c r="P71" s="5"/>
      <c r="Q71" s="21"/>
      <c r="R71" s="21"/>
      <c r="S71" s="21"/>
      <c r="T71" s="3"/>
      <c r="U71" s="3"/>
    </row>
    <row r="72" spans="1:83" x14ac:dyDescent="0.3">
      <c r="B72" s="5"/>
      <c r="C72" s="5"/>
      <c r="D72" s="5"/>
      <c r="E72" s="2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21"/>
      <c r="R72" s="21"/>
      <c r="S72" s="21"/>
      <c r="T72" s="3"/>
      <c r="U72" s="3"/>
    </row>
    <row r="73" spans="1:83" s="12" customFormat="1" x14ac:dyDescent="0.3">
      <c r="A73"/>
      <c r="B73" s="5"/>
      <c r="C73" s="5"/>
      <c r="D73" s="5"/>
      <c r="E73" s="2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21"/>
      <c r="R73" s="21"/>
      <c r="S73" s="21"/>
      <c r="T73" s="21"/>
      <c r="U73" s="21"/>
    </row>
    <row r="74" spans="1:83" s="12" customFormat="1" x14ac:dyDescent="0.3">
      <c r="A74"/>
      <c r="B74" s="5"/>
      <c r="C74" s="5"/>
      <c r="D74" s="5"/>
      <c r="E74" s="2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21"/>
      <c r="R74" s="21"/>
      <c r="S74" s="21"/>
      <c r="T74" s="21"/>
      <c r="U74" s="21"/>
    </row>
    <row r="75" spans="1:83" s="12" customFormat="1" x14ac:dyDescent="0.3">
      <c r="A75"/>
      <c r="B75" s="5"/>
      <c r="C75" s="5"/>
      <c r="D75" s="5"/>
      <c r="E75" s="21"/>
      <c r="F75" s="21"/>
      <c r="G75" s="5"/>
      <c r="H75" s="5"/>
      <c r="I75" s="5"/>
      <c r="J75" s="5"/>
      <c r="K75" s="5"/>
      <c r="L75" s="5"/>
      <c r="M75" s="5"/>
      <c r="N75" s="5"/>
      <c r="O75" s="5"/>
      <c r="P75" s="5"/>
      <c r="Q75" s="21"/>
      <c r="R75" s="21"/>
      <c r="S75" s="1"/>
      <c r="T75" s="21"/>
      <c r="U75" s="21"/>
    </row>
    <row r="76" spans="1:83" s="12" customFormat="1" x14ac:dyDescent="0.3">
      <c r="A76"/>
      <c r="B76" s="5"/>
      <c r="C76" s="5"/>
      <c r="D76" s="5"/>
      <c r="E76" s="2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21"/>
      <c r="R76" s="21"/>
      <c r="S76" s="1"/>
      <c r="T76" s="21"/>
      <c r="U76" s="21"/>
    </row>
    <row r="77" spans="1:83" s="12" customFormat="1" x14ac:dyDescent="0.3">
      <c r="A77"/>
      <c r="B77" s="5"/>
      <c r="C77" s="5"/>
      <c r="D77" s="5"/>
      <c r="E77" s="21"/>
      <c r="F77" s="21"/>
      <c r="G77" s="5"/>
      <c r="H77" s="5"/>
      <c r="I77" s="5"/>
      <c r="J77" s="5"/>
      <c r="K77" s="5"/>
      <c r="L77" s="5"/>
      <c r="M77" s="5"/>
      <c r="N77" s="5"/>
      <c r="O77" s="5"/>
      <c r="P77" s="5"/>
      <c r="Q77" s="21"/>
      <c r="R77" s="21"/>
      <c r="S77" s="1"/>
      <c r="T77" s="21"/>
      <c r="U77" s="21"/>
    </row>
    <row r="78" spans="1:83" s="12" customFormat="1" x14ac:dyDescent="0.3">
      <c r="A78"/>
      <c r="B78" s="5"/>
      <c r="C78" s="5"/>
      <c r="D78" s="5"/>
      <c r="E78" s="2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21"/>
      <c r="R78" s="21"/>
      <c r="S78" s="1"/>
      <c r="T78" s="21"/>
      <c r="U78" s="21"/>
    </row>
    <row r="79" spans="1:83" s="12" customFormat="1" x14ac:dyDescent="0.3">
      <c r="A79"/>
      <c r="B79" s="5"/>
      <c r="C79" s="5"/>
      <c r="D79" s="5"/>
      <c r="E79" s="21"/>
      <c r="F79" s="21"/>
      <c r="G79" s="5"/>
      <c r="H79" s="5"/>
      <c r="I79" s="5"/>
      <c r="J79" s="5"/>
      <c r="K79" s="5"/>
      <c r="L79" s="5"/>
      <c r="M79" s="5"/>
      <c r="N79" s="5"/>
      <c r="O79" s="5"/>
      <c r="P79" s="5"/>
      <c r="Q79" s="24"/>
      <c r="R79" s="24"/>
      <c r="S79" s="1"/>
      <c r="T79" s="21"/>
      <c r="U79" s="21"/>
    </row>
    <row r="80" spans="1:83" s="12" customFormat="1" x14ac:dyDescent="0.3">
      <c r="A80"/>
      <c r="B80" s="5"/>
      <c r="C80" s="5"/>
      <c r="D80" s="5"/>
      <c r="E80" s="2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24"/>
      <c r="R80" s="24"/>
      <c r="S80" s="1"/>
      <c r="T80" s="21"/>
      <c r="U80" s="21"/>
    </row>
    <row r="81" spans="1:25" s="12" customFormat="1" x14ac:dyDescent="0.3">
      <c r="A81"/>
      <c r="B81" s="5"/>
      <c r="C81" s="5"/>
      <c r="D81" s="5"/>
      <c r="E81" s="2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24"/>
      <c r="R81" s="24"/>
      <c r="S81" s="1"/>
      <c r="T81" s="21"/>
      <c r="U81" s="21"/>
    </row>
    <row r="82" spans="1:25" s="12" customFormat="1" x14ac:dyDescent="0.3">
      <c r="A82"/>
      <c r="B82" s="5"/>
      <c r="C82" s="5"/>
      <c r="D82" s="5"/>
      <c r="E82" s="2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24"/>
      <c r="R82" s="24"/>
      <c r="S82" s="1"/>
      <c r="T82" s="21"/>
      <c r="U82" s="21"/>
    </row>
    <row r="83" spans="1:25" s="12" customFormat="1" x14ac:dyDescent="0.3">
      <c r="A83"/>
      <c r="B83" s="5"/>
      <c r="C83" s="5"/>
      <c r="D83" s="5"/>
      <c r="E83" s="21"/>
      <c r="F83" s="21"/>
      <c r="G83" s="5"/>
      <c r="H83" s="5"/>
      <c r="I83" s="5"/>
      <c r="J83" s="5"/>
      <c r="K83" s="5"/>
      <c r="L83" s="5"/>
      <c r="M83" s="5"/>
      <c r="N83" s="5"/>
      <c r="O83" s="5"/>
      <c r="P83" s="5"/>
      <c r="Q83" s="24"/>
      <c r="R83" s="24"/>
      <c r="S83" s="1"/>
      <c r="T83" s="1"/>
      <c r="W83" s="21"/>
      <c r="X83" s="21"/>
      <c r="Y83" s="21"/>
    </row>
    <row r="84" spans="1:25" s="12" customFormat="1" x14ac:dyDescent="0.3">
      <c r="A84"/>
      <c r="B84"/>
      <c r="C84"/>
      <c r="D84"/>
      <c r="E84"/>
      <c r="F84"/>
      <c r="G84"/>
      <c r="H84"/>
      <c r="I84"/>
      <c r="J84"/>
      <c r="K84"/>
      <c r="L84"/>
      <c r="O84"/>
      <c r="P84"/>
      <c r="Q84"/>
      <c r="R84"/>
      <c r="S84" s="1"/>
      <c r="T84" s="1"/>
      <c r="W84" s="21"/>
      <c r="X84" s="21"/>
      <c r="Y84" s="21"/>
    </row>
    <row r="85" spans="1:25" x14ac:dyDescent="0.3">
      <c r="S85" s="1"/>
      <c r="T85" s="1"/>
    </row>
    <row r="86" spans="1:25" x14ac:dyDescent="0.3">
      <c r="S86" s="1"/>
      <c r="T86" s="1"/>
    </row>
    <row r="87" spans="1:25" x14ac:dyDescent="0.3">
      <c r="S87" s="1"/>
      <c r="T87" s="1"/>
    </row>
    <row r="88" spans="1:25" x14ac:dyDescent="0.3">
      <c r="S88" s="1"/>
      <c r="T88" s="1"/>
    </row>
    <row r="89" spans="1:25" x14ac:dyDescent="0.3">
      <c r="S89" s="1"/>
      <c r="T89" s="1"/>
    </row>
    <row r="90" spans="1:25" x14ac:dyDescent="0.3">
      <c r="S90" s="1"/>
      <c r="T90" s="1"/>
    </row>
    <row r="91" spans="1:25" x14ac:dyDescent="0.3">
      <c r="S91" s="1"/>
      <c r="T91" s="1"/>
    </row>
    <row r="92" spans="1:25" x14ac:dyDescent="0.3">
      <c r="S92" s="1"/>
      <c r="T92" s="1"/>
    </row>
    <row r="93" spans="1:25" x14ac:dyDescent="0.3">
      <c r="S93" s="1"/>
      <c r="T93" s="1"/>
    </row>
    <row r="94" spans="1:25" x14ac:dyDescent="0.3">
      <c r="S94" s="1"/>
      <c r="T94" s="1"/>
    </row>
    <row r="95" spans="1:25" x14ac:dyDescent="0.3">
      <c r="S95" s="1"/>
      <c r="T95" s="1"/>
    </row>
    <row r="96" spans="1:25" x14ac:dyDescent="0.3">
      <c r="S96" s="1"/>
      <c r="T96" s="1"/>
    </row>
    <row r="97" spans="19:20" x14ac:dyDescent="0.3">
      <c r="S97" s="1"/>
      <c r="T97" s="1"/>
    </row>
    <row r="98" spans="19:20" x14ac:dyDescent="0.3">
      <c r="S98" s="1"/>
      <c r="T98" s="1"/>
    </row>
    <row r="99" spans="19:20" x14ac:dyDescent="0.3">
      <c r="S99" s="1"/>
      <c r="T99" s="1"/>
    </row>
    <row r="100" spans="19:20" x14ac:dyDescent="0.3">
      <c r="S100" s="1"/>
      <c r="T100" s="1"/>
    </row>
    <row r="101" spans="19:20" x14ac:dyDescent="0.3">
      <c r="S101" s="1"/>
      <c r="T101" s="1"/>
    </row>
    <row r="102" spans="19:20" x14ac:dyDescent="0.3">
      <c r="S102" s="1"/>
      <c r="T102" s="1"/>
    </row>
    <row r="103" spans="19:20" x14ac:dyDescent="0.3">
      <c r="S103" s="1"/>
      <c r="T103" s="1"/>
    </row>
    <row r="104" spans="19:20" x14ac:dyDescent="0.3">
      <c r="S104" s="1"/>
      <c r="T104" s="1"/>
    </row>
    <row r="105" spans="19:20" x14ac:dyDescent="0.3">
      <c r="S105" s="1"/>
      <c r="T105" s="1"/>
    </row>
    <row r="106" spans="19:20" x14ac:dyDescent="0.3">
      <c r="S106" s="1"/>
      <c r="T106" s="1"/>
    </row>
    <row r="107" spans="19:20" x14ac:dyDescent="0.3">
      <c r="S107" s="1"/>
      <c r="T107" s="1"/>
    </row>
    <row r="108" spans="19:20" x14ac:dyDescent="0.3">
      <c r="S108" s="1"/>
      <c r="T108" s="1"/>
    </row>
    <row r="109" spans="19:20" x14ac:dyDescent="0.3">
      <c r="S109" s="1"/>
      <c r="T109" s="1"/>
    </row>
    <row r="110" spans="19:20" x14ac:dyDescent="0.3">
      <c r="S110" s="1"/>
      <c r="T110" s="1"/>
    </row>
    <row r="111" spans="19:20" x14ac:dyDescent="0.3">
      <c r="S111" s="1"/>
      <c r="T111" s="1"/>
    </row>
    <row r="112" spans="19:20" x14ac:dyDescent="0.3">
      <c r="S112" s="1"/>
      <c r="T112" s="1"/>
    </row>
    <row r="113" spans="19:20" x14ac:dyDescent="0.3">
      <c r="S113" s="1"/>
      <c r="T113" s="1"/>
    </row>
    <row r="114" spans="19:20" x14ac:dyDescent="0.3">
      <c r="S114" s="1"/>
      <c r="T114" s="1"/>
    </row>
    <row r="115" spans="19:20" x14ac:dyDescent="0.3">
      <c r="S115" s="1"/>
      <c r="T115" s="1"/>
    </row>
    <row r="116" spans="19:20" x14ac:dyDescent="0.3">
      <c r="S116" s="1"/>
      <c r="T116" s="1"/>
    </row>
    <row r="117" spans="19:20" x14ac:dyDescent="0.3">
      <c r="S117" s="1"/>
      <c r="T117" s="1"/>
    </row>
    <row r="118" spans="19:20" x14ac:dyDescent="0.3">
      <c r="S118" s="1"/>
      <c r="T118" s="1"/>
    </row>
    <row r="119" spans="19:20" x14ac:dyDescent="0.3">
      <c r="S119" s="1"/>
      <c r="T119" s="1"/>
    </row>
    <row r="120" spans="19:20" x14ac:dyDescent="0.3">
      <c r="S120" s="1"/>
      <c r="T120" s="1"/>
    </row>
    <row r="121" spans="19:20" x14ac:dyDescent="0.3">
      <c r="S121" s="1"/>
      <c r="T121" s="1"/>
    </row>
    <row r="122" spans="19:20" x14ac:dyDescent="0.3">
      <c r="S122" s="1"/>
      <c r="T122" s="1"/>
    </row>
    <row r="123" spans="19:20" x14ac:dyDescent="0.3">
      <c r="S123" s="1"/>
      <c r="T123" s="1"/>
    </row>
    <row r="124" spans="19:20" x14ac:dyDescent="0.3">
      <c r="S124" s="1"/>
      <c r="T124" s="1"/>
    </row>
    <row r="125" spans="19:20" x14ac:dyDescent="0.3">
      <c r="S125" s="1"/>
      <c r="T125" s="1"/>
    </row>
    <row r="126" spans="19:20" x14ac:dyDescent="0.3">
      <c r="S126" s="1"/>
      <c r="T126" s="1"/>
    </row>
    <row r="127" spans="19:20" x14ac:dyDescent="0.3">
      <c r="S127" s="1"/>
      <c r="T127" s="1"/>
    </row>
    <row r="128" spans="19:20" x14ac:dyDescent="0.3">
      <c r="S128" s="1"/>
      <c r="T128" s="1"/>
    </row>
    <row r="129" spans="19:20" x14ac:dyDescent="0.3">
      <c r="S129" s="1"/>
      <c r="T129" s="1"/>
    </row>
    <row r="130" spans="19:20" x14ac:dyDescent="0.3">
      <c r="S130" s="1"/>
      <c r="T130" s="1"/>
    </row>
    <row r="131" spans="19:20" x14ac:dyDescent="0.3">
      <c r="S131" s="1"/>
      <c r="T131" s="1"/>
    </row>
    <row r="132" spans="19:20" x14ac:dyDescent="0.3">
      <c r="S132" s="1"/>
      <c r="T132" s="1"/>
    </row>
    <row r="133" spans="19:20" x14ac:dyDescent="0.3">
      <c r="S133" s="1"/>
      <c r="T133" s="1"/>
    </row>
    <row r="134" spans="19:20" x14ac:dyDescent="0.3">
      <c r="S134" s="1"/>
      <c r="T134" s="1"/>
    </row>
    <row r="135" spans="19:20" x14ac:dyDescent="0.3">
      <c r="S135" s="1"/>
      <c r="T135" s="1"/>
    </row>
    <row r="136" spans="19:20" x14ac:dyDescent="0.3">
      <c r="S136" s="1"/>
      <c r="T136" s="1"/>
    </row>
    <row r="137" spans="19:20" x14ac:dyDescent="0.3">
      <c r="S137" s="1"/>
      <c r="T137" s="1"/>
    </row>
    <row r="138" spans="19:20" x14ac:dyDescent="0.3">
      <c r="S138" s="1"/>
      <c r="T138" s="1"/>
    </row>
    <row r="139" spans="19:20" x14ac:dyDescent="0.3">
      <c r="S139" s="1"/>
      <c r="T139" s="1"/>
    </row>
    <row r="140" spans="19:20" x14ac:dyDescent="0.3">
      <c r="S140" s="1"/>
      <c r="T140" s="1"/>
    </row>
    <row r="141" spans="19:20" x14ac:dyDescent="0.3">
      <c r="S141" s="1"/>
      <c r="T141" s="1"/>
    </row>
    <row r="142" spans="19:20" x14ac:dyDescent="0.3">
      <c r="S142" s="1"/>
      <c r="T142" s="1"/>
    </row>
    <row r="143" spans="19:20" x14ac:dyDescent="0.3">
      <c r="S143" s="1"/>
      <c r="T143" s="1"/>
    </row>
    <row r="144" spans="19:20" x14ac:dyDescent="0.3">
      <c r="S144" s="1"/>
      <c r="T144" s="1"/>
    </row>
    <row r="145" spans="19:20" x14ac:dyDescent="0.3">
      <c r="S145" s="1"/>
      <c r="T145" s="1"/>
    </row>
    <row r="146" spans="19:20" x14ac:dyDescent="0.3">
      <c r="S146" s="1"/>
      <c r="T146" s="1"/>
    </row>
    <row r="147" spans="19:20" x14ac:dyDescent="0.3">
      <c r="S147" s="1"/>
      <c r="T147" s="1"/>
    </row>
    <row r="148" spans="19:20" x14ac:dyDescent="0.3">
      <c r="S148" s="1"/>
      <c r="T148" s="1"/>
    </row>
    <row r="149" spans="19:20" x14ac:dyDescent="0.3">
      <c r="S149" s="1"/>
      <c r="T149" s="1"/>
    </row>
    <row r="150" spans="19:20" x14ac:dyDescent="0.3">
      <c r="S150" s="1"/>
      <c r="T150" s="1"/>
    </row>
    <row r="151" spans="19:20" x14ac:dyDescent="0.3">
      <c r="S151" s="1"/>
      <c r="T151" s="1"/>
    </row>
    <row r="152" spans="19:20" x14ac:dyDescent="0.3">
      <c r="S152" s="1"/>
      <c r="T152" s="1"/>
    </row>
    <row r="153" spans="19:20" x14ac:dyDescent="0.3">
      <c r="S153" s="1"/>
      <c r="T153" s="1"/>
    </row>
    <row r="154" spans="19:20" x14ac:dyDescent="0.3">
      <c r="S154" s="1"/>
      <c r="T154" s="1"/>
    </row>
    <row r="155" spans="19:20" x14ac:dyDescent="0.3">
      <c r="S155" s="1"/>
      <c r="T155" s="1"/>
    </row>
    <row r="156" spans="19:20" x14ac:dyDescent="0.3">
      <c r="S156" s="1"/>
      <c r="T156" s="1"/>
    </row>
    <row r="157" spans="19:20" x14ac:dyDescent="0.3">
      <c r="S157" s="1"/>
      <c r="T157" s="1"/>
    </row>
    <row r="158" spans="19:20" x14ac:dyDescent="0.3">
      <c r="S158" s="1"/>
      <c r="T158" s="1"/>
    </row>
    <row r="159" spans="19:20" x14ac:dyDescent="0.3">
      <c r="S159" s="1"/>
      <c r="T159" s="1"/>
    </row>
    <row r="160" spans="19:20" x14ac:dyDescent="0.3">
      <c r="S160" s="1"/>
      <c r="T160" s="1"/>
    </row>
    <row r="161" spans="19:20" x14ac:dyDescent="0.3">
      <c r="S161" s="1"/>
      <c r="T161" s="1"/>
    </row>
    <row r="162" spans="19:20" x14ac:dyDescent="0.3">
      <c r="S162" s="1"/>
      <c r="T162" s="1"/>
    </row>
    <row r="163" spans="19:20" x14ac:dyDescent="0.3">
      <c r="S163" s="1"/>
      <c r="T163" s="1"/>
    </row>
    <row r="164" spans="19:20" x14ac:dyDescent="0.3">
      <c r="S164" s="1"/>
      <c r="T164" s="1"/>
    </row>
    <row r="165" spans="19:20" x14ac:dyDescent="0.3">
      <c r="S165" s="1"/>
      <c r="T165" s="1"/>
    </row>
    <row r="166" spans="19:20" x14ac:dyDescent="0.3">
      <c r="S166" s="1"/>
      <c r="T166" s="1"/>
    </row>
    <row r="167" spans="19:20" x14ac:dyDescent="0.3">
      <c r="S167" s="1"/>
      <c r="T167" s="1"/>
    </row>
    <row r="168" spans="19:20" x14ac:dyDescent="0.3">
      <c r="S168" s="1"/>
      <c r="T168" s="1"/>
    </row>
    <row r="169" spans="19:20" x14ac:dyDescent="0.3">
      <c r="S169" s="1"/>
      <c r="T169" s="1"/>
    </row>
    <row r="170" spans="19:20" x14ac:dyDescent="0.3">
      <c r="S170" s="1"/>
      <c r="T170" s="1"/>
    </row>
    <row r="171" spans="19:20" x14ac:dyDescent="0.3">
      <c r="S171" s="1"/>
      <c r="T171" s="1"/>
    </row>
    <row r="172" spans="19:20" x14ac:dyDescent="0.3">
      <c r="S172" s="1"/>
      <c r="T172" s="1"/>
    </row>
    <row r="173" spans="19:20" x14ac:dyDescent="0.3">
      <c r="S173" s="1"/>
      <c r="T173" s="1"/>
    </row>
    <row r="174" spans="19:20" x14ac:dyDescent="0.3">
      <c r="S174" s="1"/>
      <c r="T174" s="1"/>
    </row>
    <row r="175" spans="19:20" x14ac:dyDescent="0.3">
      <c r="S175" s="1"/>
      <c r="T175" s="1"/>
    </row>
    <row r="176" spans="19:20" x14ac:dyDescent="0.3">
      <c r="S176" s="1"/>
      <c r="T176" s="1"/>
    </row>
    <row r="177" spans="19:20" x14ac:dyDescent="0.3">
      <c r="S177" s="1"/>
      <c r="T177" s="1"/>
    </row>
    <row r="178" spans="19:20" x14ac:dyDescent="0.3">
      <c r="S178" s="1"/>
      <c r="T178" s="1"/>
    </row>
    <row r="179" spans="19:20" x14ac:dyDescent="0.3">
      <c r="S179" s="1"/>
      <c r="T179" s="1"/>
    </row>
    <row r="180" spans="19:20" x14ac:dyDescent="0.3">
      <c r="S180" s="1"/>
      <c r="T180" s="1"/>
    </row>
    <row r="181" spans="19:20" x14ac:dyDescent="0.3">
      <c r="S181" s="1"/>
      <c r="T181" s="1"/>
    </row>
    <row r="182" spans="19:20" x14ac:dyDescent="0.3">
      <c r="S182" s="1"/>
      <c r="T182" s="1"/>
    </row>
    <row r="183" spans="19:20" x14ac:dyDescent="0.3">
      <c r="S183" s="1"/>
      <c r="T183" s="1"/>
    </row>
    <row r="184" spans="19:20" x14ac:dyDescent="0.3">
      <c r="S184" s="1"/>
      <c r="T184" s="1"/>
    </row>
    <row r="185" spans="19:20" x14ac:dyDescent="0.3">
      <c r="S185" s="1"/>
      <c r="T185" s="1"/>
    </row>
    <row r="186" spans="19:20" x14ac:dyDescent="0.3">
      <c r="S186" s="1"/>
      <c r="T186" s="1"/>
    </row>
    <row r="187" spans="19:20" x14ac:dyDescent="0.3">
      <c r="S187" s="1"/>
      <c r="T187" s="1"/>
    </row>
    <row r="188" spans="19:20" x14ac:dyDescent="0.3">
      <c r="S188" s="1"/>
      <c r="T188" s="1"/>
    </row>
    <row r="189" spans="19:20" x14ac:dyDescent="0.3">
      <c r="S189" s="1"/>
      <c r="T189" s="1"/>
    </row>
    <row r="190" spans="19:20" x14ac:dyDescent="0.3">
      <c r="S190" s="1"/>
      <c r="T190" s="1"/>
    </row>
    <row r="191" spans="19:20" x14ac:dyDescent="0.3">
      <c r="S191" s="1"/>
      <c r="T191" s="1"/>
    </row>
    <row r="192" spans="19:20" x14ac:dyDescent="0.3">
      <c r="S192" s="1"/>
      <c r="T192" s="1"/>
    </row>
    <row r="193" spans="19:20" x14ac:dyDescent="0.3">
      <c r="S193" s="1"/>
      <c r="T193" s="1"/>
    </row>
    <row r="194" spans="19:20" x14ac:dyDescent="0.3">
      <c r="S194" s="1"/>
      <c r="T194" s="1"/>
    </row>
    <row r="195" spans="19:20" x14ac:dyDescent="0.3">
      <c r="S195" s="1"/>
      <c r="T195" s="1"/>
    </row>
    <row r="196" spans="19:20" x14ac:dyDescent="0.3">
      <c r="S196" s="1"/>
      <c r="T196" s="1"/>
    </row>
    <row r="197" spans="19:20" x14ac:dyDescent="0.3">
      <c r="S197" s="1"/>
      <c r="T197" s="1"/>
    </row>
    <row r="198" spans="19:20" x14ac:dyDescent="0.3">
      <c r="S198" s="1"/>
      <c r="T198" s="1"/>
    </row>
    <row r="199" spans="19:20" x14ac:dyDescent="0.3">
      <c r="S199" s="1"/>
      <c r="T199" s="1"/>
    </row>
    <row r="200" spans="19:20" x14ac:dyDescent="0.3">
      <c r="S200" s="1"/>
      <c r="T200" s="1"/>
    </row>
    <row r="201" spans="19:20" x14ac:dyDescent="0.3">
      <c r="S201" s="1"/>
      <c r="T201" s="1"/>
    </row>
    <row r="202" spans="19:20" x14ac:dyDescent="0.3">
      <c r="S202" s="1"/>
      <c r="T202" s="1"/>
    </row>
    <row r="203" spans="19:20" x14ac:dyDescent="0.3">
      <c r="S203" s="1"/>
      <c r="T203" s="1"/>
    </row>
    <row r="204" spans="19:20" x14ac:dyDescent="0.3">
      <c r="S204" s="1"/>
      <c r="T204" s="1"/>
    </row>
    <row r="205" spans="19:20" x14ac:dyDescent="0.3">
      <c r="S205" s="1"/>
      <c r="T205" s="1"/>
    </row>
    <row r="206" spans="19:20" x14ac:dyDescent="0.3">
      <c r="S206" s="1"/>
      <c r="T206" s="1"/>
    </row>
    <row r="207" spans="19:20" x14ac:dyDescent="0.3">
      <c r="S207" s="1"/>
      <c r="T207" s="1"/>
    </row>
    <row r="208" spans="19:20" x14ac:dyDescent="0.3">
      <c r="S208" s="1"/>
      <c r="T208" s="1"/>
    </row>
    <row r="209" spans="19:20" x14ac:dyDescent="0.3">
      <c r="S209" s="1"/>
      <c r="T209" s="1"/>
    </row>
    <row r="210" spans="19:20" x14ac:dyDescent="0.3">
      <c r="S210" s="1"/>
      <c r="T210" s="1"/>
    </row>
    <row r="211" spans="19:20" x14ac:dyDescent="0.3">
      <c r="S211" s="1"/>
      <c r="T211" s="1"/>
    </row>
    <row r="212" spans="19:20" x14ac:dyDescent="0.3">
      <c r="S212" s="1"/>
      <c r="T212" s="1"/>
    </row>
    <row r="213" spans="19:20" x14ac:dyDescent="0.3">
      <c r="S213" s="1"/>
      <c r="T213" s="1"/>
    </row>
    <row r="214" spans="19:20" x14ac:dyDescent="0.3">
      <c r="S214" s="1"/>
      <c r="T214" s="1"/>
    </row>
    <row r="215" spans="19:20" x14ac:dyDescent="0.3">
      <c r="S215" s="1"/>
      <c r="T215" s="1"/>
    </row>
    <row r="216" spans="19:20" x14ac:dyDescent="0.3">
      <c r="S216" s="1"/>
      <c r="T216" s="1"/>
    </row>
    <row r="217" spans="19:20" x14ac:dyDescent="0.3">
      <c r="S217" s="1"/>
      <c r="T217" s="1"/>
    </row>
    <row r="218" spans="19:20" x14ac:dyDescent="0.3">
      <c r="S218" s="1"/>
      <c r="T218" s="1"/>
    </row>
    <row r="219" spans="19:20" x14ac:dyDescent="0.3">
      <c r="S219" s="1"/>
      <c r="T219" s="1"/>
    </row>
    <row r="220" spans="19:20" x14ac:dyDescent="0.3">
      <c r="S220" s="1"/>
      <c r="T220" s="1"/>
    </row>
    <row r="221" spans="19:20" x14ac:dyDescent="0.3">
      <c r="S221" s="1"/>
      <c r="T221" s="1"/>
    </row>
    <row r="222" spans="19:20" x14ac:dyDescent="0.3">
      <c r="S222" s="1"/>
      <c r="T222" s="1"/>
    </row>
    <row r="223" spans="19:20" x14ac:dyDescent="0.3">
      <c r="S223" s="1"/>
      <c r="T223" s="1"/>
    </row>
    <row r="224" spans="19:20" x14ac:dyDescent="0.3">
      <c r="S224" s="1"/>
      <c r="T224" s="1"/>
    </row>
    <row r="225" spans="19:20" x14ac:dyDescent="0.3">
      <c r="S225" s="1"/>
      <c r="T225" s="1"/>
    </row>
    <row r="226" spans="19:20" x14ac:dyDescent="0.3">
      <c r="S226" s="1"/>
      <c r="T226" s="1"/>
    </row>
    <row r="227" spans="19:20" x14ac:dyDescent="0.3">
      <c r="S227" s="1"/>
      <c r="T227" s="1"/>
    </row>
    <row r="228" spans="19:20" x14ac:dyDescent="0.3">
      <c r="S228" s="1"/>
      <c r="T228" s="1"/>
    </row>
    <row r="229" spans="19:20" x14ac:dyDescent="0.3">
      <c r="S229" s="1"/>
      <c r="T229" s="1"/>
    </row>
    <row r="230" spans="19:20" x14ac:dyDescent="0.3">
      <c r="S230" s="1"/>
      <c r="T230" s="1"/>
    </row>
    <row r="231" spans="19:20" x14ac:dyDescent="0.3">
      <c r="S231" s="1"/>
      <c r="T231" s="1"/>
    </row>
    <row r="232" spans="19:20" x14ac:dyDescent="0.3">
      <c r="S232" s="1"/>
      <c r="T232" s="1"/>
    </row>
    <row r="233" spans="19:20" x14ac:dyDescent="0.3">
      <c r="S233" s="1"/>
      <c r="T233" s="1"/>
    </row>
    <row r="234" spans="19:20" x14ac:dyDescent="0.3">
      <c r="S234" s="1"/>
      <c r="T234" s="1"/>
    </row>
    <row r="235" spans="19:20" x14ac:dyDescent="0.3">
      <c r="S235" s="1"/>
      <c r="T235" s="1"/>
    </row>
    <row r="236" spans="19:20" x14ac:dyDescent="0.3">
      <c r="S236" s="1"/>
      <c r="T236" s="1"/>
    </row>
    <row r="237" spans="19:20" x14ac:dyDescent="0.3">
      <c r="S237" s="1"/>
      <c r="T237" s="1"/>
    </row>
    <row r="238" spans="19:20" x14ac:dyDescent="0.3">
      <c r="S238" s="1"/>
      <c r="T238" s="1"/>
    </row>
    <row r="239" spans="19:20" x14ac:dyDescent="0.3">
      <c r="S239" s="1"/>
      <c r="T239" s="1"/>
    </row>
    <row r="240" spans="19:20" x14ac:dyDescent="0.3">
      <c r="S240" s="1"/>
      <c r="T240" s="1"/>
    </row>
    <row r="241" spans="19:20" x14ac:dyDescent="0.3">
      <c r="S241" s="1"/>
      <c r="T241" s="1"/>
    </row>
    <row r="242" spans="19:20" x14ac:dyDescent="0.3">
      <c r="S242" s="1"/>
      <c r="T242" s="1"/>
    </row>
    <row r="243" spans="19:20" x14ac:dyDescent="0.3">
      <c r="S243" s="1"/>
      <c r="T243" s="1"/>
    </row>
    <row r="244" spans="19:20" x14ac:dyDescent="0.3">
      <c r="S244" s="1"/>
      <c r="T244" s="1"/>
    </row>
    <row r="245" spans="19:20" x14ac:dyDescent="0.3">
      <c r="S245" s="1"/>
      <c r="T245" s="1"/>
    </row>
    <row r="246" spans="19:20" x14ac:dyDescent="0.3">
      <c r="S246" s="1"/>
      <c r="T246" s="1"/>
    </row>
    <row r="247" spans="19:20" x14ac:dyDescent="0.3">
      <c r="S247" s="1"/>
      <c r="T247" s="1"/>
    </row>
    <row r="248" spans="19:20" x14ac:dyDescent="0.3">
      <c r="S248" s="1"/>
      <c r="T248" s="1"/>
    </row>
    <row r="249" spans="19:20" x14ac:dyDescent="0.3">
      <c r="S249" s="1"/>
      <c r="T249" s="1"/>
    </row>
    <row r="250" spans="19:20" x14ac:dyDescent="0.3">
      <c r="S250" s="1"/>
      <c r="T250" s="1"/>
    </row>
    <row r="251" spans="19:20" x14ac:dyDescent="0.3">
      <c r="S251" s="1"/>
      <c r="T251" s="1"/>
    </row>
    <row r="252" spans="19:20" x14ac:dyDescent="0.3">
      <c r="S252" s="1"/>
      <c r="T252" s="1"/>
    </row>
    <row r="253" spans="19:20" x14ac:dyDescent="0.3">
      <c r="S253" s="1"/>
      <c r="T253" s="1"/>
    </row>
    <row r="254" spans="19:20" x14ac:dyDescent="0.3">
      <c r="S254" s="1"/>
      <c r="T254" s="1"/>
    </row>
    <row r="255" spans="19:20" x14ac:dyDescent="0.3">
      <c r="S255" s="1"/>
      <c r="T255" s="1"/>
    </row>
    <row r="256" spans="19:20" x14ac:dyDescent="0.3">
      <c r="S256" s="1"/>
      <c r="T256" s="1"/>
    </row>
    <row r="257" spans="19:20" x14ac:dyDescent="0.3">
      <c r="S257" s="1"/>
      <c r="T257" s="1"/>
    </row>
    <row r="258" spans="19:20" x14ac:dyDescent="0.3">
      <c r="S258" s="1"/>
      <c r="T258" s="1"/>
    </row>
    <row r="259" spans="19:20" x14ac:dyDescent="0.3">
      <c r="S259" s="1"/>
      <c r="T259" s="1"/>
    </row>
    <row r="260" spans="19:20" x14ac:dyDescent="0.3">
      <c r="S260" s="1"/>
      <c r="T260" s="1"/>
    </row>
    <row r="261" spans="19:20" x14ac:dyDescent="0.3">
      <c r="S261" s="1"/>
      <c r="T261" s="1"/>
    </row>
    <row r="262" spans="19:20" x14ac:dyDescent="0.3">
      <c r="S262" s="1"/>
      <c r="T262" s="1"/>
    </row>
    <row r="263" spans="19:20" x14ac:dyDescent="0.3">
      <c r="S263" s="1"/>
      <c r="T263" s="1"/>
    </row>
    <row r="264" spans="19:20" x14ac:dyDescent="0.3">
      <c r="S264" s="1"/>
      <c r="T264" s="1"/>
    </row>
    <row r="265" spans="19:20" x14ac:dyDescent="0.3">
      <c r="S265" s="1"/>
      <c r="T265" s="1"/>
    </row>
    <row r="266" spans="19:20" x14ac:dyDescent="0.3">
      <c r="S266" s="1"/>
      <c r="T266" s="1"/>
    </row>
    <row r="267" spans="19:20" x14ac:dyDescent="0.3">
      <c r="S267" s="1"/>
      <c r="T267" s="1"/>
    </row>
    <row r="268" spans="19:20" x14ac:dyDescent="0.3">
      <c r="S268" s="1"/>
      <c r="T268" s="1"/>
    </row>
    <row r="269" spans="19:20" x14ac:dyDescent="0.3">
      <c r="S269" s="1"/>
      <c r="T269" s="1"/>
    </row>
    <row r="270" spans="19:20" x14ac:dyDescent="0.3">
      <c r="S270" s="1"/>
      <c r="T270" s="1"/>
    </row>
    <row r="271" spans="19:20" x14ac:dyDescent="0.3">
      <c r="S271" s="1"/>
      <c r="T271" s="1"/>
    </row>
    <row r="272" spans="19:20" x14ac:dyDescent="0.3">
      <c r="S272" s="1"/>
      <c r="T272" s="1"/>
    </row>
    <row r="273" spans="19:20" x14ac:dyDescent="0.3">
      <c r="S273" s="1"/>
      <c r="T273" s="1"/>
    </row>
    <row r="274" spans="19:20" x14ac:dyDescent="0.3">
      <c r="S274" s="1"/>
      <c r="T274" s="1"/>
    </row>
    <row r="275" spans="19:20" x14ac:dyDescent="0.3">
      <c r="S275" s="1"/>
      <c r="T275" s="1"/>
    </row>
    <row r="276" spans="19:20" x14ac:dyDescent="0.3">
      <c r="S276" s="1"/>
      <c r="T276" s="1"/>
    </row>
    <row r="277" spans="19:20" x14ac:dyDescent="0.3">
      <c r="S277" s="1"/>
      <c r="T277" s="1"/>
    </row>
    <row r="278" spans="19:20" x14ac:dyDescent="0.3">
      <c r="S278" s="1"/>
      <c r="T278" s="1"/>
    </row>
    <row r="279" spans="19:20" x14ac:dyDescent="0.3">
      <c r="S279" s="1"/>
      <c r="T279" s="1"/>
    </row>
    <row r="280" spans="19:20" x14ac:dyDescent="0.3">
      <c r="S280" s="1"/>
      <c r="T280" s="1"/>
    </row>
    <row r="281" spans="19:20" x14ac:dyDescent="0.3">
      <c r="S281" s="1"/>
      <c r="T281" s="1"/>
    </row>
    <row r="282" spans="19:20" x14ac:dyDescent="0.3">
      <c r="S282" s="1"/>
      <c r="T282" s="1"/>
    </row>
    <row r="283" spans="19:20" x14ac:dyDescent="0.3">
      <c r="S283" s="1"/>
      <c r="T283" s="1"/>
    </row>
    <row r="284" spans="19:20" x14ac:dyDescent="0.3">
      <c r="S284" s="1"/>
      <c r="T284" s="1"/>
    </row>
    <row r="285" spans="19:20" x14ac:dyDescent="0.3">
      <c r="S285" s="1"/>
      <c r="T285" s="1"/>
    </row>
    <row r="286" spans="19:20" x14ac:dyDescent="0.3">
      <c r="S286" s="1"/>
      <c r="T286" s="1"/>
    </row>
    <row r="287" spans="19:20" x14ac:dyDescent="0.3">
      <c r="S287" s="1"/>
      <c r="T287" s="1"/>
    </row>
    <row r="288" spans="19:20" x14ac:dyDescent="0.3">
      <c r="S288" s="1"/>
      <c r="T288" s="1"/>
    </row>
    <row r="289" spans="19:20" x14ac:dyDescent="0.3">
      <c r="S289" s="1"/>
      <c r="T289" s="1"/>
    </row>
    <row r="290" spans="19:20" x14ac:dyDescent="0.3">
      <c r="S290" s="1"/>
      <c r="T290" s="1"/>
    </row>
    <row r="291" spans="19:20" x14ac:dyDescent="0.3">
      <c r="S291" s="1"/>
      <c r="T291" s="1"/>
    </row>
    <row r="292" spans="19:20" x14ac:dyDescent="0.3">
      <c r="S292" s="1"/>
      <c r="T292" s="1"/>
    </row>
    <row r="293" spans="19:20" x14ac:dyDescent="0.3">
      <c r="S293" s="1"/>
      <c r="T293" s="1"/>
    </row>
    <row r="294" spans="19:20" x14ac:dyDescent="0.3">
      <c r="S294" s="1"/>
      <c r="T294" s="1"/>
    </row>
    <row r="295" spans="19:20" x14ac:dyDescent="0.3">
      <c r="S295" s="1"/>
      <c r="T295" s="1"/>
    </row>
    <row r="296" spans="19:20" x14ac:dyDescent="0.3">
      <c r="S296" s="1"/>
      <c r="T296" s="1"/>
    </row>
    <row r="297" spans="19:20" x14ac:dyDescent="0.3">
      <c r="S297" s="1"/>
      <c r="T297" s="1"/>
    </row>
    <row r="298" spans="19:20" x14ac:dyDescent="0.3">
      <c r="S298" s="1"/>
      <c r="T298" s="1"/>
    </row>
    <row r="299" spans="19:20" x14ac:dyDescent="0.3">
      <c r="S299" s="1"/>
      <c r="T299" s="1"/>
    </row>
    <row r="300" spans="19:20" x14ac:dyDescent="0.3">
      <c r="S300" s="1"/>
      <c r="T300" s="1"/>
    </row>
    <row r="301" spans="19:20" x14ac:dyDescent="0.3">
      <c r="S301" s="1"/>
      <c r="T301" s="1"/>
    </row>
    <row r="302" spans="19:20" x14ac:dyDescent="0.3">
      <c r="S302" s="1"/>
      <c r="T302" s="1"/>
    </row>
    <row r="303" spans="19:20" x14ac:dyDescent="0.3">
      <c r="S303" s="1"/>
      <c r="T303" s="1"/>
    </row>
    <row r="304" spans="19:20" x14ac:dyDescent="0.3">
      <c r="S304" s="1"/>
      <c r="T304" s="1"/>
    </row>
    <row r="305" spans="19:20" x14ac:dyDescent="0.3">
      <c r="S305" s="1"/>
      <c r="T305" s="1"/>
    </row>
    <row r="306" spans="19:20" x14ac:dyDescent="0.3">
      <c r="S306" s="1"/>
      <c r="T306" s="1"/>
    </row>
    <row r="307" spans="19:20" x14ac:dyDescent="0.3">
      <c r="S307" s="1"/>
      <c r="T307" s="1"/>
    </row>
    <row r="308" spans="19:20" x14ac:dyDescent="0.3">
      <c r="S308" s="1"/>
      <c r="T308" s="1"/>
    </row>
    <row r="309" spans="19:20" x14ac:dyDescent="0.3">
      <c r="S309" s="1"/>
      <c r="T309" s="1"/>
    </row>
    <row r="310" spans="19:20" x14ac:dyDescent="0.3">
      <c r="S310" s="1"/>
      <c r="T310" s="1"/>
    </row>
    <row r="311" spans="19:20" x14ac:dyDescent="0.3">
      <c r="S311" s="1"/>
      <c r="T311" s="1"/>
    </row>
    <row r="312" spans="19:20" x14ac:dyDescent="0.3">
      <c r="S312" s="1"/>
      <c r="T312" s="1"/>
    </row>
    <row r="313" spans="19:20" x14ac:dyDescent="0.3">
      <c r="S313" s="1"/>
      <c r="T313" s="1"/>
    </row>
    <row r="314" spans="19:20" x14ac:dyDescent="0.3">
      <c r="S314" s="1"/>
      <c r="T314" s="1"/>
    </row>
    <row r="315" spans="19:20" x14ac:dyDescent="0.3">
      <c r="S315" s="1"/>
      <c r="T315" s="1"/>
    </row>
    <row r="316" spans="19:20" x14ac:dyDescent="0.3">
      <c r="S316" s="1"/>
      <c r="T316" s="1"/>
    </row>
    <row r="317" spans="19:20" x14ac:dyDescent="0.3">
      <c r="S317" s="1"/>
      <c r="T317" s="1"/>
    </row>
    <row r="318" spans="19:20" x14ac:dyDescent="0.3">
      <c r="S318" s="1"/>
      <c r="T318" s="1"/>
    </row>
    <row r="319" spans="19:20" x14ac:dyDescent="0.3">
      <c r="S319" s="1"/>
      <c r="T319" s="1"/>
    </row>
    <row r="320" spans="19:20" x14ac:dyDescent="0.3">
      <c r="S320" s="1"/>
      <c r="T320" s="1"/>
    </row>
    <row r="321" spans="19:20" x14ac:dyDescent="0.3">
      <c r="S321" s="1"/>
      <c r="T321" s="1"/>
    </row>
    <row r="322" spans="19:20" x14ac:dyDescent="0.3">
      <c r="S322" s="1"/>
      <c r="T322" s="1"/>
    </row>
    <row r="323" spans="19:20" x14ac:dyDescent="0.3">
      <c r="S323" s="1"/>
      <c r="T323" s="1"/>
    </row>
    <row r="324" spans="19:20" x14ac:dyDescent="0.3">
      <c r="S324" s="1"/>
      <c r="T324" s="1"/>
    </row>
    <row r="325" spans="19:20" x14ac:dyDescent="0.3">
      <c r="S325" s="1"/>
      <c r="T325" s="1"/>
    </row>
    <row r="326" spans="19:20" x14ac:dyDescent="0.3">
      <c r="S326" s="1"/>
      <c r="T326" s="1"/>
    </row>
    <row r="327" spans="19:20" x14ac:dyDescent="0.3">
      <c r="S327" s="1"/>
      <c r="T327" s="1"/>
    </row>
    <row r="328" spans="19:20" x14ac:dyDescent="0.3">
      <c r="S328" s="1"/>
      <c r="T328" s="1"/>
    </row>
    <row r="329" spans="19:20" x14ac:dyDescent="0.3">
      <c r="S329" s="1"/>
      <c r="T329" s="1"/>
    </row>
    <row r="330" spans="19:20" x14ac:dyDescent="0.3">
      <c r="S330" s="1"/>
      <c r="T330" s="1"/>
    </row>
    <row r="331" spans="19:20" x14ac:dyDescent="0.3">
      <c r="S331" s="1"/>
      <c r="T331" s="1"/>
    </row>
    <row r="332" spans="19:20" x14ac:dyDescent="0.3">
      <c r="S332" s="1"/>
      <c r="T332" s="1"/>
    </row>
    <row r="333" spans="19:20" x14ac:dyDescent="0.3">
      <c r="S333" s="1"/>
      <c r="T333" s="1"/>
    </row>
    <row r="334" spans="19:20" x14ac:dyDescent="0.3">
      <c r="S334" s="1"/>
      <c r="T334" s="1"/>
    </row>
    <row r="335" spans="19:20" x14ac:dyDescent="0.3">
      <c r="S335" s="1"/>
      <c r="T335" s="1"/>
    </row>
    <row r="336" spans="19:20" x14ac:dyDescent="0.3">
      <c r="S336" s="1"/>
      <c r="T336" s="1"/>
    </row>
    <row r="337" spans="19:20" x14ac:dyDescent="0.3">
      <c r="S337" s="1"/>
      <c r="T337" s="1"/>
    </row>
    <row r="338" spans="19:20" x14ac:dyDescent="0.3">
      <c r="S338" s="1"/>
      <c r="T338" s="1"/>
    </row>
    <row r="339" spans="19:20" x14ac:dyDescent="0.3">
      <c r="S339" s="1"/>
      <c r="T339" s="1"/>
    </row>
    <row r="340" spans="19:20" x14ac:dyDescent="0.3">
      <c r="S340" s="1"/>
      <c r="T340" s="1"/>
    </row>
    <row r="341" spans="19:20" x14ac:dyDescent="0.3">
      <c r="S341" s="1"/>
      <c r="T341" s="1"/>
    </row>
    <row r="342" spans="19:20" x14ac:dyDescent="0.3">
      <c r="S342" s="1"/>
      <c r="T342" s="1"/>
    </row>
    <row r="343" spans="19:20" x14ac:dyDescent="0.3">
      <c r="S343" s="1"/>
      <c r="T343" s="1"/>
    </row>
    <row r="344" spans="19:20" x14ac:dyDescent="0.3">
      <c r="S344" s="1"/>
      <c r="T344" s="1"/>
    </row>
    <row r="345" spans="19:20" x14ac:dyDescent="0.3">
      <c r="S345" s="1"/>
      <c r="T345" s="1"/>
    </row>
    <row r="346" spans="19:20" x14ac:dyDescent="0.3">
      <c r="S346" s="1"/>
      <c r="T346" s="1"/>
    </row>
    <row r="347" spans="19:20" x14ac:dyDescent="0.3">
      <c r="S347" s="1"/>
      <c r="T347" s="1"/>
    </row>
    <row r="348" spans="19:20" x14ac:dyDescent="0.3">
      <c r="S348" s="1"/>
      <c r="T348" s="1"/>
    </row>
    <row r="349" spans="19:20" x14ac:dyDescent="0.3">
      <c r="S349" s="1"/>
      <c r="T349" s="1"/>
    </row>
    <row r="350" spans="19:20" x14ac:dyDescent="0.3">
      <c r="S350" s="1"/>
      <c r="T350" s="1"/>
    </row>
    <row r="351" spans="19:20" x14ac:dyDescent="0.3">
      <c r="S351" s="1"/>
      <c r="T351" s="1"/>
    </row>
    <row r="352" spans="19:20" x14ac:dyDescent="0.3">
      <c r="S352" s="1"/>
      <c r="T352" s="1"/>
    </row>
    <row r="353" spans="19:20" x14ac:dyDescent="0.3">
      <c r="S353" s="1"/>
      <c r="T353" s="1"/>
    </row>
    <row r="354" spans="19:20" x14ac:dyDescent="0.3">
      <c r="S354" s="1"/>
      <c r="T354" s="1"/>
    </row>
    <row r="355" spans="19:20" x14ac:dyDescent="0.3">
      <c r="S355" s="1"/>
      <c r="T355" s="1"/>
    </row>
    <row r="356" spans="19:20" x14ac:dyDescent="0.3">
      <c r="S356" s="1"/>
      <c r="T356" s="1"/>
    </row>
    <row r="357" spans="19:20" x14ac:dyDescent="0.3">
      <c r="S357" s="1"/>
      <c r="T357" s="1"/>
    </row>
    <row r="358" spans="19:20" x14ac:dyDescent="0.3">
      <c r="S358" s="1"/>
      <c r="T358" s="1"/>
    </row>
    <row r="359" spans="19:20" x14ac:dyDescent="0.3">
      <c r="S359" s="1"/>
      <c r="T359" s="1"/>
    </row>
    <row r="360" spans="19:20" x14ac:dyDescent="0.3">
      <c r="S360" s="1"/>
      <c r="T360" s="1"/>
    </row>
    <row r="361" spans="19:20" x14ac:dyDescent="0.3">
      <c r="S361" s="1"/>
      <c r="T361" s="1"/>
    </row>
    <row r="362" spans="19:20" x14ac:dyDescent="0.3">
      <c r="S362" s="1"/>
      <c r="T362" s="1"/>
    </row>
    <row r="363" spans="19:20" x14ac:dyDescent="0.3">
      <c r="S363" s="1"/>
      <c r="T363" s="1"/>
    </row>
    <row r="364" spans="19:20" x14ac:dyDescent="0.3">
      <c r="S364" s="1"/>
      <c r="T364" s="1"/>
    </row>
    <row r="365" spans="19:20" x14ac:dyDescent="0.3">
      <c r="S365" s="1"/>
      <c r="T365" s="1"/>
    </row>
    <row r="366" spans="19:20" x14ac:dyDescent="0.3">
      <c r="S366" s="1"/>
      <c r="T366" s="1"/>
    </row>
    <row r="367" spans="19:20" x14ac:dyDescent="0.3">
      <c r="S367" s="1"/>
      <c r="T367" s="1"/>
    </row>
    <row r="368" spans="19:20" x14ac:dyDescent="0.3">
      <c r="S368" s="1"/>
      <c r="T368" s="1"/>
    </row>
    <row r="369" spans="19:20" x14ac:dyDescent="0.3">
      <c r="S369" s="1"/>
      <c r="T369" s="1"/>
    </row>
    <row r="370" spans="19:20" x14ac:dyDescent="0.3">
      <c r="S370" s="1"/>
      <c r="T370" s="1"/>
    </row>
    <row r="371" spans="19:20" x14ac:dyDescent="0.3">
      <c r="S371" s="1"/>
      <c r="T371" s="1"/>
    </row>
    <row r="372" spans="19:20" x14ac:dyDescent="0.3">
      <c r="S372" s="1"/>
      <c r="T372" s="1"/>
    </row>
    <row r="373" spans="19:20" x14ac:dyDescent="0.3">
      <c r="S373" s="1"/>
      <c r="T373" s="1"/>
    </row>
    <row r="374" spans="19:20" x14ac:dyDescent="0.3">
      <c r="S374" s="1"/>
      <c r="T374" s="1"/>
    </row>
    <row r="375" spans="19:20" x14ac:dyDescent="0.3">
      <c r="S375" s="1"/>
      <c r="T375" s="1"/>
    </row>
    <row r="376" spans="19:20" x14ac:dyDescent="0.3">
      <c r="S376" s="1"/>
      <c r="T376" s="1"/>
    </row>
    <row r="377" spans="19:20" x14ac:dyDescent="0.3">
      <c r="S377" s="1"/>
      <c r="T377" s="1"/>
    </row>
    <row r="378" spans="19:20" x14ac:dyDescent="0.3">
      <c r="S378" s="1"/>
      <c r="T378" s="1"/>
    </row>
    <row r="379" spans="19:20" x14ac:dyDescent="0.3">
      <c r="S379" s="1"/>
      <c r="T379" s="1"/>
    </row>
    <row r="380" spans="19:20" x14ac:dyDescent="0.3">
      <c r="S380" s="1"/>
      <c r="T380" s="1"/>
    </row>
    <row r="381" spans="19:20" x14ac:dyDescent="0.3">
      <c r="S381" s="1"/>
      <c r="T381" s="1"/>
    </row>
    <row r="382" spans="19:20" x14ac:dyDescent="0.3">
      <c r="S382" s="1"/>
      <c r="T382" s="1"/>
    </row>
    <row r="383" spans="19:20" x14ac:dyDescent="0.3">
      <c r="S383" s="1"/>
      <c r="T383" s="1"/>
    </row>
    <row r="384" spans="19:20" x14ac:dyDescent="0.3">
      <c r="S384" s="1"/>
      <c r="T384" s="1"/>
    </row>
    <row r="385" spans="19:20" x14ac:dyDescent="0.3">
      <c r="S385" s="1"/>
      <c r="T385" s="1"/>
    </row>
    <row r="386" spans="19:20" x14ac:dyDescent="0.3">
      <c r="S386" s="1"/>
      <c r="T386" s="1"/>
    </row>
    <row r="387" spans="19:20" x14ac:dyDescent="0.3">
      <c r="S387" s="1"/>
      <c r="T387" s="1"/>
    </row>
    <row r="388" spans="19:20" x14ac:dyDescent="0.3">
      <c r="S388" s="1"/>
      <c r="T388" s="1"/>
    </row>
    <row r="389" spans="19:20" x14ac:dyDescent="0.3">
      <c r="S389" s="1"/>
      <c r="T389" s="1"/>
    </row>
    <row r="390" spans="19:20" x14ac:dyDescent="0.3">
      <c r="S390" s="1"/>
      <c r="T390" s="1"/>
    </row>
    <row r="391" spans="19:20" x14ac:dyDescent="0.3">
      <c r="S391" s="1"/>
      <c r="T391" s="1"/>
    </row>
    <row r="392" spans="19:20" x14ac:dyDescent="0.3">
      <c r="S392" s="1"/>
      <c r="T392" s="1"/>
    </row>
    <row r="393" spans="19:20" x14ac:dyDescent="0.3">
      <c r="S393" s="1"/>
      <c r="T393" s="1"/>
    </row>
    <row r="394" spans="19:20" x14ac:dyDescent="0.3">
      <c r="S394" s="1"/>
      <c r="T394" s="1"/>
    </row>
    <row r="395" spans="19:20" x14ac:dyDescent="0.3">
      <c r="S395" s="1"/>
      <c r="T395" s="1"/>
    </row>
    <row r="396" spans="19:20" x14ac:dyDescent="0.3">
      <c r="S396" s="1"/>
      <c r="T396" s="1"/>
    </row>
    <row r="397" spans="19:20" x14ac:dyDescent="0.3">
      <c r="S397" s="1"/>
      <c r="T397" s="1"/>
    </row>
    <row r="398" spans="19:20" x14ac:dyDescent="0.3">
      <c r="S398" s="1"/>
      <c r="T398" s="1"/>
    </row>
    <row r="399" spans="19:20" x14ac:dyDescent="0.3">
      <c r="S399" s="1"/>
      <c r="T399" s="1"/>
    </row>
    <row r="400" spans="19:20" x14ac:dyDescent="0.3">
      <c r="S400" s="1"/>
      <c r="T400" s="1"/>
    </row>
    <row r="401" spans="19:20" x14ac:dyDescent="0.3">
      <c r="S401" s="1"/>
      <c r="T401" s="1"/>
    </row>
    <row r="402" spans="19:20" x14ac:dyDescent="0.3">
      <c r="S402" s="1"/>
      <c r="T402" s="1"/>
    </row>
    <row r="403" spans="19:20" x14ac:dyDescent="0.3">
      <c r="S403" s="1"/>
      <c r="T403" s="1"/>
    </row>
    <row r="404" spans="19:20" x14ac:dyDescent="0.3">
      <c r="S404" s="1"/>
      <c r="T404" s="1"/>
    </row>
    <row r="405" spans="19:20" x14ac:dyDescent="0.3">
      <c r="S405" s="1"/>
      <c r="T405" s="1"/>
    </row>
    <row r="406" spans="19:20" x14ac:dyDescent="0.3">
      <c r="S406" s="1"/>
      <c r="T406" s="1"/>
    </row>
    <row r="407" spans="19:20" x14ac:dyDescent="0.3">
      <c r="S407" s="1"/>
      <c r="T407" s="1"/>
    </row>
    <row r="408" spans="19:20" x14ac:dyDescent="0.3">
      <c r="S408" s="1"/>
      <c r="T408" s="1"/>
    </row>
    <row r="409" spans="19:20" x14ac:dyDescent="0.3">
      <c r="S409" s="1"/>
      <c r="T409" s="1"/>
    </row>
    <row r="410" spans="19:20" x14ac:dyDescent="0.3">
      <c r="S410" s="1"/>
      <c r="T410" s="1"/>
    </row>
    <row r="411" spans="19:20" x14ac:dyDescent="0.3">
      <c r="S411" s="1"/>
      <c r="T411" s="1"/>
    </row>
    <row r="412" spans="19:20" x14ac:dyDescent="0.3">
      <c r="S412" s="1"/>
      <c r="T412" s="1"/>
    </row>
    <row r="413" spans="19:20" x14ac:dyDescent="0.3">
      <c r="S413" s="1"/>
      <c r="T413" s="1"/>
    </row>
    <row r="414" spans="19:20" x14ac:dyDescent="0.3">
      <c r="S414" s="1"/>
      <c r="T414" s="1"/>
    </row>
    <row r="415" spans="19:20" x14ac:dyDescent="0.3">
      <c r="S415" s="1"/>
      <c r="T415" s="1"/>
    </row>
    <row r="416" spans="19:20" x14ac:dyDescent="0.3">
      <c r="S416" s="1"/>
      <c r="T416" s="1"/>
    </row>
    <row r="417" spans="19:20" x14ac:dyDescent="0.3">
      <c r="S417" s="1"/>
      <c r="T417" s="1"/>
    </row>
    <row r="418" spans="19:20" x14ac:dyDescent="0.3">
      <c r="S418" s="1"/>
      <c r="T418" s="1"/>
    </row>
    <row r="419" spans="19:20" x14ac:dyDescent="0.3">
      <c r="S419" s="1"/>
      <c r="T419" s="1"/>
    </row>
    <row r="420" spans="19:20" x14ac:dyDescent="0.3">
      <c r="S420" s="1"/>
      <c r="T420" s="1"/>
    </row>
    <row r="421" spans="19:20" x14ac:dyDescent="0.3">
      <c r="S421" s="1"/>
      <c r="T421" s="1"/>
    </row>
    <row r="422" spans="19:20" x14ac:dyDescent="0.3">
      <c r="S422" s="1"/>
      <c r="T422" s="1"/>
    </row>
    <row r="423" spans="19:20" x14ac:dyDescent="0.3">
      <c r="S423" s="1"/>
      <c r="T423" s="1"/>
    </row>
    <row r="424" spans="19:20" x14ac:dyDescent="0.3">
      <c r="S424" s="1"/>
      <c r="T424" s="1"/>
    </row>
    <row r="425" spans="19:20" x14ac:dyDescent="0.3">
      <c r="S425" s="1"/>
      <c r="T425" s="1"/>
    </row>
    <row r="426" spans="19:20" x14ac:dyDescent="0.3">
      <c r="S426" s="1"/>
      <c r="T426" s="1"/>
    </row>
    <row r="427" spans="19:20" x14ac:dyDescent="0.3">
      <c r="S427" s="1"/>
      <c r="T427" s="1"/>
    </row>
    <row r="428" spans="19:20" x14ac:dyDescent="0.3">
      <c r="S428" s="1"/>
      <c r="T428" s="1"/>
    </row>
    <row r="429" spans="19:20" x14ac:dyDescent="0.3">
      <c r="S429" s="1"/>
      <c r="T429" s="1"/>
    </row>
    <row r="430" spans="19:20" x14ac:dyDescent="0.3">
      <c r="S430" s="1"/>
      <c r="T430" s="1"/>
    </row>
    <row r="431" spans="19:20" x14ac:dyDescent="0.3">
      <c r="S431" s="1"/>
      <c r="T431" s="1"/>
    </row>
    <row r="432" spans="19:20" x14ac:dyDescent="0.3">
      <c r="S432" s="1"/>
      <c r="T432" s="1"/>
    </row>
    <row r="433" spans="19:20" x14ac:dyDescent="0.3">
      <c r="S433" s="1"/>
      <c r="T433" s="1"/>
    </row>
    <row r="434" spans="19:20" x14ac:dyDescent="0.3">
      <c r="S434" s="1"/>
      <c r="T434" s="1"/>
    </row>
    <row r="435" spans="19:20" x14ac:dyDescent="0.3">
      <c r="S435" s="1"/>
      <c r="T435" s="1"/>
    </row>
    <row r="436" spans="19:20" x14ac:dyDescent="0.3">
      <c r="S436" s="1"/>
      <c r="T436" s="1"/>
    </row>
    <row r="437" spans="19:20" x14ac:dyDescent="0.3">
      <c r="S437" s="1"/>
      <c r="T437" s="1"/>
    </row>
    <row r="438" spans="19:20" x14ac:dyDescent="0.3">
      <c r="S438" s="1"/>
      <c r="T438" s="1"/>
    </row>
    <row r="439" spans="19:20" x14ac:dyDescent="0.3">
      <c r="S439" s="1"/>
      <c r="T439" s="1"/>
    </row>
    <row r="440" spans="19:20" x14ac:dyDescent="0.3">
      <c r="S440" s="1"/>
      <c r="T440" s="1"/>
    </row>
    <row r="441" spans="19:20" x14ac:dyDescent="0.3">
      <c r="S441" s="1"/>
      <c r="T441" s="1"/>
    </row>
    <row r="442" spans="19:20" x14ac:dyDescent="0.3">
      <c r="S442" s="1"/>
      <c r="T442" s="1"/>
    </row>
    <row r="443" spans="19:20" x14ac:dyDescent="0.3">
      <c r="S443" s="1"/>
      <c r="T443" s="1"/>
    </row>
    <row r="444" spans="19:20" x14ac:dyDescent="0.3">
      <c r="S444" s="1"/>
      <c r="T444" s="1"/>
    </row>
    <row r="445" spans="19:20" x14ac:dyDescent="0.3">
      <c r="S445" s="1"/>
      <c r="T445" s="1"/>
    </row>
    <row r="446" spans="19:20" x14ac:dyDescent="0.3">
      <c r="S446" s="1"/>
      <c r="T446" s="1"/>
    </row>
    <row r="447" spans="19:20" x14ac:dyDescent="0.3">
      <c r="S447" s="1"/>
      <c r="T447" s="1"/>
    </row>
    <row r="448" spans="19:20" x14ac:dyDescent="0.3">
      <c r="S448" s="1"/>
      <c r="T448" s="1"/>
    </row>
    <row r="449" spans="19:20" x14ac:dyDescent="0.3">
      <c r="S449" s="1"/>
      <c r="T449" s="1"/>
    </row>
    <row r="450" spans="19:20" x14ac:dyDescent="0.3">
      <c r="S450" s="1"/>
      <c r="T450" s="1"/>
    </row>
    <row r="451" spans="19:20" x14ac:dyDescent="0.3">
      <c r="S451" s="1"/>
      <c r="T451" s="1"/>
    </row>
    <row r="452" spans="19:20" x14ac:dyDescent="0.3">
      <c r="S452" s="1"/>
      <c r="T452" s="1"/>
    </row>
    <row r="453" spans="19:20" x14ac:dyDescent="0.3">
      <c r="S453" s="1"/>
      <c r="T453" s="1"/>
    </row>
    <row r="454" spans="19:20" x14ac:dyDescent="0.3">
      <c r="S454" s="1"/>
      <c r="T454" s="1"/>
    </row>
    <row r="455" spans="19:20" x14ac:dyDescent="0.3">
      <c r="S455" s="1"/>
      <c r="T455" s="1"/>
    </row>
    <row r="456" spans="19:20" x14ac:dyDescent="0.3">
      <c r="S456" s="1"/>
      <c r="T456" s="1"/>
    </row>
    <row r="457" spans="19:20" x14ac:dyDescent="0.3">
      <c r="S457" s="1"/>
      <c r="T457" s="1"/>
    </row>
    <row r="458" spans="19:20" x14ac:dyDescent="0.3">
      <c r="S458" s="1"/>
      <c r="T458" s="1"/>
    </row>
    <row r="459" spans="19:20" x14ac:dyDescent="0.3">
      <c r="S459" s="1"/>
      <c r="T459" s="1"/>
    </row>
    <row r="460" spans="19:20" x14ac:dyDescent="0.3">
      <c r="S460" s="1"/>
      <c r="T460" s="1"/>
    </row>
    <row r="461" spans="19:20" x14ac:dyDescent="0.3">
      <c r="S461" s="1"/>
      <c r="T461" s="1"/>
    </row>
    <row r="462" spans="19:20" x14ac:dyDescent="0.3">
      <c r="S462" s="1"/>
      <c r="T462" s="1"/>
    </row>
    <row r="463" spans="19:20" x14ac:dyDescent="0.3">
      <c r="S463" s="1"/>
      <c r="T463" s="1"/>
    </row>
    <row r="464" spans="19:20" x14ac:dyDescent="0.3">
      <c r="S464" s="1"/>
      <c r="T464" s="1"/>
    </row>
    <row r="465" spans="19:20" x14ac:dyDescent="0.3">
      <c r="S465" s="1"/>
      <c r="T465" s="1"/>
    </row>
    <row r="466" spans="19:20" x14ac:dyDescent="0.3">
      <c r="S466" s="1"/>
      <c r="T466" s="1"/>
    </row>
    <row r="467" spans="19:20" x14ac:dyDescent="0.3">
      <c r="S467" s="1"/>
      <c r="T467" s="1"/>
    </row>
    <row r="468" spans="19:20" x14ac:dyDescent="0.3">
      <c r="S468" s="1"/>
      <c r="T468" s="1"/>
    </row>
    <row r="469" spans="19:20" x14ac:dyDescent="0.3">
      <c r="S469" s="1"/>
      <c r="T469" s="1"/>
    </row>
    <row r="470" spans="19:20" x14ac:dyDescent="0.3">
      <c r="S470" s="1"/>
      <c r="T470" s="1"/>
    </row>
    <row r="471" spans="19:20" x14ac:dyDescent="0.3">
      <c r="S471" s="1"/>
      <c r="T471" s="1"/>
    </row>
    <row r="472" spans="19:20" x14ac:dyDescent="0.3">
      <c r="S472" s="1"/>
      <c r="T472" s="1"/>
    </row>
    <row r="473" spans="19:20" x14ac:dyDescent="0.3">
      <c r="S473" s="1"/>
      <c r="T473" s="1"/>
    </row>
    <row r="474" spans="19:20" x14ac:dyDescent="0.3">
      <c r="S474" s="1"/>
      <c r="T474" s="1"/>
    </row>
    <row r="475" spans="19:20" x14ac:dyDescent="0.3">
      <c r="S475" s="1"/>
      <c r="T475" s="1"/>
    </row>
    <row r="476" spans="19:20" x14ac:dyDescent="0.3">
      <c r="S476" s="1"/>
      <c r="T476" s="1"/>
    </row>
    <row r="477" spans="19:20" x14ac:dyDescent="0.3">
      <c r="S477" s="1"/>
      <c r="T477" s="1"/>
    </row>
    <row r="478" spans="19:20" x14ac:dyDescent="0.3">
      <c r="S478" s="1"/>
      <c r="T478" s="1"/>
    </row>
    <row r="479" spans="19:20" x14ac:dyDescent="0.3">
      <c r="S479" s="1"/>
      <c r="T479" s="1"/>
    </row>
    <row r="480" spans="19:20" x14ac:dyDescent="0.3">
      <c r="S480" s="1"/>
      <c r="T480" s="1"/>
    </row>
    <row r="481" spans="19:20" x14ac:dyDescent="0.3">
      <c r="S481" s="1"/>
      <c r="T481" s="1"/>
    </row>
    <row r="482" spans="19:20" x14ac:dyDescent="0.3">
      <c r="S482" s="1"/>
      <c r="T482" s="1"/>
    </row>
    <row r="483" spans="19:20" x14ac:dyDescent="0.3">
      <c r="S483" s="1"/>
      <c r="T483" s="1"/>
    </row>
    <row r="484" spans="19:20" x14ac:dyDescent="0.3">
      <c r="S484" s="1"/>
      <c r="T484" s="1"/>
    </row>
    <row r="485" spans="19:20" x14ac:dyDescent="0.3">
      <c r="S485" s="1"/>
      <c r="T485" s="1"/>
    </row>
    <row r="486" spans="19:20" x14ac:dyDescent="0.3">
      <c r="S486" s="1"/>
      <c r="T486" s="1"/>
    </row>
    <row r="487" spans="19:20" x14ac:dyDescent="0.3">
      <c r="S487" s="1"/>
      <c r="T487" s="1"/>
    </row>
    <row r="488" spans="19:20" x14ac:dyDescent="0.3">
      <c r="S488" s="1"/>
      <c r="T488" s="1"/>
    </row>
    <row r="489" spans="19:20" x14ac:dyDescent="0.3">
      <c r="S489" s="1"/>
      <c r="T489" s="1"/>
    </row>
    <row r="490" spans="19:20" x14ac:dyDescent="0.3">
      <c r="S490" s="1"/>
      <c r="T490" s="1"/>
    </row>
    <row r="491" spans="19:20" x14ac:dyDescent="0.3">
      <c r="S491" s="1"/>
      <c r="T491" s="1"/>
    </row>
    <row r="492" spans="19:20" x14ac:dyDescent="0.3">
      <c r="S492" s="1"/>
      <c r="T492" s="1"/>
    </row>
    <row r="493" spans="19:20" x14ac:dyDescent="0.3">
      <c r="S493" s="1"/>
      <c r="T493" s="1"/>
    </row>
    <row r="494" spans="19:20" x14ac:dyDescent="0.3">
      <c r="S494" s="1"/>
      <c r="T494" s="1"/>
    </row>
    <row r="495" spans="19:20" x14ac:dyDescent="0.3">
      <c r="S495" s="1"/>
      <c r="T495" s="1"/>
    </row>
    <row r="496" spans="19:20" x14ac:dyDescent="0.3">
      <c r="S496" s="1"/>
      <c r="T496" s="1"/>
    </row>
    <row r="497" spans="19:20" x14ac:dyDescent="0.3">
      <c r="S497" s="1"/>
      <c r="T497" s="1"/>
    </row>
    <row r="498" spans="19:20" x14ac:dyDescent="0.3">
      <c r="S498" s="1"/>
      <c r="T498" s="1"/>
    </row>
    <row r="499" spans="19:20" x14ac:dyDescent="0.3">
      <c r="S499" s="1"/>
      <c r="T499" s="1"/>
    </row>
    <row r="500" spans="19:20" x14ac:dyDescent="0.3">
      <c r="S500" s="1"/>
      <c r="T500" s="1"/>
    </row>
    <row r="501" spans="19:20" x14ac:dyDescent="0.3">
      <c r="S501" s="1"/>
      <c r="T501" s="1"/>
    </row>
    <row r="502" spans="19:20" x14ac:dyDescent="0.3">
      <c r="S502" s="1"/>
      <c r="T502" s="1"/>
    </row>
    <row r="503" spans="19:20" x14ac:dyDescent="0.3">
      <c r="S503" s="1"/>
      <c r="T503" s="1"/>
    </row>
    <row r="504" spans="19:20" x14ac:dyDescent="0.3">
      <c r="S504" s="1"/>
      <c r="T504" s="1"/>
    </row>
    <row r="505" spans="19:20" x14ac:dyDescent="0.3">
      <c r="S505" s="1"/>
      <c r="T505" s="1"/>
    </row>
    <row r="506" spans="19:20" x14ac:dyDescent="0.3">
      <c r="S506" s="1"/>
      <c r="T506" s="1"/>
    </row>
    <row r="507" spans="19:20" x14ac:dyDescent="0.3">
      <c r="S507" s="1"/>
      <c r="T507" s="1"/>
    </row>
    <row r="508" spans="19:20" x14ac:dyDescent="0.3">
      <c r="S508" s="1"/>
      <c r="T508" s="1"/>
    </row>
    <row r="509" spans="19:20" x14ac:dyDescent="0.3">
      <c r="S509" s="1"/>
      <c r="T509" s="1"/>
    </row>
    <row r="510" spans="19:20" x14ac:dyDescent="0.3">
      <c r="S510" s="1"/>
      <c r="T510" s="1"/>
    </row>
    <row r="511" spans="19:20" x14ac:dyDescent="0.3">
      <c r="S511" s="1"/>
      <c r="T511" s="1"/>
    </row>
    <row r="512" spans="19:20" x14ac:dyDescent="0.3">
      <c r="S512" s="1"/>
      <c r="T512" s="1"/>
    </row>
    <row r="513" spans="19:20" x14ac:dyDescent="0.3">
      <c r="S513" s="1"/>
      <c r="T513" s="1"/>
    </row>
    <row r="514" spans="19:20" x14ac:dyDescent="0.3">
      <c r="S514" s="1"/>
      <c r="T514" s="1"/>
    </row>
    <row r="515" spans="19:20" x14ac:dyDescent="0.3">
      <c r="S515" s="1"/>
      <c r="T515" s="1"/>
    </row>
    <row r="516" spans="19:20" x14ac:dyDescent="0.3">
      <c r="S516" s="1"/>
      <c r="T516" s="1"/>
    </row>
    <row r="517" spans="19:20" x14ac:dyDescent="0.3">
      <c r="S517" s="1"/>
      <c r="T517" s="1"/>
    </row>
    <row r="518" spans="19:20" x14ac:dyDescent="0.3">
      <c r="S518" s="1"/>
      <c r="T518" s="1"/>
    </row>
    <row r="519" spans="19:20" x14ac:dyDescent="0.3">
      <c r="S519" s="1"/>
      <c r="T519" s="1"/>
    </row>
    <row r="520" spans="19:20" x14ac:dyDescent="0.3">
      <c r="S520" s="1"/>
      <c r="T520" s="1"/>
    </row>
    <row r="521" spans="19:20" x14ac:dyDescent="0.3">
      <c r="S521" s="1"/>
      <c r="T521" s="1"/>
    </row>
    <row r="522" spans="19:20" x14ac:dyDescent="0.3">
      <c r="S522" s="1"/>
      <c r="T522" s="1"/>
    </row>
    <row r="523" spans="19:20" x14ac:dyDescent="0.3">
      <c r="S523" s="1"/>
      <c r="T523" s="1"/>
    </row>
    <row r="524" spans="19:20" x14ac:dyDescent="0.3">
      <c r="S524" s="1"/>
      <c r="T524" s="1"/>
    </row>
    <row r="525" spans="19:20" x14ac:dyDescent="0.3">
      <c r="S525" s="1"/>
      <c r="T525" s="1"/>
    </row>
    <row r="526" spans="19:20" x14ac:dyDescent="0.3">
      <c r="S526" s="1"/>
      <c r="T526" s="1"/>
    </row>
    <row r="527" spans="19:20" x14ac:dyDescent="0.3">
      <c r="S527" s="1"/>
      <c r="T527" s="1"/>
    </row>
    <row r="528" spans="19:20" x14ac:dyDescent="0.3">
      <c r="S528" s="1"/>
      <c r="T528" s="1"/>
    </row>
    <row r="529" spans="19:20" x14ac:dyDescent="0.3">
      <c r="S529" s="1"/>
      <c r="T529" s="1"/>
    </row>
    <row r="530" spans="19:20" x14ac:dyDescent="0.3">
      <c r="S530" s="1"/>
      <c r="T530" s="1"/>
    </row>
    <row r="531" spans="19:20" x14ac:dyDescent="0.3">
      <c r="S531" s="1"/>
      <c r="T531" s="1"/>
    </row>
    <row r="532" spans="19:20" x14ac:dyDescent="0.3">
      <c r="S532" s="1"/>
      <c r="T532" s="1"/>
    </row>
    <row r="533" spans="19:20" x14ac:dyDescent="0.3">
      <c r="S533" s="1"/>
      <c r="T533" s="1"/>
    </row>
    <row r="534" spans="19:20" x14ac:dyDescent="0.3">
      <c r="S534" s="1"/>
      <c r="T534" s="1"/>
    </row>
    <row r="535" spans="19:20" x14ac:dyDescent="0.3">
      <c r="S535" s="1"/>
      <c r="T535" s="1"/>
    </row>
    <row r="536" spans="19:20" x14ac:dyDescent="0.3">
      <c r="S536" s="1"/>
      <c r="T536" s="1"/>
    </row>
    <row r="537" spans="19:20" x14ac:dyDescent="0.3">
      <c r="S537" s="1"/>
      <c r="T537" s="1"/>
    </row>
    <row r="538" spans="19:20" x14ac:dyDescent="0.3">
      <c r="S538" s="1"/>
      <c r="T538" s="1"/>
    </row>
    <row r="539" spans="19:20" x14ac:dyDescent="0.3">
      <c r="S539" s="1"/>
      <c r="T539" s="1"/>
    </row>
    <row r="540" spans="19:20" x14ac:dyDescent="0.3">
      <c r="S540" s="1"/>
      <c r="T540" s="1"/>
    </row>
    <row r="541" spans="19:20" x14ac:dyDescent="0.3">
      <c r="S541" s="1"/>
      <c r="T541" s="1"/>
    </row>
    <row r="542" spans="19:20" x14ac:dyDescent="0.3">
      <c r="S542" s="1"/>
      <c r="T542" s="1"/>
    </row>
    <row r="543" spans="19:20" x14ac:dyDescent="0.3">
      <c r="S543" s="1"/>
      <c r="T543" s="1"/>
    </row>
    <row r="544" spans="19:20" x14ac:dyDescent="0.3">
      <c r="S544" s="1"/>
      <c r="T544" s="1"/>
    </row>
    <row r="545" spans="19:20" x14ac:dyDescent="0.3">
      <c r="S545" s="1"/>
      <c r="T545" s="1"/>
    </row>
    <row r="546" spans="19:20" x14ac:dyDescent="0.3">
      <c r="S546" s="1"/>
      <c r="T546" s="1"/>
    </row>
    <row r="547" spans="19:20" x14ac:dyDescent="0.3">
      <c r="S547" s="1"/>
      <c r="T547" s="1"/>
    </row>
    <row r="548" spans="19:20" x14ac:dyDescent="0.3">
      <c r="S548" s="1"/>
      <c r="T548" s="1"/>
    </row>
    <row r="549" spans="19:20" x14ac:dyDescent="0.3">
      <c r="S549" s="1"/>
      <c r="T549" s="1"/>
    </row>
    <row r="550" spans="19:20" x14ac:dyDescent="0.3">
      <c r="S550" s="1"/>
      <c r="T550" s="1"/>
    </row>
    <row r="551" spans="19:20" x14ac:dyDescent="0.3">
      <c r="S551" s="1"/>
      <c r="T551" s="1"/>
    </row>
    <row r="552" spans="19:20" x14ac:dyDescent="0.3">
      <c r="S552" s="1"/>
      <c r="T552" s="1"/>
    </row>
    <row r="553" spans="19:20" x14ac:dyDescent="0.3">
      <c r="S553" s="1"/>
      <c r="T553" s="1"/>
    </row>
    <row r="554" spans="19:20" x14ac:dyDescent="0.3">
      <c r="S554" s="1"/>
      <c r="T554" s="1"/>
    </row>
    <row r="555" spans="19:20" x14ac:dyDescent="0.3">
      <c r="S555" s="1"/>
      <c r="T555" s="1"/>
    </row>
    <row r="556" spans="19:20" x14ac:dyDescent="0.3">
      <c r="S556" s="1"/>
      <c r="T556" s="1"/>
    </row>
    <row r="557" spans="19:20" x14ac:dyDescent="0.3">
      <c r="S557" s="1"/>
      <c r="T557" s="1"/>
    </row>
    <row r="558" spans="19:20" x14ac:dyDescent="0.3">
      <c r="S558" s="1"/>
      <c r="T558" s="1"/>
    </row>
    <row r="559" spans="19:20" x14ac:dyDescent="0.3">
      <c r="S559" s="1"/>
      <c r="T559" s="1"/>
    </row>
    <row r="560" spans="19:20" x14ac:dyDescent="0.3">
      <c r="S560" s="1"/>
      <c r="T560" s="1"/>
    </row>
    <row r="561" spans="19:20" x14ac:dyDescent="0.3">
      <c r="S561" s="1"/>
      <c r="T561" s="1"/>
    </row>
    <row r="562" spans="19:20" x14ac:dyDescent="0.3">
      <c r="S562" s="1"/>
      <c r="T562" s="1"/>
    </row>
    <row r="563" spans="19:20" x14ac:dyDescent="0.3">
      <c r="S563" s="1"/>
      <c r="T563" s="1"/>
    </row>
    <row r="564" spans="19:20" x14ac:dyDescent="0.3">
      <c r="S564" s="1"/>
      <c r="T564" s="1"/>
    </row>
    <row r="565" spans="19:20" x14ac:dyDescent="0.3">
      <c r="S565" s="1"/>
      <c r="T565" s="1"/>
    </row>
    <row r="566" spans="19:20" x14ac:dyDescent="0.3">
      <c r="S566" s="1"/>
      <c r="T566" s="1"/>
    </row>
    <row r="567" spans="19:20" x14ac:dyDescent="0.3">
      <c r="S567" s="1"/>
      <c r="T567" s="1"/>
    </row>
    <row r="568" spans="19:20" x14ac:dyDescent="0.3">
      <c r="S568" s="1"/>
      <c r="T568" s="1"/>
    </row>
    <row r="569" spans="19:20" x14ac:dyDescent="0.3">
      <c r="S569" s="1"/>
      <c r="T569" s="1"/>
    </row>
    <row r="570" spans="19:20" x14ac:dyDescent="0.3">
      <c r="S570" s="1"/>
      <c r="T570" s="1"/>
    </row>
    <row r="571" spans="19:20" x14ac:dyDescent="0.3">
      <c r="S571" s="1"/>
      <c r="T571" s="1"/>
    </row>
    <row r="572" spans="19:20" x14ac:dyDescent="0.3">
      <c r="S572" s="1"/>
      <c r="T572" s="1"/>
    </row>
    <row r="573" spans="19:20" x14ac:dyDescent="0.3">
      <c r="S573" s="1"/>
      <c r="T573" s="1"/>
    </row>
    <row r="574" spans="19:20" x14ac:dyDescent="0.3">
      <c r="S574" s="1"/>
      <c r="T574" s="1"/>
    </row>
    <row r="575" spans="19:20" x14ac:dyDescent="0.3">
      <c r="S575" s="1"/>
      <c r="T575" s="1"/>
    </row>
    <row r="576" spans="19:20" x14ac:dyDescent="0.3">
      <c r="S576" s="1"/>
      <c r="T576" s="1"/>
    </row>
    <row r="577" spans="19:20" x14ac:dyDescent="0.3">
      <c r="S577" s="1"/>
      <c r="T577" s="1"/>
    </row>
    <row r="578" spans="19:20" x14ac:dyDescent="0.3">
      <c r="S578" s="1"/>
      <c r="T578" s="1"/>
    </row>
    <row r="579" spans="19:20" x14ac:dyDescent="0.3">
      <c r="S579" s="1"/>
      <c r="T579" s="1"/>
    </row>
    <row r="580" spans="19:20" x14ac:dyDescent="0.3">
      <c r="S580" s="1"/>
      <c r="T580" s="1"/>
    </row>
    <row r="581" spans="19:20" x14ac:dyDescent="0.3">
      <c r="S581" s="1"/>
      <c r="T581" s="1"/>
    </row>
    <row r="582" spans="19:20" x14ac:dyDescent="0.3">
      <c r="S582" s="1"/>
      <c r="T582" s="1"/>
    </row>
    <row r="583" spans="19:20" x14ac:dyDescent="0.3">
      <c r="S583" s="1"/>
      <c r="T583" s="1"/>
    </row>
    <row r="584" spans="19:20" x14ac:dyDescent="0.3">
      <c r="S584" s="1"/>
      <c r="T584" s="1"/>
    </row>
    <row r="585" spans="19:20" x14ac:dyDescent="0.3">
      <c r="S585" s="1"/>
      <c r="T585" s="1"/>
    </row>
    <row r="586" spans="19:20" x14ac:dyDescent="0.3">
      <c r="S586" s="1"/>
      <c r="T586" s="1"/>
    </row>
    <row r="587" spans="19:20" x14ac:dyDescent="0.3">
      <c r="S587" s="1"/>
      <c r="T587" s="1"/>
    </row>
    <row r="588" spans="19:20" x14ac:dyDescent="0.3">
      <c r="S588" s="1"/>
      <c r="T588" s="1"/>
    </row>
    <row r="589" spans="19:20" x14ac:dyDescent="0.3">
      <c r="S589" s="1"/>
      <c r="T589" s="1"/>
    </row>
    <row r="590" spans="19:20" x14ac:dyDescent="0.3">
      <c r="S590" s="1"/>
      <c r="T590" s="1"/>
    </row>
    <row r="591" spans="19:20" x14ac:dyDescent="0.3">
      <c r="S591" s="1"/>
      <c r="T591" s="1"/>
    </row>
    <row r="592" spans="19:20" x14ac:dyDescent="0.3">
      <c r="S592" s="1"/>
      <c r="T592" s="1"/>
    </row>
    <row r="593" spans="19:20" x14ac:dyDescent="0.3">
      <c r="S593" s="1"/>
      <c r="T593" s="1"/>
    </row>
    <row r="594" spans="19:20" x14ac:dyDescent="0.3">
      <c r="S594" s="1"/>
      <c r="T594" s="1"/>
    </row>
    <row r="595" spans="19:20" x14ac:dyDescent="0.3">
      <c r="S595" s="1"/>
      <c r="T595" s="1"/>
    </row>
    <row r="596" spans="19:20" x14ac:dyDescent="0.3">
      <c r="S596" s="1"/>
      <c r="T596" s="1"/>
    </row>
    <row r="597" spans="19:20" x14ac:dyDescent="0.3">
      <c r="S597" s="1"/>
      <c r="T597" s="1"/>
    </row>
    <row r="598" spans="19:20" x14ac:dyDescent="0.3">
      <c r="S598" s="1"/>
      <c r="T598" s="1"/>
    </row>
    <row r="599" spans="19:20" x14ac:dyDescent="0.3">
      <c r="S599" s="1"/>
      <c r="T599" s="1"/>
    </row>
    <row r="600" spans="19:20" x14ac:dyDescent="0.3">
      <c r="S600" s="1"/>
      <c r="T600" s="1"/>
    </row>
    <row r="601" spans="19:20" x14ac:dyDescent="0.3">
      <c r="S601" s="1"/>
      <c r="T601" s="1"/>
    </row>
    <row r="602" spans="19:20" x14ac:dyDescent="0.3">
      <c r="S602" s="1"/>
      <c r="T602" s="1"/>
    </row>
    <row r="603" spans="19:20" x14ac:dyDescent="0.3">
      <c r="S603" s="1"/>
      <c r="T603" s="1"/>
    </row>
    <row r="604" spans="19:20" x14ac:dyDescent="0.3">
      <c r="S604" s="1"/>
      <c r="T604" s="1"/>
    </row>
    <row r="605" spans="19:20" x14ac:dyDescent="0.3">
      <c r="S605" s="1"/>
      <c r="T605" s="1"/>
    </row>
    <row r="606" spans="19:20" x14ac:dyDescent="0.3">
      <c r="S606" s="1"/>
      <c r="T606" s="1"/>
    </row>
    <row r="607" spans="19:20" x14ac:dyDescent="0.3">
      <c r="S607" s="1"/>
      <c r="T607" s="1"/>
    </row>
    <row r="608" spans="19:20" x14ac:dyDescent="0.3">
      <c r="S608" s="1"/>
      <c r="T608" s="1"/>
    </row>
    <row r="609" spans="19:20" x14ac:dyDescent="0.3">
      <c r="S609" s="1"/>
      <c r="T609" s="1"/>
    </row>
    <row r="610" spans="19:20" x14ac:dyDescent="0.3">
      <c r="S610" s="1"/>
      <c r="T610" s="1"/>
    </row>
    <row r="611" spans="19:20" x14ac:dyDescent="0.3">
      <c r="S611" s="1"/>
      <c r="T611" s="1"/>
    </row>
    <row r="612" spans="19:20" x14ac:dyDescent="0.3">
      <c r="S612" s="1"/>
      <c r="T612" s="1"/>
    </row>
    <row r="613" spans="19:20" x14ac:dyDescent="0.3">
      <c r="S613" s="1"/>
      <c r="T613" s="1"/>
    </row>
    <row r="614" spans="19:20" x14ac:dyDescent="0.3">
      <c r="S614" s="1"/>
      <c r="T614" s="1"/>
    </row>
    <row r="615" spans="19:20" x14ac:dyDescent="0.3">
      <c r="S615" s="1"/>
      <c r="T615" s="1"/>
    </row>
    <row r="616" spans="19:20" x14ac:dyDescent="0.3">
      <c r="S616" s="1"/>
      <c r="T616" s="1"/>
    </row>
    <row r="617" spans="19:20" x14ac:dyDescent="0.3">
      <c r="S617" s="1"/>
      <c r="T617" s="1"/>
    </row>
    <row r="618" spans="19:20" x14ac:dyDescent="0.3">
      <c r="S618" s="1"/>
      <c r="T618" s="1"/>
    </row>
    <row r="619" spans="19:20" x14ac:dyDescent="0.3">
      <c r="S619" s="1"/>
      <c r="T619" s="1"/>
    </row>
    <row r="620" spans="19:20" x14ac:dyDescent="0.3">
      <c r="S620" s="1"/>
      <c r="T620" s="1"/>
    </row>
    <row r="621" spans="19:20" x14ac:dyDescent="0.3">
      <c r="S621" s="1"/>
      <c r="T621" s="1"/>
    </row>
    <row r="622" spans="19:20" x14ac:dyDescent="0.3">
      <c r="S622" s="1"/>
      <c r="T622" s="1"/>
    </row>
    <row r="623" spans="19:20" x14ac:dyDescent="0.3">
      <c r="S623" s="1"/>
      <c r="T623" s="1"/>
    </row>
    <row r="624" spans="19:20" x14ac:dyDescent="0.3">
      <c r="S624" s="1"/>
      <c r="T624" s="1"/>
    </row>
    <row r="625" spans="19:20" x14ac:dyDescent="0.3">
      <c r="S625" s="1"/>
      <c r="T625" s="1"/>
    </row>
    <row r="626" spans="19:20" x14ac:dyDescent="0.3">
      <c r="S626" s="1"/>
      <c r="T626" s="1"/>
    </row>
    <row r="627" spans="19:20" x14ac:dyDescent="0.3">
      <c r="S627" s="1"/>
      <c r="T627" s="1"/>
    </row>
    <row r="628" spans="19:20" x14ac:dyDescent="0.3">
      <c r="S628" s="1"/>
      <c r="T628" s="1"/>
    </row>
    <row r="629" spans="19:20" x14ac:dyDescent="0.3">
      <c r="S629" s="1"/>
      <c r="T629" s="1"/>
    </row>
    <row r="630" spans="19:20" x14ac:dyDescent="0.3">
      <c r="S630" s="1"/>
      <c r="T630" s="1"/>
    </row>
    <row r="631" spans="19:20" x14ac:dyDescent="0.3">
      <c r="S631" s="1"/>
      <c r="T631" s="1"/>
    </row>
    <row r="632" spans="19:20" x14ac:dyDescent="0.3">
      <c r="S632" s="1"/>
      <c r="T632" s="1"/>
    </row>
    <row r="633" spans="19:20" x14ac:dyDescent="0.3">
      <c r="S633" s="1"/>
      <c r="T633" s="1"/>
    </row>
    <row r="634" spans="19:20" x14ac:dyDescent="0.3">
      <c r="S634" s="1"/>
      <c r="T634" s="1"/>
    </row>
    <row r="635" spans="19:20" x14ac:dyDescent="0.3">
      <c r="S635" s="1"/>
      <c r="T635" s="1"/>
    </row>
    <row r="636" spans="19:20" x14ac:dyDescent="0.3">
      <c r="S636" s="1"/>
      <c r="T636" s="1"/>
    </row>
    <row r="637" spans="19:20" x14ac:dyDescent="0.3">
      <c r="S637" s="1"/>
      <c r="T637" s="1"/>
    </row>
    <row r="638" spans="19:20" x14ac:dyDescent="0.3">
      <c r="S638" s="1"/>
      <c r="T638" s="1"/>
    </row>
    <row r="639" spans="19:20" x14ac:dyDescent="0.3">
      <c r="S639" s="1"/>
      <c r="T639" s="1"/>
    </row>
    <row r="640" spans="19:20" x14ac:dyDescent="0.3">
      <c r="S640" s="1"/>
      <c r="T640" s="1"/>
    </row>
    <row r="641" spans="19:20" x14ac:dyDescent="0.3">
      <c r="S641" s="1"/>
      <c r="T641" s="1"/>
    </row>
    <row r="642" spans="19:20" x14ac:dyDescent="0.3">
      <c r="S642" s="1"/>
      <c r="T642" s="1"/>
    </row>
    <row r="643" spans="19:20" x14ac:dyDescent="0.3">
      <c r="S643" s="1"/>
      <c r="T643" s="1"/>
    </row>
    <row r="644" spans="19:20" x14ac:dyDescent="0.3">
      <c r="S644" s="1"/>
      <c r="T644" s="1"/>
    </row>
    <row r="645" spans="19:20" x14ac:dyDescent="0.3">
      <c r="S645" s="1"/>
      <c r="T645" s="1"/>
    </row>
    <row r="646" spans="19:20" x14ac:dyDescent="0.3">
      <c r="S646" s="1"/>
      <c r="T646" s="1"/>
    </row>
    <row r="647" spans="19:20" x14ac:dyDescent="0.3">
      <c r="S647" s="1"/>
      <c r="T647" s="1"/>
    </row>
    <row r="648" spans="19:20" x14ac:dyDescent="0.3">
      <c r="S648" s="1"/>
      <c r="T648" s="1"/>
    </row>
    <row r="649" spans="19:20" x14ac:dyDescent="0.3">
      <c r="S649" s="1"/>
      <c r="T649" s="1"/>
    </row>
    <row r="650" spans="19:20" x14ac:dyDescent="0.3">
      <c r="S650" s="1"/>
      <c r="T650" s="1"/>
    </row>
    <row r="651" spans="19:20" x14ac:dyDescent="0.3">
      <c r="S651" s="1"/>
      <c r="T651" s="1"/>
    </row>
    <row r="652" spans="19:20" x14ac:dyDescent="0.3">
      <c r="S652" s="1"/>
      <c r="T652" s="1"/>
    </row>
    <row r="653" spans="19:20" x14ac:dyDescent="0.3">
      <c r="S653" s="1"/>
      <c r="T653" s="1"/>
    </row>
    <row r="654" spans="19:20" x14ac:dyDescent="0.3">
      <c r="S654" s="1"/>
      <c r="T654" s="1"/>
    </row>
    <row r="655" spans="19:20" x14ac:dyDescent="0.3">
      <c r="S655" s="1"/>
      <c r="T655" s="1"/>
    </row>
    <row r="656" spans="19:20" x14ac:dyDescent="0.3">
      <c r="S656" s="1"/>
      <c r="T656" s="1"/>
    </row>
    <row r="657" spans="19:20" x14ac:dyDescent="0.3">
      <c r="S657" s="1"/>
      <c r="T657" s="1"/>
    </row>
    <row r="658" spans="19:20" x14ac:dyDescent="0.3">
      <c r="S658" s="1"/>
      <c r="T658" s="1"/>
    </row>
    <row r="659" spans="19:20" x14ac:dyDescent="0.3">
      <c r="S659" s="1"/>
      <c r="T659" s="1"/>
    </row>
    <row r="660" spans="19:20" x14ac:dyDescent="0.3">
      <c r="S660" s="1"/>
      <c r="T660" s="1"/>
    </row>
    <row r="661" spans="19:20" x14ac:dyDescent="0.3">
      <c r="S661" s="1"/>
      <c r="T661" s="1"/>
    </row>
    <row r="662" spans="19:20" x14ac:dyDescent="0.3">
      <c r="S662" s="1"/>
      <c r="T662" s="1"/>
    </row>
    <row r="663" spans="19:20" x14ac:dyDescent="0.3">
      <c r="S663" s="1"/>
      <c r="T663" s="1"/>
    </row>
    <row r="664" spans="19:20" x14ac:dyDescent="0.3">
      <c r="S664" s="1"/>
      <c r="T664" s="1"/>
    </row>
    <row r="665" spans="19:20" x14ac:dyDescent="0.3">
      <c r="S665" s="1"/>
      <c r="T665" s="1"/>
    </row>
    <row r="666" spans="19:20" x14ac:dyDescent="0.3">
      <c r="S666" s="1"/>
      <c r="T666" s="1"/>
    </row>
    <row r="667" spans="19:20" x14ac:dyDescent="0.3">
      <c r="S667" s="1"/>
      <c r="T667" s="1"/>
    </row>
    <row r="668" spans="19:20" x14ac:dyDescent="0.3">
      <c r="S668" s="1"/>
      <c r="T668" s="1"/>
    </row>
    <row r="669" spans="19:20" x14ac:dyDescent="0.3">
      <c r="S669" s="1"/>
      <c r="T669" s="1"/>
    </row>
    <row r="670" spans="19:20" x14ac:dyDescent="0.3">
      <c r="S670" s="1"/>
      <c r="T670" s="1"/>
    </row>
    <row r="671" spans="19:20" x14ac:dyDescent="0.3">
      <c r="S671" s="1"/>
      <c r="T671" s="1"/>
    </row>
    <row r="672" spans="19:20" x14ac:dyDescent="0.3">
      <c r="S672" s="1"/>
      <c r="T672" s="1"/>
    </row>
    <row r="673" spans="19:20" x14ac:dyDescent="0.3">
      <c r="S673" s="1"/>
      <c r="T673" s="1"/>
    </row>
    <row r="674" spans="19:20" x14ac:dyDescent="0.3">
      <c r="S674" s="1"/>
      <c r="T674" s="1"/>
    </row>
    <row r="675" spans="19:20" x14ac:dyDescent="0.3">
      <c r="S675" s="1"/>
      <c r="T675" s="1"/>
    </row>
    <row r="676" spans="19:20" x14ac:dyDescent="0.3">
      <c r="S676" s="1"/>
      <c r="T676" s="1"/>
    </row>
    <row r="677" spans="19:20" x14ac:dyDescent="0.3">
      <c r="S677" s="1"/>
      <c r="T677" s="1"/>
    </row>
    <row r="678" spans="19:20" x14ac:dyDescent="0.3">
      <c r="S678" s="1"/>
      <c r="T678" s="1"/>
    </row>
    <row r="679" spans="19:20" x14ac:dyDescent="0.3">
      <c r="S679" s="1"/>
      <c r="T679" s="1"/>
    </row>
    <row r="680" spans="19:20" x14ac:dyDescent="0.3">
      <c r="S680" s="1"/>
      <c r="T680" s="1"/>
    </row>
    <row r="681" spans="19:20" x14ac:dyDescent="0.3">
      <c r="S681" s="1"/>
      <c r="T681" s="1"/>
    </row>
    <row r="682" spans="19:20" x14ac:dyDescent="0.3">
      <c r="S682" s="1"/>
      <c r="T682" s="1"/>
    </row>
    <row r="683" spans="19:20" x14ac:dyDescent="0.3">
      <c r="S683" s="1"/>
      <c r="T683" s="1"/>
    </row>
    <row r="684" spans="19:20" x14ac:dyDescent="0.3">
      <c r="S684" s="1"/>
      <c r="T684" s="1"/>
    </row>
    <row r="685" spans="19:20" x14ac:dyDescent="0.3">
      <c r="S685" s="1"/>
      <c r="T685" s="1"/>
    </row>
    <row r="686" spans="19:20" x14ac:dyDescent="0.3">
      <c r="S686" s="1"/>
      <c r="T686" s="1"/>
    </row>
    <row r="687" spans="19:20" x14ac:dyDescent="0.3">
      <c r="S687" s="1"/>
      <c r="T687" s="1"/>
    </row>
    <row r="688" spans="19:20" x14ac:dyDescent="0.3">
      <c r="S688" s="1"/>
      <c r="T688" s="1"/>
    </row>
    <row r="689" spans="19:20" x14ac:dyDescent="0.3">
      <c r="S689" s="1"/>
      <c r="T689" s="1"/>
    </row>
    <row r="690" spans="19:20" x14ac:dyDescent="0.3">
      <c r="S690" s="1"/>
      <c r="T690" s="1"/>
    </row>
    <row r="691" spans="19:20" x14ac:dyDescent="0.3">
      <c r="S691" s="1"/>
      <c r="T691" s="1"/>
    </row>
    <row r="692" spans="19:20" x14ac:dyDescent="0.3">
      <c r="S692" s="1"/>
      <c r="T692" s="1"/>
    </row>
    <row r="693" spans="19:20" x14ac:dyDescent="0.3">
      <c r="S693" s="1"/>
      <c r="T693" s="1"/>
    </row>
    <row r="694" spans="19:20" x14ac:dyDescent="0.3">
      <c r="S694" s="1"/>
      <c r="T694" s="1"/>
    </row>
    <row r="695" spans="19:20" x14ac:dyDescent="0.3">
      <c r="S695" s="1"/>
      <c r="T695" s="1"/>
    </row>
    <row r="696" spans="19:20" x14ac:dyDescent="0.3">
      <c r="S696" s="1"/>
      <c r="T696" s="1"/>
    </row>
    <row r="697" spans="19:20" x14ac:dyDescent="0.3">
      <c r="S697" s="1"/>
      <c r="T697" s="1"/>
    </row>
    <row r="698" spans="19:20" x14ac:dyDescent="0.3">
      <c r="S698" s="1"/>
      <c r="T698" s="1"/>
    </row>
    <row r="699" spans="19:20" x14ac:dyDescent="0.3">
      <c r="S699" s="1"/>
      <c r="T699" s="1"/>
    </row>
    <row r="700" spans="19:20" x14ac:dyDescent="0.3">
      <c r="S700" s="1"/>
      <c r="T700" s="1"/>
    </row>
    <row r="701" spans="19:20" x14ac:dyDescent="0.3">
      <c r="S701" s="1"/>
      <c r="T701" s="1"/>
    </row>
    <row r="702" spans="19:20" x14ac:dyDescent="0.3">
      <c r="S702" s="1"/>
      <c r="T702" s="1"/>
    </row>
    <row r="703" spans="19:20" x14ac:dyDescent="0.3">
      <c r="S703" s="1"/>
      <c r="T703" s="1"/>
    </row>
    <row r="704" spans="19:20" x14ac:dyDescent="0.3">
      <c r="S704" s="1"/>
      <c r="T704" s="1"/>
    </row>
    <row r="705" spans="19:20" x14ac:dyDescent="0.3">
      <c r="S705" s="1"/>
      <c r="T705" s="1"/>
    </row>
    <row r="706" spans="19:20" x14ac:dyDescent="0.3">
      <c r="S706" s="1"/>
      <c r="T706" s="1"/>
    </row>
    <row r="707" spans="19:20" x14ac:dyDescent="0.3">
      <c r="S707" s="1"/>
      <c r="T707" s="1"/>
    </row>
    <row r="708" spans="19:20" x14ac:dyDescent="0.3">
      <c r="S708" s="1"/>
      <c r="T708" s="1"/>
    </row>
    <row r="709" spans="19:20" x14ac:dyDescent="0.3">
      <c r="S709" s="1"/>
      <c r="T709" s="1"/>
    </row>
    <row r="710" spans="19:20" x14ac:dyDescent="0.3">
      <c r="S710" s="1"/>
      <c r="T710" s="1"/>
    </row>
    <row r="711" spans="19:20" x14ac:dyDescent="0.3">
      <c r="S711" s="1"/>
      <c r="T711" s="1"/>
    </row>
    <row r="712" spans="19:20" x14ac:dyDescent="0.3">
      <c r="S712" s="1"/>
      <c r="T712" s="1"/>
    </row>
    <row r="713" spans="19:20" x14ac:dyDescent="0.3">
      <c r="S713" s="1"/>
      <c r="T713" s="1"/>
    </row>
    <row r="714" spans="19:20" x14ac:dyDescent="0.3">
      <c r="S714" s="1"/>
      <c r="T714" s="1"/>
    </row>
    <row r="715" spans="19:20" x14ac:dyDescent="0.3">
      <c r="S715" s="1"/>
      <c r="T715" s="1"/>
    </row>
    <row r="716" spans="19:20" x14ac:dyDescent="0.3">
      <c r="S716" s="1"/>
      <c r="T716" s="1"/>
    </row>
    <row r="717" spans="19:20" x14ac:dyDescent="0.3">
      <c r="S717" s="1"/>
      <c r="T717" s="1"/>
    </row>
    <row r="718" spans="19:20" x14ac:dyDescent="0.3">
      <c r="S718" s="1"/>
      <c r="T718" s="1"/>
    </row>
    <row r="719" spans="19:20" x14ac:dyDescent="0.3">
      <c r="S719" s="1"/>
      <c r="T719" s="1"/>
    </row>
    <row r="720" spans="19:20" x14ac:dyDescent="0.3">
      <c r="S720" s="1"/>
      <c r="T720" s="1"/>
    </row>
    <row r="721" spans="19:20" x14ac:dyDescent="0.3">
      <c r="S721" s="1"/>
      <c r="T721" s="1"/>
    </row>
    <row r="722" spans="19:20" x14ac:dyDescent="0.3">
      <c r="S722" s="1"/>
      <c r="T722" s="1"/>
    </row>
    <row r="723" spans="19:20" x14ac:dyDescent="0.3">
      <c r="S723" s="1"/>
      <c r="T723" s="1"/>
    </row>
    <row r="724" spans="19:20" x14ac:dyDescent="0.3">
      <c r="S724" s="1"/>
      <c r="T724" s="1"/>
    </row>
    <row r="725" spans="19:20" x14ac:dyDescent="0.3">
      <c r="S725" s="1"/>
      <c r="T725" s="1"/>
    </row>
    <row r="726" spans="19:20" x14ac:dyDescent="0.3">
      <c r="S726" s="1"/>
      <c r="T726" s="1"/>
    </row>
    <row r="727" spans="19:20" x14ac:dyDescent="0.3">
      <c r="S727" s="1"/>
      <c r="T727" s="1"/>
    </row>
    <row r="728" spans="19:20" x14ac:dyDescent="0.3">
      <c r="S728" s="1"/>
      <c r="T728" s="1"/>
    </row>
    <row r="729" spans="19:20" x14ac:dyDescent="0.3">
      <c r="S729" s="1"/>
      <c r="T729" s="1"/>
    </row>
    <row r="730" spans="19:20" x14ac:dyDescent="0.3">
      <c r="S730" s="1"/>
      <c r="T730" s="1"/>
    </row>
    <row r="731" spans="19:20" x14ac:dyDescent="0.3">
      <c r="S731" s="1"/>
      <c r="T731" s="1"/>
    </row>
    <row r="732" spans="19:20" x14ac:dyDescent="0.3">
      <c r="S732" s="1"/>
      <c r="T732" s="1"/>
    </row>
    <row r="733" spans="19:20" x14ac:dyDescent="0.3">
      <c r="S733" s="1"/>
      <c r="T733" s="1"/>
    </row>
    <row r="734" spans="19:20" x14ac:dyDescent="0.3">
      <c r="S734" s="1"/>
      <c r="T734" s="1"/>
    </row>
    <row r="735" spans="19:20" x14ac:dyDescent="0.3">
      <c r="S735" s="1"/>
      <c r="T735" s="1"/>
    </row>
    <row r="736" spans="19:20" x14ac:dyDescent="0.3">
      <c r="S736" s="1"/>
      <c r="T736" s="1"/>
    </row>
    <row r="737" spans="19:20" x14ac:dyDescent="0.3">
      <c r="S737" s="1"/>
      <c r="T737" s="1"/>
    </row>
    <row r="738" spans="19:20" x14ac:dyDescent="0.3">
      <c r="S738" s="1"/>
      <c r="T738" s="1"/>
    </row>
    <row r="739" spans="19:20" x14ac:dyDescent="0.3">
      <c r="S739" s="1"/>
      <c r="T739" s="1"/>
    </row>
    <row r="740" spans="19:20" x14ac:dyDescent="0.3">
      <c r="S740" s="1"/>
      <c r="T740" s="1"/>
    </row>
    <row r="741" spans="19:20" x14ac:dyDescent="0.3">
      <c r="S741" s="1"/>
      <c r="T741" s="1"/>
    </row>
    <row r="742" spans="19:20" x14ac:dyDescent="0.3">
      <c r="S742" s="1"/>
      <c r="T742" s="1"/>
    </row>
    <row r="743" spans="19:20" x14ac:dyDescent="0.3">
      <c r="S743" s="1"/>
      <c r="T743" s="1"/>
    </row>
    <row r="744" spans="19:20" x14ac:dyDescent="0.3">
      <c r="S744" s="1"/>
      <c r="T744" s="1"/>
    </row>
    <row r="745" spans="19:20" x14ac:dyDescent="0.3">
      <c r="S745" s="1"/>
      <c r="T745" s="1"/>
    </row>
    <row r="746" spans="19:20" x14ac:dyDescent="0.3">
      <c r="S746" s="1"/>
      <c r="T746" s="1"/>
    </row>
    <row r="747" spans="19:20" x14ac:dyDescent="0.3">
      <c r="S747" s="1"/>
      <c r="T747" s="1"/>
    </row>
    <row r="748" spans="19:20" x14ac:dyDescent="0.3">
      <c r="S748" s="1"/>
      <c r="T748" s="1"/>
    </row>
    <row r="749" spans="19:20" x14ac:dyDescent="0.3">
      <c r="S749" s="1"/>
      <c r="T749" s="1"/>
    </row>
    <row r="750" spans="19:20" x14ac:dyDescent="0.3">
      <c r="S750" s="1"/>
      <c r="T750" s="1"/>
    </row>
    <row r="751" spans="19:20" x14ac:dyDescent="0.3">
      <c r="S751" s="1"/>
      <c r="T751" s="1"/>
    </row>
    <row r="752" spans="19:20" x14ac:dyDescent="0.3">
      <c r="S752" s="1"/>
      <c r="T752" s="1"/>
    </row>
    <row r="753" spans="19:20" x14ac:dyDescent="0.3">
      <c r="S753" s="1"/>
      <c r="T753" s="1"/>
    </row>
    <row r="754" spans="19:20" x14ac:dyDescent="0.3">
      <c r="S754" s="1"/>
      <c r="T754" s="1"/>
    </row>
    <row r="755" spans="19:20" x14ac:dyDescent="0.3">
      <c r="S755" s="1"/>
      <c r="T755" s="1"/>
    </row>
    <row r="756" spans="19:20" x14ac:dyDescent="0.3">
      <c r="S756" s="1"/>
      <c r="T756" s="1"/>
    </row>
    <row r="757" spans="19:20" x14ac:dyDescent="0.3">
      <c r="S757" s="1"/>
      <c r="T757" s="1"/>
    </row>
    <row r="758" spans="19:20" x14ac:dyDescent="0.3">
      <c r="S758" s="1"/>
      <c r="T758" s="1"/>
    </row>
    <row r="759" spans="19:20" x14ac:dyDescent="0.3">
      <c r="S759" s="1"/>
      <c r="T759" s="1"/>
    </row>
    <row r="760" spans="19:20" x14ac:dyDescent="0.3">
      <c r="S760" s="1"/>
      <c r="T760" s="1"/>
    </row>
    <row r="761" spans="19:20" x14ac:dyDescent="0.3">
      <c r="S761" s="1"/>
      <c r="T761" s="1"/>
    </row>
    <row r="762" spans="19:20" x14ac:dyDescent="0.3">
      <c r="S762" s="1"/>
      <c r="T762" s="1"/>
    </row>
    <row r="763" spans="19:20" x14ac:dyDescent="0.3">
      <c r="S763" s="1"/>
      <c r="T763" s="1"/>
    </row>
    <row r="764" spans="19:20" x14ac:dyDescent="0.3">
      <c r="S764" s="1"/>
      <c r="T764" s="1"/>
    </row>
    <row r="765" spans="19:20" x14ac:dyDescent="0.3">
      <c r="S765" s="1"/>
      <c r="T765" s="1"/>
    </row>
    <row r="766" spans="19:20" x14ac:dyDescent="0.3">
      <c r="S766" s="1"/>
      <c r="T766" s="1"/>
    </row>
    <row r="767" spans="19:20" x14ac:dyDescent="0.3">
      <c r="S767" s="1"/>
      <c r="T767" s="1"/>
    </row>
    <row r="768" spans="19:20" x14ac:dyDescent="0.3">
      <c r="S768" s="1"/>
      <c r="T768" s="1"/>
    </row>
    <row r="769" spans="19:20" x14ac:dyDescent="0.3">
      <c r="S769" s="1"/>
      <c r="T769" s="1"/>
    </row>
    <row r="770" spans="19:20" x14ac:dyDescent="0.3">
      <c r="S770" s="1"/>
      <c r="T770" s="1"/>
    </row>
    <row r="771" spans="19:20" x14ac:dyDescent="0.3">
      <c r="S771" s="1"/>
      <c r="T771" s="1"/>
    </row>
    <row r="772" spans="19:20" x14ac:dyDescent="0.3">
      <c r="S772" s="1"/>
      <c r="T772" s="1"/>
    </row>
    <row r="773" spans="19:20" x14ac:dyDescent="0.3">
      <c r="S773" s="1"/>
      <c r="T773" s="1"/>
    </row>
    <row r="774" spans="19:20" x14ac:dyDescent="0.3">
      <c r="S774" s="1"/>
      <c r="T774" s="1"/>
    </row>
    <row r="775" spans="19:20" x14ac:dyDescent="0.3">
      <c r="S775" s="1"/>
      <c r="T775" s="1"/>
    </row>
    <row r="776" spans="19:20" x14ac:dyDescent="0.3">
      <c r="S776" s="1"/>
      <c r="T776" s="1"/>
    </row>
    <row r="777" spans="19:20" x14ac:dyDescent="0.3">
      <c r="S777" s="1"/>
      <c r="T777" s="1"/>
    </row>
    <row r="778" spans="19:20" x14ac:dyDescent="0.3">
      <c r="S778" s="1"/>
      <c r="T778" s="1"/>
    </row>
    <row r="779" spans="19:20" x14ac:dyDescent="0.3">
      <c r="S779" s="1"/>
      <c r="T779" s="1"/>
    </row>
    <row r="780" spans="19:20" x14ac:dyDescent="0.3">
      <c r="S780" s="1"/>
      <c r="T780" s="1"/>
    </row>
    <row r="781" spans="19:20" x14ac:dyDescent="0.3">
      <c r="S781" s="1"/>
      <c r="T781" s="1"/>
    </row>
    <row r="782" spans="19:20" x14ac:dyDescent="0.3">
      <c r="S782" s="1"/>
      <c r="T782" s="1"/>
    </row>
    <row r="783" spans="19:20" x14ac:dyDescent="0.3">
      <c r="S783" s="1"/>
      <c r="T783" s="1"/>
    </row>
    <row r="784" spans="19:20" x14ac:dyDescent="0.3">
      <c r="S784" s="1"/>
      <c r="T784" s="1"/>
    </row>
    <row r="785" spans="19:20" x14ac:dyDescent="0.3">
      <c r="S785" s="1"/>
      <c r="T785" s="1"/>
    </row>
    <row r="786" spans="19:20" x14ac:dyDescent="0.3">
      <c r="S786" s="1"/>
      <c r="T786" s="1"/>
    </row>
    <row r="787" spans="19:20" x14ac:dyDescent="0.3">
      <c r="S787" s="1"/>
      <c r="T787" s="1"/>
    </row>
    <row r="788" spans="19:20" x14ac:dyDescent="0.3">
      <c r="S788" s="1"/>
      <c r="T788" s="1"/>
    </row>
    <row r="789" spans="19:20" x14ac:dyDescent="0.3">
      <c r="S789" s="1"/>
      <c r="T789" s="1"/>
    </row>
    <row r="790" spans="19:20" x14ac:dyDescent="0.3">
      <c r="S790" s="1"/>
      <c r="T790" s="1"/>
    </row>
    <row r="791" spans="19:20" x14ac:dyDescent="0.3">
      <c r="S791" s="1"/>
      <c r="T791" s="1"/>
    </row>
    <row r="792" spans="19:20" x14ac:dyDescent="0.3">
      <c r="S792" s="1"/>
      <c r="T792" s="1"/>
    </row>
    <row r="793" spans="19:20" x14ac:dyDescent="0.3">
      <c r="S793" s="1"/>
      <c r="T793" s="1"/>
    </row>
    <row r="794" spans="19:20" x14ac:dyDescent="0.3">
      <c r="S794" s="1"/>
      <c r="T794" s="1"/>
    </row>
    <row r="795" spans="19:20" x14ac:dyDescent="0.3">
      <c r="S795" s="1"/>
      <c r="T795" s="1"/>
    </row>
    <row r="796" spans="19:20" x14ac:dyDescent="0.3">
      <c r="S796" s="1"/>
      <c r="T796" s="1"/>
    </row>
    <row r="797" spans="19:20" x14ac:dyDescent="0.3">
      <c r="S797" s="1"/>
      <c r="T797" s="1"/>
    </row>
    <row r="798" spans="19:20" x14ac:dyDescent="0.3">
      <c r="S798" s="1"/>
      <c r="T798" s="1"/>
    </row>
    <row r="799" spans="19:20" x14ac:dyDescent="0.3">
      <c r="S799" s="1"/>
      <c r="T799" s="1"/>
    </row>
    <row r="800" spans="19:20" x14ac:dyDescent="0.3">
      <c r="S800" s="1"/>
      <c r="T800" s="1"/>
    </row>
    <row r="801" spans="19:20" x14ac:dyDescent="0.3">
      <c r="S801" s="1"/>
      <c r="T801" s="1"/>
    </row>
    <row r="802" spans="19:20" x14ac:dyDescent="0.3">
      <c r="S802" s="1"/>
      <c r="T802" s="1"/>
    </row>
    <row r="803" spans="19:20" x14ac:dyDescent="0.3">
      <c r="S803" s="1"/>
      <c r="T803" s="1"/>
    </row>
    <row r="804" spans="19:20" x14ac:dyDescent="0.3">
      <c r="S804" s="1"/>
      <c r="T804" s="1"/>
    </row>
    <row r="805" spans="19:20" x14ac:dyDescent="0.3">
      <c r="S805" s="1"/>
      <c r="T805" s="1"/>
    </row>
    <row r="806" spans="19:20" x14ac:dyDescent="0.3">
      <c r="S806" s="1"/>
      <c r="T806" s="1"/>
    </row>
    <row r="807" spans="19:20" x14ac:dyDescent="0.3">
      <c r="S807" s="1"/>
      <c r="T807" s="1"/>
    </row>
    <row r="808" spans="19:20" x14ac:dyDescent="0.3">
      <c r="S808" s="1"/>
      <c r="T808" s="1"/>
    </row>
    <row r="809" spans="19:20" x14ac:dyDescent="0.3">
      <c r="S809" s="1"/>
      <c r="T809" s="1"/>
    </row>
    <row r="810" spans="19:20" x14ac:dyDescent="0.3">
      <c r="S810" s="1"/>
      <c r="T810" s="1"/>
    </row>
    <row r="811" spans="19:20" x14ac:dyDescent="0.3">
      <c r="S811" s="1"/>
      <c r="T811" s="1"/>
    </row>
    <row r="812" spans="19:20" x14ac:dyDescent="0.3">
      <c r="S812" s="1"/>
      <c r="T812" s="1"/>
    </row>
    <row r="813" spans="19:20" x14ac:dyDescent="0.3">
      <c r="S813" s="1"/>
      <c r="T813" s="1"/>
    </row>
    <row r="814" spans="19:20" x14ac:dyDescent="0.3">
      <c r="S814" s="1"/>
      <c r="T814" s="1"/>
    </row>
    <row r="815" spans="19:20" x14ac:dyDescent="0.3">
      <c r="S815" s="1"/>
      <c r="T815" s="1"/>
    </row>
    <row r="816" spans="19:20" x14ac:dyDescent="0.3">
      <c r="S816" s="1"/>
      <c r="T816" s="1"/>
    </row>
    <row r="817" spans="19:20" x14ac:dyDescent="0.3">
      <c r="S817" s="1"/>
      <c r="T817" s="1"/>
    </row>
    <row r="818" spans="19:20" x14ac:dyDescent="0.3">
      <c r="S818" s="1"/>
      <c r="T818" s="1"/>
    </row>
    <row r="819" spans="19:20" x14ac:dyDescent="0.3">
      <c r="S819" s="1"/>
      <c r="T819" s="1"/>
    </row>
    <row r="820" spans="19:20" x14ac:dyDescent="0.3">
      <c r="S820" s="1"/>
      <c r="T820" s="1"/>
    </row>
    <row r="821" spans="19:20" x14ac:dyDescent="0.3">
      <c r="S821" s="1"/>
      <c r="T821" s="1"/>
    </row>
    <row r="822" spans="19:20" x14ac:dyDescent="0.3">
      <c r="S822" s="1"/>
      <c r="T822" s="1"/>
    </row>
    <row r="823" spans="19:20" x14ac:dyDescent="0.3">
      <c r="S823" s="1"/>
      <c r="T823" s="1"/>
    </row>
    <row r="824" spans="19:20" x14ac:dyDescent="0.3">
      <c r="S824" s="1"/>
      <c r="T824" s="1"/>
    </row>
    <row r="825" spans="19:20" x14ac:dyDescent="0.3">
      <c r="S825" s="1"/>
      <c r="T825" s="1"/>
    </row>
    <row r="826" spans="19:20" x14ac:dyDescent="0.3">
      <c r="S826" s="1"/>
      <c r="T826" s="1"/>
    </row>
    <row r="827" spans="19:20" x14ac:dyDescent="0.3">
      <c r="S827" s="1"/>
      <c r="T827" s="1"/>
    </row>
    <row r="828" spans="19:20" x14ac:dyDescent="0.3">
      <c r="S828" s="1"/>
      <c r="T828" s="1"/>
    </row>
    <row r="829" spans="19:20" x14ac:dyDescent="0.3">
      <c r="S829" s="1"/>
      <c r="T829" s="1"/>
    </row>
    <row r="830" spans="19:20" x14ac:dyDescent="0.3">
      <c r="S830" s="1"/>
      <c r="T830" s="1"/>
    </row>
    <row r="831" spans="19:20" x14ac:dyDescent="0.3">
      <c r="S831" s="1"/>
      <c r="T831" s="1"/>
    </row>
    <row r="832" spans="19:20" x14ac:dyDescent="0.3">
      <c r="S832" s="1"/>
      <c r="T832" s="1"/>
    </row>
    <row r="833" spans="19:20" x14ac:dyDescent="0.3">
      <c r="S833" s="1"/>
      <c r="T833" s="1"/>
    </row>
    <row r="834" spans="19:20" x14ac:dyDescent="0.3">
      <c r="S834" s="1"/>
      <c r="T834" s="1"/>
    </row>
    <row r="835" spans="19:20" x14ac:dyDescent="0.3">
      <c r="S835" s="1"/>
      <c r="T835" s="1"/>
    </row>
    <row r="836" spans="19:20" x14ac:dyDescent="0.3">
      <c r="S836" s="1"/>
      <c r="T836" s="1"/>
    </row>
    <row r="837" spans="19:20" x14ac:dyDescent="0.3">
      <c r="S837" s="1"/>
      <c r="T837" s="1"/>
    </row>
    <row r="838" spans="19:20" x14ac:dyDescent="0.3">
      <c r="S838" s="1"/>
      <c r="T838" s="1"/>
    </row>
    <row r="839" spans="19:20" x14ac:dyDescent="0.3">
      <c r="S839" s="1"/>
      <c r="T839" s="1"/>
    </row>
    <row r="840" spans="19:20" x14ac:dyDescent="0.3">
      <c r="S840" s="1"/>
      <c r="T840" s="1"/>
    </row>
    <row r="841" spans="19:20" x14ac:dyDescent="0.3">
      <c r="S841" s="1"/>
      <c r="T841" s="1"/>
    </row>
    <row r="842" spans="19:20" x14ac:dyDescent="0.3">
      <c r="S842" s="1"/>
      <c r="T842" s="1"/>
    </row>
    <row r="843" spans="19:20" x14ac:dyDescent="0.3">
      <c r="S843" s="1"/>
      <c r="T843" s="1"/>
    </row>
    <row r="844" spans="19:20" x14ac:dyDescent="0.3">
      <c r="S844" s="1"/>
      <c r="T844" s="1"/>
    </row>
    <row r="845" spans="19:20" x14ac:dyDescent="0.3">
      <c r="S845" s="1"/>
      <c r="T845" s="1"/>
    </row>
    <row r="846" spans="19:20" x14ac:dyDescent="0.3">
      <c r="S846" s="1"/>
      <c r="T846" s="1"/>
    </row>
    <row r="847" spans="19:20" x14ac:dyDescent="0.3">
      <c r="S847" s="1"/>
      <c r="T847" s="1"/>
    </row>
    <row r="848" spans="19:20" x14ac:dyDescent="0.3">
      <c r="S848" s="1"/>
      <c r="T848" s="1"/>
    </row>
    <row r="849" spans="19:20" x14ac:dyDescent="0.3">
      <c r="S849" s="1"/>
      <c r="T849" s="1"/>
    </row>
    <row r="850" spans="19:20" x14ac:dyDescent="0.3">
      <c r="S850" s="1"/>
      <c r="T850" s="1"/>
    </row>
    <row r="851" spans="19:20" x14ac:dyDescent="0.3">
      <c r="S851" s="1"/>
      <c r="T851" s="1"/>
    </row>
    <row r="852" spans="19:20" x14ac:dyDescent="0.3">
      <c r="S852" s="1"/>
      <c r="T852" s="1"/>
    </row>
    <row r="853" spans="19:20" x14ac:dyDescent="0.3">
      <c r="S853" s="1"/>
      <c r="T853" s="1"/>
    </row>
    <row r="854" spans="19:20" x14ac:dyDescent="0.3">
      <c r="S854" s="1"/>
      <c r="T854" s="1"/>
    </row>
    <row r="855" spans="19:20" x14ac:dyDescent="0.3">
      <c r="S855" s="1"/>
      <c r="T855" s="1"/>
    </row>
    <row r="856" spans="19:20" x14ac:dyDescent="0.3">
      <c r="S856" s="1"/>
      <c r="T856" s="1"/>
    </row>
    <row r="857" spans="19:20" x14ac:dyDescent="0.3">
      <c r="S857" s="1"/>
      <c r="T857" s="1"/>
    </row>
    <row r="858" spans="19:20" x14ac:dyDescent="0.3">
      <c r="S858" s="1"/>
      <c r="T858" s="1"/>
    </row>
    <row r="859" spans="19:20" x14ac:dyDescent="0.3">
      <c r="S859" s="1"/>
      <c r="T859" s="1"/>
    </row>
    <row r="860" spans="19:20" x14ac:dyDescent="0.3">
      <c r="S860" s="1"/>
      <c r="T860" s="1"/>
    </row>
    <row r="861" spans="19:20" x14ac:dyDescent="0.3">
      <c r="S861" s="1"/>
      <c r="T861" s="1"/>
    </row>
    <row r="862" spans="19:20" x14ac:dyDescent="0.3">
      <c r="S862" s="1"/>
      <c r="T862" s="1"/>
    </row>
    <row r="863" spans="19:20" x14ac:dyDescent="0.3">
      <c r="S863" s="1"/>
      <c r="T863" s="1"/>
    </row>
    <row r="864" spans="19:20" x14ac:dyDescent="0.3">
      <c r="S864" s="1"/>
      <c r="T864" s="1"/>
    </row>
    <row r="865" spans="19:20" x14ac:dyDescent="0.3">
      <c r="S865" s="1"/>
      <c r="T865" s="1"/>
    </row>
    <row r="866" spans="19:20" x14ac:dyDescent="0.3">
      <c r="S866" s="1"/>
      <c r="T866" s="1"/>
    </row>
    <row r="867" spans="19:20" x14ac:dyDescent="0.3">
      <c r="S867" s="1"/>
      <c r="T867" s="1"/>
    </row>
    <row r="868" spans="19:20" x14ac:dyDescent="0.3">
      <c r="S868" s="1"/>
      <c r="T868" s="1"/>
    </row>
    <row r="869" spans="19:20" x14ac:dyDescent="0.3">
      <c r="S869" s="1"/>
      <c r="T869" s="1"/>
    </row>
    <row r="870" spans="19:20" x14ac:dyDescent="0.3">
      <c r="S870" s="1"/>
      <c r="T870" s="1"/>
    </row>
    <row r="871" spans="19:20" x14ac:dyDescent="0.3">
      <c r="S871" s="1"/>
      <c r="T871" s="1"/>
    </row>
    <row r="872" spans="19:20" x14ac:dyDescent="0.3">
      <c r="S872" s="1"/>
      <c r="T872" s="1"/>
    </row>
    <row r="873" spans="19:20" x14ac:dyDescent="0.3">
      <c r="S873" s="1"/>
      <c r="T873" s="1"/>
    </row>
    <row r="874" spans="19:20" x14ac:dyDescent="0.3">
      <c r="S874" s="1"/>
      <c r="T874" s="1"/>
    </row>
    <row r="875" spans="19:20" x14ac:dyDescent="0.3">
      <c r="S875" s="1"/>
      <c r="T875" s="1"/>
    </row>
    <row r="876" spans="19:20" x14ac:dyDescent="0.3">
      <c r="S876" s="1"/>
      <c r="T876" s="1"/>
    </row>
    <row r="877" spans="19:20" x14ac:dyDescent="0.3">
      <c r="S877" s="1"/>
      <c r="T877" s="1"/>
    </row>
    <row r="878" spans="19:20" x14ac:dyDescent="0.3">
      <c r="S878" s="1"/>
      <c r="T878" s="1"/>
    </row>
    <row r="879" spans="19:20" x14ac:dyDescent="0.3">
      <c r="S879" s="1"/>
      <c r="T879" s="1"/>
    </row>
    <row r="880" spans="19:20" x14ac:dyDescent="0.3">
      <c r="S880" s="1"/>
      <c r="T880" s="1"/>
    </row>
    <row r="881" spans="19:20" x14ac:dyDescent="0.3">
      <c r="S881" s="1"/>
      <c r="T881" s="1"/>
    </row>
    <row r="882" spans="19:20" x14ac:dyDescent="0.3">
      <c r="S882" s="1"/>
      <c r="T882" s="1"/>
    </row>
    <row r="883" spans="19:20" x14ac:dyDescent="0.3">
      <c r="S883" s="1"/>
      <c r="T883" s="1"/>
    </row>
    <row r="884" spans="19:20" x14ac:dyDescent="0.3">
      <c r="S884" s="1"/>
      <c r="T884" s="1"/>
    </row>
    <row r="885" spans="19:20" x14ac:dyDescent="0.3">
      <c r="S885" s="1"/>
      <c r="T885" s="1"/>
    </row>
    <row r="886" spans="19:20" x14ac:dyDescent="0.3">
      <c r="S886" s="1"/>
      <c r="T886" s="1"/>
    </row>
    <row r="887" spans="19:20" x14ac:dyDescent="0.3">
      <c r="S887" s="1"/>
      <c r="T887" s="1"/>
    </row>
    <row r="888" spans="19:20" x14ac:dyDescent="0.3">
      <c r="S888" s="1"/>
      <c r="T888" s="1"/>
    </row>
    <row r="889" spans="19:20" x14ac:dyDescent="0.3">
      <c r="S889" s="1"/>
      <c r="T889" s="1"/>
    </row>
    <row r="890" spans="19:20" x14ac:dyDescent="0.3">
      <c r="S890" s="1"/>
      <c r="T890" s="1"/>
    </row>
    <row r="891" spans="19:20" x14ac:dyDescent="0.3">
      <c r="S891" s="1"/>
      <c r="T891" s="1"/>
    </row>
    <row r="892" spans="19:20" x14ac:dyDescent="0.3">
      <c r="S892" s="1"/>
      <c r="T892" s="1"/>
    </row>
    <row r="893" spans="19:20" x14ac:dyDescent="0.3">
      <c r="S893" s="1"/>
      <c r="T893" s="1"/>
    </row>
    <row r="894" spans="19:20" x14ac:dyDescent="0.3">
      <c r="S894" s="1"/>
      <c r="T894" s="1"/>
    </row>
    <row r="895" spans="19:20" x14ac:dyDescent="0.3">
      <c r="S895" s="1"/>
      <c r="T895" s="1"/>
    </row>
    <row r="896" spans="19:20" x14ac:dyDescent="0.3">
      <c r="S896" s="1"/>
      <c r="T896" s="1"/>
    </row>
    <row r="897" spans="19:20" x14ac:dyDescent="0.3">
      <c r="S897" s="1"/>
      <c r="T897" s="1"/>
    </row>
    <row r="898" spans="19:20" x14ac:dyDescent="0.3">
      <c r="S898" s="1"/>
      <c r="T898" s="1"/>
    </row>
    <row r="899" spans="19:20" x14ac:dyDescent="0.3">
      <c r="S899" s="1"/>
      <c r="T899" s="1"/>
    </row>
    <row r="900" spans="19:20" x14ac:dyDescent="0.3">
      <c r="S900" s="1"/>
      <c r="T900" s="1"/>
    </row>
    <row r="901" spans="19:20" x14ac:dyDescent="0.3">
      <c r="S901" s="1"/>
      <c r="T901" s="1"/>
    </row>
    <row r="902" spans="19:20" x14ac:dyDescent="0.3">
      <c r="S902" s="1"/>
      <c r="T902" s="1"/>
    </row>
    <row r="903" spans="19:20" x14ac:dyDescent="0.3">
      <c r="S903" s="1"/>
      <c r="T903" s="1"/>
    </row>
    <row r="904" spans="19:20" x14ac:dyDescent="0.3">
      <c r="S904" s="1"/>
      <c r="T904" s="1"/>
    </row>
    <row r="905" spans="19:20" x14ac:dyDescent="0.3">
      <c r="S905" s="1"/>
      <c r="T905" s="1"/>
    </row>
    <row r="906" spans="19:20" x14ac:dyDescent="0.3">
      <c r="S906" s="1"/>
      <c r="T906" s="1"/>
    </row>
    <row r="907" spans="19:20" x14ac:dyDescent="0.3">
      <c r="S907" s="1"/>
      <c r="T907" s="1"/>
    </row>
    <row r="908" spans="19:20" x14ac:dyDescent="0.3">
      <c r="S908" s="1"/>
      <c r="T908" s="1"/>
    </row>
    <row r="909" spans="19:20" x14ac:dyDescent="0.3">
      <c r="S909" s="1"/>
      <c r="T909" s="1"/>
    </row>
    <row r="910" spans="19:20" x14ac:dyDescent="0.3">
      <c r="S910" s="1"/>
      <c r="T910" s="1"/>
    </row>
    <row r="911" spans="19:20" x14ac:dyDescent="0.3">
      <c r="S911" s="1"/>
      <c r="T911" s="1"/>
    </row>
    <row r="912" spans="19:20" x14ac:dyDescent="0.3">
      <c r="S912" s="1"/>
      <c r="T912" s="1"/>
    </row>
    <row r="913" spans="19:20" x14ac:dyDescent="0.3">
      <c r="S913" s="1"/>
      <c r="T913" s="1"/>
    </row>
    <row r="914" spans="19:20" x14ac:dyDescent="0.3">
      <c r="S914" s="1"/>
      <c r="T914" s="1"/>
    </row>
    <row r="915" spans="19:20" x14ac:dyDescent="0.3">
      <c r="S915" s="1"/>
      <c r="T915" s="1"/>
    </row>
    <row r="916" spans="19:20" x14ac:dyDescent="0.3">
      <c r="S916" s="1"/>
      <c r="T916" s="1"/>
    </row>
    <row r="917" spans="19:20" x14ac:dyDescent="0.3">
      <c r="S917" s="1"/>
      <c r="T917" s="1"/>
    </row>
    <row r="918" spans="19:20" x14ac:dyDescent="0.3">
      <c r="S918" s="1"/>
      <c r="T918" s="1"/>
    </row>
    <row r="919" spans="19:20" x14ac:dyDescent="0.3">
      <c r="S919" s="1"/>
      <c r="T919" s="1"/>
    </row>
    <row r="920" spans="19:20" x14ac:dyDescent="0.3">
      <c r="S920" s="1"/>
      <c r="T920" s="1"/>
    </row>
    <row r="921" spans="19:20" x14ac:dyDescent="0.3">
      <c r="S921" s="1"/>
      <c r="T921" s="1"/>
    </row>
    <row r="922" spans="19:20" x14ac:dyDescent="0.3">
      <c r="S922" s="1"/>
      <c r="T922" s="1"/>
    </row>
    <row r="923" spans="19:20" x14ac:dyDescent="0.3">
      <c r="S923" s="1"/>
      <c r="T923" s="1"/>
    </row>
    <row r="924" spans="19:20" x14ac:dyDescent="0.3">
      <c r="S924" s="1"/>
      <c r="T924" s="1"/>
    </row>
    <row r="925" spans="19:20" x14ac:dyDescent="0.3">
      <c r="S925" s="1"/>
      <c r="T925" s="1"/>
    </row>
    <row r="926" spans="19:20" x14ac:dyDescent="0.3">
      <c r="S926" s="1"/>
      <c r="T926" s="1"/>
    </row>
    <row r="927" spans="19:20" x14ac:dyDescent="0.3">
      <c r="S927" s="1"/>
      <c r="T927" s="1"/>
    </row>
    <row r="928" spans="19:20" x14ac:dyDescent="0.3">
      <c r="S928" s="1"/>
      <c r="T928" s="1"/>
    </row>
    <row r="929" spans="19:20" x14ac:dyDescent="0.3">
      <c r="S929" s="1"/>
      <c r="T929" s="1"/>
    </row>
    <row r="930" spans="19:20" x14ac:dyDescent="0.3">
      <c r="S930" s="1"/>
      <c r="T930" s="1"/>
    </row>
    <row r="931" spans="19:20" x14ac:dyDescent="0.3">
      <c r="S931" s="1"/>
      <c r="T931" s="1"/>
    </row>
    <row r="932" spans="19:20" x14ac:dyDescent="0.3">
      <c r="S932" s="1"/>
      <c r="T932" s="1"/>
    </row>
    <row r="933" spans="19:20" x14ac:dyDescent="0.3">
      <c r="S933" s="1"/>
      <c r="T933" s="1"/>
    </row>
    <row r="934" spans="19:20" x14ac:dyDescent="0.3">
      <c r="S934" s="1"/>
      <c r="T934" s="1"/>
    </row>
    <row r="935" spans="19:20" x14ac:dyDescent="0.3">
      <c r="S935" s="1"/>
      <c r="T935" s="1"/>
    </row>
    <row r="936" spans="19:20" x14ac:dyDescent="0.3">
      <c r="S936" s="1"/>
      <c r="T936" s="1"/>
    </row>
    <row r="937" spans="19:20" x14ac:dyDescent="0.3">
      <c r="S937" s="1"/>
      <c r="T937" s="1"/>
    </row>
    <row r="938" spans="19:20" x14ac:dyDescent="0.3">
      <c r="S938" s="1"/>
      <c r="T938" s="1"/>
    </row>
    <row r="939" spans="19:20" x14ac:dyDescent="0.3">
      <c r="S939" s="1"/>
      <c r="T939" s="1"/>
    </row>
    <row r="940" spans="19:20" x14ac:dyDescent="0.3">
      <c r="S940" s="1"/>
      <c r="T940" s="1"/>
    </row>
    <row r="941" spans="19:20" x14ac:dyDescent="0.3">
      <c r="S941" s="1"/>
      <c r="T941" s="1"/>
    </row>
    <row r="942" spans="19:20" x14ac:dyDescent="0.3">
      <c r="S942" s="1"/>
      <c r="T942" s="1"/>
    </row>
    <row r="943" spans="19:20" x14ac:dyDescent="0.3">
      <c r="S943" s="1"/>
      <c r="T943" s="1"/>
    </row>
    <row r="944" spans="19:20" x14ac:dyDescent="0.3">
      <c r="S944" s="1"/>
      <c r="T944" s="1"/>
    </row>
    <row r="945" spans="19:20" x14ac:dyDescent="0.3">
      <c r="S945" s="1"/>
      <c r="T945" s="1"/>
    </row>
    <row r="946" spans="19:20" x14ac:dyDescent="0.3">
      <c r="S946" s="1"/>
      <c r="T946" s="1"/>
    </row>
    <row r="947" spans="19:20" x14ac:dyDescent="0.3">
      <c r="S947" s="1"/>
      <c r="T947" s="1"/>
    </row>
    <row r="948" spans="19:20" x14ac:dyDescent="0.3">
      <c r="S948" s="1"/>
      <c r="T948" s="1"/>
    </row>
    <row r="949" spans="19:20" x14ac:dyDescent="0.3">
      <c r="S949" s="1"/>
      <c r="T949" s="1"/>
    </row>
    <row r="950" spans="19:20" x14ac:dyDescent="0.3">
      <c r="S950" s="1"/>
      <c r="T950" s="1"/>
    </row>
    <row r="951" spans="19:20" x14ac:dyDescent="0.3">
      <c r="S951" s="1"/>
      <c r="T951" s="1"/>
    </row>
    <row r="952" spans="19:20" x14ac:dyDescent="0.3">
      <c r="S952" s="1"/>
      <c r="T952" s="1"/>
    </row>
    <row r="953" spans="19:20" x14ac:dyDescent="0.3">
      <c r="S953" s="1"/>
      <c r="T953" s="1"/>
    </row>
    <row r="954" spans="19:20" x14ac:dyDescent="0.3">
      <c r="S954" s="1"/>
      <c r="T954" s="1"/>
    </row>
    <row r="955" spans="19:20" x14ac:dyDescent="0.3">
      <c r="S955" s="1"/>
      <c r="T955" s="1"/>
    </row>
    <row r="956" spans="19:20" x14ac:dyDescent="0.3">
      <c r="S956" s="1"/>
      <c r="T956" s="1"/>
    </row>
    <row r="957" spans="19:20" x14ac:dyDescent="0.3">
      <c r="S957" s="1"/>
      <c r="T957" s="1"/>
    </row>
    <row r="958" spans="19:20" x14ac:dyDescent="0.3">
      <c r="S958" s="1"/>
      <c r="T958" s="1"/>
    </row>
    <row r="959" spans="19:20" x14ac:dyDescent="0.3">
      <c r="S959" s="1"/>
      <c r="T959" s="1"/>
    </row>
    <row r="960" spans="19:20" x14ac:dyDescent="0.3">
      <c r="S960" s="1"/>
      <c r="T960" s="1"/>
    </row>
    <row r="961" spans="19:20" x14ac:dyDescent="0.3">
      <c r="S961" s="1"/>
      <c r="T961" s="1"/>
    </row>
    <row r="962" spans="19:20" x14ac:dyDescent="0.3">
      <c r="S962" s="1"/>
      <c r="T962" s="1"/>
    </row>
    <row r="963" spans="19:20" x14ac:dyDescent="0.3">
      <c r="S963" s="1"/>
      <c r="T963" s="1"/>
    </row>
    <row r="964" spans="19:20" x14ac:dyDescent="0.3">
      <c r="S964" s="1"/>
      <c r="T964" s="1"/>
    </row>
    <row r="965" spans="19:20" x14ac:dyDescent="0.3">
      <c r="S965" s="1"/>
      <c r="T965" s="1"/>
    </row>
    <row r="966" spans="19:20" x14ac:dyDescent="0.3">
      <c r="S966" s="1"/>
      <c r="T966" s="1"/>
    </row>
    <row r="967" spans="19:20" x14ac:dyDescent="0.3">
      <c r="S967" s="1"/>
      <c r="T967" s="1"/>
    </row>
    <row r="968" spans="19:20" x14ac:dyDescent="0.3">
      <c r="S968" s="1"/>
      <c r="T968" s="1"/>
    </row>
    <row r="969" spans="19:20" x14ac:dyDescent="0.3">
      <c r="S969" s="1"/>
      <c r="T969" s="1"/>
    </row>
    <row r="970" spans="19:20" x14ac:dyDescent="0.3">
      <c r="S970" s="1"/>
      <c r="T970" s="1"/>
    </row>
    <row r="971" spans="19:20" x14ac:dyDescent="0.3">
      <c r="S971" s="1"/>
      <c r="T971" s="1"/>
    </row>
    <row r="972" spans="19:20" x14ac:dyDescent="0.3">
      <c r="S972" s="1"/>
      <c r="T972" s="1"/>
    </row>
    <row r="973" spans="19:20" x14ac:dyDescent="0.3">
      <c r="S973" s="1"/>
      <c r="T973" s="1"/>
    </row>
    <row r="974" spans="19:20" x14ac:dyDescent="0.3">
      <c r="S974" s="1"/>
      <c r="T974" s="1"/>
    </row>
    <row r="975" spans="19:20" x14ac:dyDescent="0.3">
      <c r="S975" s="1"/>
      <c r="T975" s="1"/>
    </row>
    <row r="976" spans="19:20" x14ac:dyDescent="0.3">
      <c r="S976" s="1"/>
      <c r="T976" s="1"/>
    </row>
    <row r="977" spans="19:20" x14ac:dyDescent="0.3">
      <c r="S977" s="1"/>
      <c r="T977" s="1"/>
    </row>
    <row r="978" spans="19:20" x14ac:dyDescent="0.3">
      <c r="S978" s="1"/>
      <c r="T978" s="1"/>
    </row>
    <row r="979" spans="19:20" x14ac:dyDescent="0.3">
      <c r="S979" s="1"/>
      <c r="T979" s="1"/>
    </row>
    <row r="980" spans="19:20" x14ac:dyDescent="0.3">
      <c r="S980" s="1"/>
      <c r="T980" s="1"/>
    </row>
    <row r="981" spans="19:20" x14ac:dyDescent="0.3">
      <c r="S981" s="1"/>
      <c r="T981" s="1"/>
    </row>
    <row r="982" spans="19:20" x14ac:dyDescent="0.3">
      <c r="S982" s="1"/>
      <c r="T982" s="1"/>
    </row>
    <row r="983" spans="19:20" x14ac:dyDescent="0.3">
      <c r="S983" s="1"/>
      <c r="T983" s="1"/>
    </row>
    <row r="984" spans="19:20" x14ac:dyDescent="0.3">
      <c r="S984" s="1"/>
      <c r="T984" s="1"/>
    </row>
    <row r="985" spans="19:20" x14ac:dyDescent="0.3">
      <c r="S985" s="1"/>
      <c r="T985" s="1"/>
    </row>
    <row r="986" spans="19:20" x14ac:dyDescent="0.3">
      <c r="S986" s="1"/>
      <c r="T986" s="1"/>
    </row>
    <row r="987" spans="19:20" x14ac:dyDescent="0.3">
      <c r="S987" s="1"/>
      <c r="T987" s="1"/>
    </row>
    <row r="988" spans="19:20" x14ac:dyDescent="0.3">
      <c r="S988" s="1"/>
      <c r="T988" s="1"/>
    </row>
    <row r="989" spans="19:20" x14ac:dyDescent="0.3">
      <c r="S989" s="1"/>
      <c r="T989" s="1"/>
    </row>
    <row r="990" spans="19:20" x14ac:dyDescent="0.3">
      <c r="S990" s="1"/>
      <c r="T990" s="1"/>
    </row>
    <row r="991" spans="19:20" x14ac:dyDescent="0.3">
      <c r="S991" s="1"/>
      <c r="T991" s="1"/>
    </row>
    <row r="992" spans="19:20" x14ac:dyDescent="0.3">
      <c r="S992" s="1"/>
      <c r="T992" s="1"/>
    </row>
    <row r="993" spans="19:20" x14ac:dyDescent="0.3">
      <c r="S993" s="1"/>
      <c r="T993" s="1"/>
    </row>
    <row r="994" spans="19:20" x14ac:dyDescent="0.3">
      <c r="S994" s="1"/>
      <c r="T994" s="1"/>
    </row>
    <row r="995" spans="19:20" x14ac:dyDescent="0.3">
      <c r="S995" s="1"/>
      <c r="T995" s="1"/>
    </row>
    <row r="996" spans="19:20" x14ac:dyDescent="0.3">
      <c r="S996" s="1"/>
      <c r="T996" s="1"/>
    </row>
    <row r="997" spans="19:20" x14ac:dyDescent="0.3">
      <c r="S997" s="1"/>
      <c r="T997" s="1"/>
    </row>
    <row r="998" spans="19:20" x14ac:dyDescent="0.3">
      <c r="S998" s="1"/>
      <c r="T998" s="1"/>
    </row>
    <row r="999" spans="19:20" x14ac:dyDescent="0.3">
      <c r="S999" s="1"/>
      <c r="T999" s="1"/>
    </row>
    <row r="1000" spans="19:20" x14ac:dyDescent="0.3">
      <c r="S1000" s="1"/>
      <c r="T1000" s="1"/>
    </row>
    <row r="1001" spans="19:20" x14ac:dyDescent="0.3">
      <c r="S1001" s="1"/>
      <c r="T1001" s="1"/>
    </row>
    <row r="1002" spans="19:20" x14ac:dyDescent="0.3">
      <c r="S1002" s="1"/>
      <c r="T1002" s="1"/>
    </row>
    <row r="1003" spans="19:20" x14ac:dyDescent="0.3">
      <c r="S1003" s="1"/>
      <c r="T1003" s="1"/>
    </row>
    <row r="1004" spans="19:20" x14ac:dyDescent="0.3">
      <c r="S1004" s="1"/>
      <c r="T1004" s="1"/>
    </row>
    <row r="1005" spans="19:20" x14ac:dyDescent="0.3">
      <c r="S1005" s="1"/>
      <c r="T1005" s="1"/>
    </row>
    <row r="1006" spans="19:20" x14ac:dyDescent="0.3">
      <c r="S1006" s="1"/>
      <c r="T1006" s="1"/>
    </row>
    <row r="1007" spans="19:20" x14ac:dyDescent="0.3">
      <c r="S1007" s="1"/>
      <c r="T1007" s="1"/>
    </row>
    <row r="1008" spans="19:20" x14ac:dyDescent="0.3">
      <c r="S1008" s="1"/>
      <c r="T1008" s="1"/>
    </row>
    <row r="1009" spans="19:20" x14ac:dyDescent="0.3">
      <c r="S1009" s="1"/>
      <c r="T1009" s="1"/>
    </row>
    <row r="1010" spans="19:20" x14ac:dyDescent="0.3">
      <c r="S1010" s="1"/>
      <c r="T1010" s="1"/>
    </row>
    <row r="1011" spans="19:20" x14ac:dyDescent="0.3">
      <c r="S1011" s="1"/>
      <c r="T1011" s="1"/>
    </row>
    <row r="1012" spans="19:20" x14ac:dyDescent="0.3">
      <c r="S1012" s="1"/>
      <c r="T1012" s="1"/>
    </row>
    <row r="1013" spans="19:20" x14ac:dyDescent="0.3">
      <c r="S1013" s="1"/>
      <c r="T1013" s="1"/>
    </row>
    <row r="1014" spans="19:20" x14ac:dyDescent="0.3">
      <c r="S1014" s="1"/>
      <c r="T1014" s="1"/>
    </row>
    <row r="1015" spans="19:20" x14ac:dyDescent="0.3">
      <c r="S1015" s="1"/>
      <c r="T1015" s="1"/>
    </row>
    <row r="1016" spans="19:20" x14ac:dyDescent="0.3">
      <c r="S1016" s="1"/>
      <c r="T1016" s="1"/>
    </row>
    <row r="1017" spans="19:20" x14ac:dyDescent="0.3">
      <c r="S1017" s="1"/>
      <c r="T1017" s="1"/>
    </row>
    <row r="1018" spans="19:20" x14ac:dyDescent="0.3">
      <c r="S1018" s="1"/>
      <c r="T1018" s="1"/>
    </row>
    <row r="1019" spans="19:20" x14ac:dyDescent="0.3">
      <c r="S1019" s="1"/>
      <c r="T1019" s="1"/>
    </row>
    <row r="1020" spans="19:20" x14ac:dyDescent="0.3">
      <c r="S1020" s="1"/>
      <c r="T1020" s="1"/>
    </row>
    <row r="1021" spans="19:20" x14ac:dyDescent="0.3">
      <c r="S1021" s="1"/>
      <c r="T1021" s="1"/>
    </row>
    <row r="1022" spans="19:20" x14ac:dyDescent="0.3">
      <c r="S1022" s="1"/>
      <c r="T1022" s="1"/>
    </row>
    <row r="1023" spans="19:20" x14ac:dyDescent="0.3">
      <c r="S1023" s="1"/>
      <c r="T1023" s="1"/>
    </row>
    <row r="1024" spans="19:20" x14ac:dyDescent="0.3">
      <c r="S1024" s="1"/>
      <c r="T1024" s="1"/>
    </row>
    <row r="1025" spans="19:20" x14ac:dyDescent="0.3">
      <c r="S1025" s="1"/>
      <c r="T1025" s="1"/>
    </row>
    <row r="1026" spans="19:20" x14ac:dyDescent="0.3">
      <c r="S1026" s="1"/>
      <c r="T1026" s="1"/>
    </row>
    <row r="1027" spans="19:20" x14ac:dyDescent="0.3">
      <c r="S1027" s="1"/>
      <c r="T1027" s="1"/>
    </row>
    <row r="1028" spans="19:20" x14ac:dyDescent="0.3">
      <c r="S1028" s="1"/>
      <c r="T1028" s="1"/>
    </row>
    <row r="1029" spans="19:20" x14ac:dyDescent="0.3">
      <c r="S1029" s="1"/>
      <c r="T1029" s="1"/>
    </row>
    <row r="1030" spans="19:20" x14ac:dyDescent="0.3">
      <c r="S1030" s="1"/>
      <c r="T1030" s="1"/>
    </row>
    <row r="1031" spans="19:20" x14ac:dyDescent="0.3">
      <c r="S1031" s="1"/>
      <c r="T1031" s="1"/>
    </row>
    <row r="1032" spans="19:20" x14ac:dyDescent="0.3">
      <c r="S1032" s="1"/>
      <c r="T1032" s="1"/>
    </row>
    <row r="1033" spans="19:20" x14ac:dyDescent="0.3">
      <c r="S1033" s="1"/>
      <c r="T1033" s="1"/>
    </row>
    <row r="1034" spans="19:20" x14ac:dyDescent="0.3">
      <c r="S1034" s="1"/>
      <c r="T1034" s="1"/>
    </row>
    <row r="1035" spans="19:20" x14ac:dyDescent="0.3">
      <c r="S1035" s="1"/>
      <c r="T1035" s="1"/>
    </row>
    <row r="1036" spans="19:20" x14ac:dyDescent="0.3">
      <c r="S1036" s="1"/>
      <c r="T1036" s="1"/>
    </row>
    <row r="1037" spans="19:20" x14ac:dyDescent="0.3">
      <c r="S1037" s="1"/>
      <c r="T1037" s="1"/>
    </row>
    <row r="1038" spans="19:20" x14ac:dyDescent="0.3">
      <c r="S1038" s="1"/>
      <c r="T1038" s="1"/>
    </row>
    <row r="1039" spans="19:20" x14ac:dyDescent="0.3">
      <c r="S1039" s="1"/>
      <c r="T1039" s="1"/>
    </row>
    <row r="1040" spans="19:20" x14ac:dyDescent="0.3">
      <c r="S1040" s="1"/>
      <c r="T1040" s="1"/>
    </row>
    <row r="1041" spans="19:20" x14ac:dyDescent="0.3">
      <c r="S1041" s="1"/>
      <c r="T1041" s="1"/>
    </row>
    <row r="1042" spans="19:20" x14ac:dyDescent="0.3">
      <c r="S1042" s="1"/>
      <c r="T1042" s="1"/>
    </row>
    <row r="1043" spans="19:20" x14ac:dyDescent="0.3">
      <c r="S1043" s="1"/>
      <c r="T1043" s="1"/>
    </row>
    <row r="1044" spans="19:20" x14ac:dyDescent="0.3">
      <c r="S1044" s="1"/>
      <c r="T1044" s="1"/>
    </row>
    <row r="1045" spans="19:20" x14ac:dyDescent="0.3">
      <c r="S1045" s="1"/>
      <c r="T1045" s="1"/>
    </row>
    <row r="1046" spans="19:20" x14ac:dyDescent="0.3">
      <c r="S1046" s="1"/>
      <c r="T1046" s="1"/>
    </row>
    <row r="1047" spans="19:20" x14ac:dyDescent="0.3">
      <c r="S1047" s="1"/>
      <c r="T1047" s="1"/>
    </row>
    <row r="1048" spans="19:20" x14ac:dyDescent="0.3">
      <c r="S1048" s="1"/>
      <c r="T1048" s="1"/>
    </row>
    <row r="1049" spans="19:20" x14ac:dyDescent="0.3">
      <c r="S1049" s="1"/>
      <c r="T1049" s="1"/>
    </row>
    <row r="1050" spans="19:20" x14ac:dyDescent="0.3">
      <c r="S1050" s="1"/>
      <c r="T1050" s="1"/>
    </row>
    <row r="1051" spans="19:20" x14ac:dyDescent="0.3">
      <c r="S1051" s="1"/>
      <c r="T1051" s="1"/>
    </row>
    <row r="1052" spans="19:20" x14ac:dyDescent="0.3">
      <c r="S1052" s="1"/>
      <c r="T1052" s="1"/>
    </row>
    <row r="1053" spans="19:20" x14ac:dyDescent="0.3">
      <c r="S1053" s="1"/>
      <c r="T1053" s="1"/>
    </row>
    <row r="1054" spans="19:20" x14ac:dyDescent="0.3">
      <c r="S1054" s="1"/>
      <c r="T1054" s="1"/>
    </row>
    <row r="1055" spans="19:20" x14ac:dyDescent="0.3">
      <c r="S1055" s="1"/>
      <c r="T1055" s="1"/>
    </row>
    <row r="1056" spans="19:20" x14ac:dyDescent="0.3">
      <c r="S1056" s="1"/>
      <c r="T1056" s="1"/>
    </row>
    <row r="1057" spans="19:20" x14ac:dyDescent="0.3">
      <c r="S1057" s="1"/>
      <c r="T1057" s="1"/>
    </row>
    <row r="1058" spans="19:20" x14ac:dyDescent="0.3">
      <c r="S1058" s="1"/>
      <c r="T1058" s="1"/>
    </row>
    <row r="1059" spans="19:20" x14ac:dyDescent="0.3">
      <c r="S1059" s="1"/>
      <c r="T1059" s="1"/>
    </row>
    <row r="1060" spans="19:20" x14ac:dyDescent="0.3">
      <c r="S1060" s="1"/>
      <c r="T1060" s="1"/>
    </row>
    <row r="1061" spans="19:20" x14ac:dyDescent="0.3">
      <c r="S1061" s="1"/>
      <c r="T1061" s="1"/>
    </row>
    <row r="1062" spans="19:20" x14ac:dyDescent="0.3">
      <c r="S1062" s="1"/>
      <c r="T1062" s="1"/>
    </row>
    <row r="1063" spans="19:20" x14ac:dyDescent="0.3">
      <c r="S1063" s="1"/>
      <c r="T1063" s="1"/>
    </row>
    <row r="1064" spans="19:20" x14ac:dyDescent="0.3">
      <c r="S1064" s="1"/>
      <c r="T1064" s="1"/>
    </row>
    <row r="1065" spans="19:20" x14ac:dyDescent="0.3">
      <c r="S1065" s="1"/>
      <c r="T1065" s="1"/>
    </row>
    <row r="1066" spans="19:20" x14ac:dyDescent="0.3">
      <c r="S1066" s="1"/>
      <c r="T1066" s="1"/>
    </row>
    <row r="1067" spans="19:20" x14ac:dyDescent="0.3">
      <c r="S1067" s="1"/>
      <c r="T1067" s="1"/>
    </row>
    <row r="1068" spans="19:20" x14ac:dyDescent="0.3">
      <c r="S1068" s="1"/>
      <c r="T1068" s="1"/>
    </row>
    <row r="1069" spans="19:20" x14ac:dyDescent="0.3">
      <c r="S1069" s="1"/>
      <c r="T1069" s="1"/>
    </row>
    <row r="1070" spans="19:20" x14ac:dyDescent="0.3">
      <c r="S1070" s="1"/>
      <c r="T1070" s="1"/>
    </row>
    <row r="1071" spans="19:20" x14ac:dyDescent="0.3">
      <c r="S1071" s="1"/>
      <c r="T1071" s="1"/>
    </row>
    <row r="1072" spans="19:20" x14ac:dyDescent="0.3">
      <c r="S1072" s="1"/>
      <c r="T1072" s="1"/>
    </row>
    <row r="1073" spans="19:20" x14ac:dyDescent="0.3">
      <c r="S1073" s="1"/>
      <c r="T1073" s="1"/>
    </row>
    <row r="1074" spans="19:20" x14ac:dyDescent="0.3">
      <c r="S1074" s="1"/>
      <c r="T1074" s="1"/>
    </row>
    <row r="1075" spans="19:20" x14ac:dyDescent="0.3">
      <c r="S1075" s="1"/>
      <c r="T1075" s="1"/>
    </row>
    <row r="1076" spans="19:20" x14ac:dyDescent="0.3">
      <c r="S1076" s="1"/>
      <c r="T1076" s="1"/>
    </row>
    <row r="1077" spans="19:20" x14ac:dyDescent="0.3">
      <c r="S1077" s="1"/>
      <c r="T1077" s="1"/>
    </row>
    <row r="1078" spans="19:20" x14ac:dyDescent="0.3">
      <c r="S1078" s="1"/>
      <c r="T1078" s="1"/>
    </row>
    <row r="1079" spans="19:20" x14ac:dyDescent="0.3">
      <c r="S1079" s="1"/>
      <c r="T1079" s="1"/>
    </row>
    <row r="1080" spans="19:20" x14ac:dyDescent="0.3">
      <c r="S1080" s="1"/>
      <c r="T1080" s="1"/>
    </row>
    <row r="1081" spans="19:20" x14ac:dyDescent="0.3">
      <c r="S1081" s="1"/>
      <c r="T1081" s="1"/>
    </row>
    <row r="1082" spans="19:20" x14ac:dyDescent="0.3">
      <c r="S1082" s="1"/>
      <c r="T1082" s="1"/>
    </row>
    <row r="1083" spans="19:20" x14ac:dyDescent="0.3">
      <c r="S1083" s="1"/>
      <c r="T1083" s="1"/>
    </row>
    <row r="1084" spans="19:20" x14ac:dyDescent="0.3">
      <c r="S1084" s="1"/>
      <c r="T1084" s="1"/>
    </row>
    <row r="1085" spans="19:20" x14ac:dyDescent="0.3">
      <c r="S1085" s="1"/>
      <c r="T1085" s="1"/>
    </row>
    <row r="1086" spans="19:20" x14ac:dyDescent="0.3">
      <c r="S1086" s="1"/>
      <c r="T1086" s="1"/>
    </row>
    <row r="1087" spans="19:20" x14ac:dyDescent="0.3">
      <c r="S1087" s="1"/>
      <c r="T1087" s="1"/>
    </row>
    <row r="1088" spans="19:20" x14ac:dyDescent="0.3">
      <c r="S1088" s="1"/>
      <c r="T1088" s="1"/>
    </row>
    <row r="1089" spans="19:20" x14ac:dyDescent="0.3">
      <c r="S1089" s="1"/>
      <c r="T1089" s="1"/>
    </row>
    <row r="1090" spans="19:20" x14ac:dyDescent="0.3">
      <c r="S1090" s="1"/>
      <c r="T1090" s="1"/>
    </row>
    <row r="1091" spans="19:20" x14ac:dyDescent="0.3">
      <c r="S1091" s="1"/>
      <c r="T1091" s="1"/>
    </row>
    <row r="1092" spans="19:20" x14ac:dyDescent="0.3">
      <c r="S1092" s="1"/>
      <c r="T1092" s="1"/>
    </row>
    <row r="1093" spans="19:20" x14ac:dyDescent="0.3">
      <c r="S1093" s="1"/>
      <c r="T1093" s="1"/>
    </row>
    <row r="1094" spans="19:20" x14ac:dyDescent="0.3">
      <c r="S1094" s="1"/>
      <c r="T1094" s="1"/>
    </row>
    <row r="1095" spans="19:20" x14ac:dyDescent="0.3">
      <c r="S1095" s="1"/>
      <c r="T1095" s="1"/>
    </row>
    <row r="1096" spans="19:20" x14ac:dyDescent="0.3">
      <c r="S1096" s="1"/>
      <c r="T1096" s="1"/>
    </row>
    <row r="1097" spans="19:20" x14ac:dyDescent="0.3">
      <c r="S1097" s="1"/>
      <c r="T1097" s="1"/>
    </row>
    <row r="1098" spans="19:20" x14ac:dyDescent="0.3">
      <c r="S1098" s="1"/>
      <c r="T1098" s="1"/>
    </row>
    <row r="1099" spans="19:20" x14ac:dyDescent="0.3">
      <c r="S1099" s="1"/>
      <c r="T1099" s="1"/>
    </row>
    <row r="1100" spans="19:20" x14ac:dyDescent="0.3">
      <c r="S1100" s="1"/>
      <c r="T1100" s="1"/>
    </row>
    <row r="1101" spans="19:20" x14ac:dyDescent="0.3">
      <c r="S1101" s="1"/>
      <c r="T1101" s="1"/>
    </row>
    <row r="1102" spans="19:20" x14ac:dyDescent="0.3">
      <c r="S1102" s="1"/>
      <c r="T1102" s="1"/>
    </row>
    <row r="1103" spans="19:20" x14ac:dyDescent="0.3">
      <c r="S1103" s="1"/>
      <c r="T1103" s="1"/>
    </row>
    <row r="1104" spans="19:20" x14ac:dyDescent="0.3">
      <c r="S1104" s="1"/>
      <c r="T1104" s="1"/>
    </row>
    <row r="1105" spans="19:20" x14ac:dyDescent="0.3">
      <c r="S1105" s="1"/>
      <c r="T1105" s="1"/>
    </row>
    <row r="1106" spans="19:20" x14ac:dyDescent="0.3">
      <c r="S1106" s="1"/>
      <c r="T1106" s="1"/>
    </row>
    <row r="1107" spans="19:20" x14ac:dyDescent="0.3">
      <c r="S1107" s="1"/>
      <c r="T1107" s="1"/>
    </row>
    <row r="1108" spans="19:20" x14ac:dyDescent="0.3">
      <c r="S1108" s="1"/>
      <c r="T1108" s="1"/>
    </row>
    <row r="1109" spans="19:20" x14ac:dyDescent="0.3">
      <c r="S1109" s="1"/>
      <c r="T1109" s="1"/>
    </row>
    <row r="1110" spans="19:20" x14ac:dyDescent="0.3">
      <c r="S1110" s="1"/>
      <c r="T1110" s="1"/>
    </row>
    <row r="1111" spans="19:20" x14ac:dyDescent="0.3">
      <c r="S1111" s="1"/>
      <c r="T1111" s="1"/>
    </row>
    <row r="1112" spans="19:20" x14ac:dyDescent="0.3">
      <c r="S1112" s="1"/>
      <c r="T1112" s="1"/>
    </row>
    <row r="1113" spans="19:20" x14ac:dyDescent="0.3">
      <c r="S1113" s="1"/>
      <c r="T1113" s="1"/>
    </row>
    <row r="1114" spans="19:20" x14ac:dyDescent="0.3">
      <c r="S1114" s="1"/>
      <c r="T1114" s="1"/>
    </row>
    <row r="1115" spans="19:20" x14ac:dyDescent="0.3">
      <c r="S1115" s="1"/>
      <c r="T1115" s="1"/>
    </row>
    <row r="1116" spans="19:20" x14ac:dyDescent="0.3">
      <c r="S1116" s="1"/>
      <c r="T1116" s="1"/>
    </row>
    <row r="1117" spans="19:20" x14ac:dyDescent="0.3">
      <c r="S1117" s="1"/>
      <c r="T1117" s="1"/>
    </row>
    <row r="1118" spans="19:20" x14ac:dyDescent="0.3">
      <c r="S1118" s="1"/>
      <c r="T1118" s="1"/>
    </row>
    <row r="1119" spans="19:20" x14ac:dyDescent="0.3">
      <c r="S1119" s="1"/>
      <c r="T1119" s="1"/>
    </row>
    <row r="1120" spans="19:20" x14ac:dyDescent="0.3">
      <c r="S1120" s="1"/>
      <c r="T1120" s="1"/>
    </row>
    <row r="1121" spans="19:20" x14ac:dyDescent="0.3">
      <c r="S1121" s="1"/>
      <c r="T1121" s="1"/>
    </row>
    <row r="1122" spans="19:20" x14ac:dyDescent="0.3">
      <c r="S1122" s="1"/>
      <c r="T1122" s="1"/>
    </row>
    <row r="1123" spans="19:20" x14ac:dyDescent="0.3">
      <c r="S1123" s="1"/>
      <c r="T1123" s="1"/>
    </row>
    <row r="1124" spans="19:20" x14ac:dyDescent="0.3">
      <c r="S1124" s="1"/>
      <c r="T1124" s="1"/>
    </row>
    <row r="1125" spans="19:20" x14ac:dyDescent="0.3">
      <c r="S1125" s="1"/>
      <c r="T1125" s="1"/>
    </row>
    <row r="1126" spans="19:20" x14ac:dyDescent="0.3">
      <c r="S1126" s="1"/>
      <c r="T1126" s="1"/>
    </row>
    <row r="1127" spans="19:20" x14ac:dyDescent="0.3">
      <c r="S1127" s="1"/>
      <c r="T1127" s="1"/>
    </row>
    <row r="1128" spans="19:20" x14ac:dyDescent="0.3">
      <c r="S1128" s="1"/>
      <c r="T1128" s="1"/>
    </row>
    <row r="1129" spans="19:20" x14ac:dyDescent="0.3">
      <c r="S1129" s="1"/>
      <c r="T1129" s="1"/>
    </row>
    <row r="1130" spans="19:20" x14ac:dyDescent="0.3">
      <c r="S1130" s="1"/>
      <c r="T1130" s="1"/>
    </row>
    <row r="1131" spans="19:20" x14ac:dyDescent="0.3">
      <c r="S1131" s="1"/>
      <c r="T1131" s="1"/>
    </row>
    <row r="1132" spans="19:20" x14ac:dyDescent="0.3">
      <c r="S1132" s="1"/>
      <c r="T1132" s="1"/>
    </row>
    <row r="1133" spans="19:20" x14ac:dyDescent="0.3">
      <c r="S1133" s="1"/>
      <c r="T1133" s="1"/>
    </row>
    <row r="1134" spans="19:20" x14ac:dyDescent="0.3">
      <c r="S1134" s="1"/>
      <c r="T1134" s="1"/>
    </row>
    <row r="1135" spans="19:20" x14ac:dyDescent="0.3">
      <c r="S1135" s="1"/>
      <c r="T1135" s="1"/>
    </row>
    <row r="1136" spans="19:20" x14ac:dyDescent="0.3">
      <c r="S1136" s="1"/>
      <c r="T1136" s="1"/>
    </row>
    <row r="1137" spans="19:20" x14ac:dyDescent="0.3">
      <c r="S1137" s="1"/>
      <c r="T1137" s="1"/>
    </row>
    <row r="1138" spans="19:20" x14ac:dyDescent="0.3">
      <c r="S1138" s="1"/>
      <c r="T1138" s="1"/>
    </row>
    <row r="1139" spans="19:20" x14ac:dyDescent="0.3">
      <c r="S1139" s="1"/>
      <c r="T1139" s="1"/>
    </row>
    <row r="1140" spans="19:20" x14ac:dyDescent="0.3">
      <c r="S1140" s="1"/>
      <c r="T1140" s="1"/>
    </row>
    <row r="1141" spans="19:20" x14ac:dyDescent="0.3">
      <c r="S1141" s="1"/>
      <c r="T1141" s="1"/>
    </row>
    <row r="1142" spans="19:20" x14ac:dyDescent="0.3">
      <c r="S1142" s="1"/>
      <c r="T1142" s="1"/>
    </row>
    <row r="1143" spans="19:20" x14ac:dyDescent="0.3">
      <c r="S1143" s="1"/>
      <c r="T1143" s="1"/>
    </row>
    <row r="1144" spans="19:20" x14ac:dyDescent="0.3">
      <c r="S1144" s="1"/>
      <c r="T1144" s="1"/>
    </row>
    <row r="1145" spans="19:20" x14ac:dyDescent="0.3">
      <c r="S1145" s="1"/>
      <c r="T1145" s="1"/>
    </row>
    <row r="1146" spans="19:20" x14ac:dyDescent="0.3">
      <c r="S1146" s="1"/>
      <c r="T1146" s="1"/>
    </row>
    <row r="1147" spans="19:20" x14ac:dyDescent="0.3">
      <c r="S1147" s="1"/>
      <c r="T1147" s="1"/>
    </row>
    <row r="1148" spans="19:20" x14ac:dyDescent="0.3">
      <c r="S1148" s="1"/>
      <c r="T1148" s="1"/>
    </row>
    <row r="1149" spans="19:20" x14ac:dyDescent="0.3">
      <c r="S1149" s="1"/>
      <c r="T1149" s="1"/>
    </row>
    <row r="1150" spans="19:20" x14ac:dyDescent="0.3">
      <c r="S1150" s="1"/>
      <c r="T1150" s="1"/>
    </row>
    <row r="1151" spans="19:20" x14ac:dyDescent="0.3">
      <c r="S1151" s="1"/>
      <c r="T1151" s="1"/>
    </row>
    <row r="1152" spans="19:20" x14ac:dyDescent="0.3">
      <c r="S1152" s="1"/>
      <c r="T1152" s="1"/>
    </row>
    <row r="1153" spans="19:20" x14ac:dyDescent="0.3">
      <c r="S1153" s="1"/>
      <c r="T1153" s="1"/>
    </row>
    <row r="1154" spans="19:20" x14ac:dyDescent="0.3">
      <c r="S1154" s="1"/>
      <c r="T1154" s="1"/>
    </row>
    <row r="1155" spans="19:20" x14ac:dyDescent="0.3">
      <c r="S1155" s="1"/>
      <c r="T1155" s="1"/>
    </row>
    <row r="1156" spans="19:20" x14ac:dyDescent="0.3">
      <c r="S1156" s="1"/>
      <c r="T1156" s="1"/>
    </row>
    <row r="1157" spans="19:20" x14ac:dyDescent="0.3">
      <c r="S1157" s="1"/>
      <c r="T1157" s="1"/>
    </row>
    <row r="1158" spans="19:20" x14ac:dyDescent="0.3">
      <c r="S1158" s="1"/>
      <c r="T1158" s="1"/>
    </row>
    <row r="1159" spans="19:20" x14ac:dyDescent="0.3">
      <c r="S1159" s="1"/>
      <c r="T1159" s="1"/>
    </row>
    <row r="1160" spans="19:20" x14ac:dyDescent="0.3">
      <c r="S1160" s="1"/>
      <c r="T1160" s="1"/>
    </row>
    <row r="1161" spans="19:20" x14ac:dyDescent="0.3">
      <c r="S1161" s="1"/>
      <c r="T1161" s="1"/>
    </row>
    <row r="1162" spans="19:20" x14ac:dyDescent="0.3">
      <c r="S1162" s="1"/>
      <c r="T1162" s="1"/>
    </row>
    <row r="1163" spans="19:20" x14ac:dyDescent="0.3">
      <c r="S1163" s="1"/>
      <c r="T1163" s="1"/>
    </row>
    <row r="1164" spans="19:20" x14ac:dyDescent="0.3">
      <c r="S1164" s="1"/>
      <c r="T1164" s="1"/>
    </row>
    <row r="1165" spans="19:20" x14ac:dyDescent="0.3">
      <c r="S1165" s="1"/>
      <c r="T1165" s="1"/>
    </row>
    <row r="1166" spans="19:20" x14ac:dyDescent="0.3">
      <c r="S1166" s="1"/>
      <c r="T1166" s="1"/>
    </row>
    <row r="1167" spans="19:20" x14ac:dyDescent="0.3">
      <c r="S1167" s="1"/>
      <c r="T1167" s="1"/>
    </row>
    <row r="1168" spans="19:20" x14ac:dyDescent="0.3">
      <c r="S1168" s="1"/>
      <c r="T1168" s="1"/>
    </row>
    <row r="1169" spans="19:20" x14ac:dyDescent="0.3">
      <c r="S1169" s="1"/>
      <c r="T1169" s="1"/>
    </row>
    <row r="1170" spans="19:20" x14ac:dyDescent="0.3">
      <c r="S1170" s="1"/>
      <c r="T1170" s="1"/>
    </row>
    <row r="1171" spans="19:20" x14ac:dyDescent="0.3">
      <c r="S1171" s="1"/>
      <c r="T1171" s="1"/>
    </row>
    <row r="1172" spans="19:20" x14ac:dyDescent="0.3">
      <c r="S1172" s="1"/>
      <c r="T1172" s="1"/>
    </row>
    <row r="1173" spans="19:20" x14ac:dyDescent="0.3">
      <c r="S1173" s="1"/>
      <c r="T1173" s="1"/>
    </row>
    <row r="1174" spans="19:20" x14ac:dyDescent="0.3">
      <c r="S1174" s="1"/>
      <c r="T1174" s="1"/>
    </row>
    <row r="1175" spans="19:20" x14ac:dyDescent="0.3">
      <c r="S1175" s="1"/>
      <c r="T1175" s="1"/>
    </row>
    <row r="1176" spans="19:20" x14ac:dyDescent="0.3">
      <c r="S1176" s="1"/>
      <c r="T1176" s="1"/>
    </row>
    <row r="1177" spans="19:20" x14ac:dyDescent="0.3">
      <c r="S1177" s="1"/>
      <c r="T1177" s="1"/>
    </row>
    <row r="1178" spans="19:20" x14ac:dyDescent="0.3">
      <c r="S1178" s="1"/>
      <c r="T1178" s="1"/>
    </row>
    <row r="1179" spans="19:20" x14ac:dyDescent="0.3">
      <c r="S1179" s="1"/>
      <c r="T1179" s="1"/>
    </row>
    <row r="1180" spans="19:20" x14ac:dyDescent="0.3">
      <c r="S1180" s="1"/>
      <c r="T1180" s="1"/>
    </row>
    <row r="1181" spans="19:20" x14ac:dyDescent="0.3">
      <c r="S1181" s="1"/>
      <c r="T1181" s="1"/>
    </row>
    <row r="1182" spans="19:20" x14ac:dyDescent="0.3">
      <c r="S1182" s="1"/>
      <c r="T1182" s="1"/>
    </row>
    <row r="1183" spans="19:20" x14ac:dyDescent="0.3">
      <c r="S1183" s="1"/>
      <c r="T1183" s="1"/>
    </row>
    <row r="1184" spans="19:20" x14ac:dyDescent="0.3">
      <c r="S1184" s="1"/>
      <c r="T1184" s="1"/>
    </row>
    <row r="1185" spans="19:20" x14ac:dyDescent="0.3">
      <c r="S1185" s="1"/>
      <c r="T1185" s="1"/>
    </row>
    <row r="1186" spans="19:20" x14ac:dyDescent="0.3">
      <c r="S1186" s="1"/>
      <c r="T1186" s="1"/>
    </row>
    <row r="1187" spans="19:20" x14ac:dyDescent="0.3">
      <c r="S1187" s="1"/>
      <c r="T1187" s="1"/>
    </row>
    <row r="1188" spans="19:20" x14ac:dyDescent="0.3">
      <c r="S1188" s="1"/>
      <c r="T1188" s="1"/>
    </row>
    <row r="1189" spans="19:20" x14ac:dyDescent="0.3">
      <c r="S1189" s="1"/>
      <c r="T1189" s="1"/>
    </row>
    <row r="1190" spans="19:20" x14ac:dyDescent="0.3">
      <c r="S1190" s="1"/>
      <c r="T1190" s="1"/>
    </row>
    <row r="1191" spans="19:20" x14ac:dyDescent="0.3">
      <c r="S1191" s="1"/>
      <c r="T1191" s="1"/>
    </row>
    <row r="1192" spans="19:20" x14ac:dyDescent="0.3">
      <c r="S1192" s="1"/>
      <c r="T1192" s="1"/>
    </row>
    <row r="1193" spans="19:20" x14ac:dyDescent="0.3">
      <c r="S1193" s="1"/>
      <c r="T1193" s="1"/>
    </row>
    <row r="1194" spans="19:20" x14ac:dyDescent="0.3">
      <c r="S1194" s="1"/>
      <c r="T1194" s="1"/>
    </row>
    <row r="1195" spans="19:20" x14ac:dyDescent="0.3">
      <c r="S1195" s="1"/>
      <c r="T1195" s="1"/>
    </row>
    <row r="1196" spans="19:20" x14ac:dyDescent="0.3">
      <c r="S1196" s="1"/>
      <c r="T1196" s="1"/>
    </row>
    <row r="1197" spans="19:20" x14ac:dyDescent="0.3">
      <c r="S1197" s="1"/>
      <c r="T1197" s="1"/>
    </row>
    <row r="1198" spans="19:20" x14ac:dyDescent="0.3">
      <c r="S1198" s="1"/>
      <c r="T1198" s="1"/>
    </row>
    <row r="1199" spans="19:20" x14ac:dyDescent="0.3">
      <c r="S1199" s="1"/>
      <c r="T1199" s="1"/>
    </row>
    <row r="1200" spans="19:20" x14ac:dyDescent="0.3">
      <c r="S1200" s="1"/>
      <c r="T1200" s="1"/>
    </row>
    <row r="1201" spans="19:20" x14ac:dyDescent="0.3">
      <c r="S1201" s="1"/>
      <c r="T1201" s="1"/>
    </row>
    <row r="1202" spans="19:20" x14ac:dyDescent="0.3">
      <c r="S1202" s="1"/>
      <c r="T1202" s="1"/>
    </row>
    <row r="1203" spans="19:20" x14ac:dyDescent="0.3">
      <c r="S1203" s="1"/>
      <c r="T1203" s="1"/>
    </row>
    <row r="1204" spans="19:20" x14ac:dyDescent="0.3">
      <c r="S1204" s="1"/>
      <c r="T1204" s="1"/>
    </row>
    <row r="1205" spans="19:20" x14ac:dyDescent="0.3">
      <c r="S1205" s="1"/>
      <c r="T1205" s="1"/>
    </row>
    <row r="1206" spans="19:20" x14ac:dyDescent="0.3">
      <c r="S1206" s="1"/>
      <c r="T1206" s="1"/>
    </row>
    <row r="1207" spans="19:20" x14ac:dyDescent="0.3">
      <c r="S1207" s="1"/>
      <c r="T1207" s="1"/>
    </row>
    <row r="1208" spans="19:20" x14ac:dyDescent="0.3">
      <c r="S1208" s="1"/>
      <c r="T1208" s="1"/>
    </row>
    <row r="1209" spans="19:20" x14ac:dyDescent="0.3">
      <c r="S1209" s="1"/>
      <c r="T1209" s="1"/>
    </row>
    <row r="1210" spans="19:20" x14ac:dyDescent="0.3">
      <c r="S1210" s="1"/>
      <c r="T1210" s="1"/>
    </row>
    <row r="1211" spans="19:20" x14ac:dyDescent="0.3">
      <c r="S1211" s="1"/>
      <c r="T1211" s="1"/>
    </row>
    <row r="1212" spans="19:20" x14ac:dyDescent="0.3">
      <c r="S1212" s="1"/>
      <c r="T1212" s="1"/>
    </row>
    <row r="1213" spans="19:20" x14ac:dyDescent="0.3">
      <c r="S1213" s="1"/>
      <c r="T1213" s="1"/>
    </row>
    <row r="1214" spans="19:20" x14ac:dyDescent="0.3">
      <c r="S1214" s="1"/>
      <c r="T1214" s="1"/>
    </row>
    <row r="1215" spans="19:20" x14ac:dyDescent="0.3">
      <c r="S1215" s="1"/>
      <c r="T1215" s="1"/>
    </row>
    <row r="1216" spans="19:20" x14ac:dyDescent="0.3">
      <c r="S1216" s="1"/>
      <c r="T1216" s="1"/>
    </row>
    <row r="1217" spans="19:20" x14ac:dyDescent="0.3">
      <c r="S1217" s="1"/>
      <c r="T1217" s="1"/>
    </row>
    <row r="1218" spans="19:20" x14ac:dyDescent="0.3">
      <c r="S1218" s="1"/>
      <c r="T1218" s="1"/>
    </row>
    <row r="1219" spans="19:20" x14ac:dyDescent="0.3">
      <c r="S1219" s="1"/>
      <c r="T1219" s="1"/>
    </row>
    <row r="1220" spans="19:20" x14ac:dyDescent="0.3">
      <c r="S1220" s="1"/>
      <c r="T1220" s="1"/>
    </row>
    <row r="1221" spans="19:20" x14ac:dyDescent="0.3">
      <c r="S1221" s="1"/>
      <c r="T1221" s="1"/>
    </row>
    <row r="1222" spans="19:20" x14ac:dyDescent="0.3">
      <c r="S1222" s="1"/>
      <c r="T1222" s="1"/>
    </row>
    <row r="1223" spans="19:20" x14ac:dyDescent="0.3">
      <c r="S1223" s="1"/>
      <c r="T1223" s="1"/>
    </row>
    <row r="1224" spans="19:20" x14ac:dyDescent="0.3">
      <c r="S1224" s="1"/>
      <c r="T1224" s="1"/>
    </row>
    <row r="1225" spans="19:20" x14ac:dyDescent="0.3">
      <c r="S1225" s="1"/>
      <c r="T1225" s="1"/>
    </row>
    <row r="1226" spans="19:20" x14ac:dyDescent="0.3">
      <c r="S1226" s="1"/>
      <c r="T1226" s="1"/>
    </row>
    <row r="1227" spans="19:20" x14ac:dyDescent="0.3">
      <c r="S1227" s="1"/>
      <c r="T1227" s="1"/>
    </row>
    <row r="1228" spans="19:20" x14ac:dyDescent="0.3">
      <c r="S1228" s="1"/>
      <c r="T1228" s="1"/>
    </row>
    <row r="1229" spans="19:20" x14ac:dyDescent="0.3">
      <c r="S1229" s="1"/>
      <c r="T1229" s="1"/>
    </row>
    <row r="1230" spans="19:20" x14ac:dyDescent="0.3">
      <c r="S1230" s="1"/>
      <c r="T1230" s="1"/>
    </row>
    <row r="1231" spans="19:20" x14ac:dyDescent="0.3">
      <c r="S1231" s="1"/>
      <c r="T1231" s="1"/>
    </row>
    <row r="1232" spans="19:20" x14ac:dyDescent="0.3">
      <c r="S1232" s="1"/>
      <c r="T1232" s="1"/>
    </row>
    <row r="1233" spans="19:20" x14ac:dyDescent="0.3">
      <c r="S1233" s="1"/>
      <c r="T1233" s="1"/>
    </row>
    <row r="1234" spans="19:20" x14ac:dyDescent="0.3">
      <c r="S1234" s="1"/>
      <c r="T1234" s="1"/>
    </row>
    <row r="1235" spans="19:20" x14ac:dyDescent="0.3">
      <c r="S1235" s="1"/>
      <c r="T1235" s="1"/>
    </row>
    <row r="1236" spans="19:20" x14ac:dyDescent="0.3">
      <c r="S1236" s="1"/>
      <c r="T1236" s="1"/>
    </row>
    <row r="1237" spans="19:20" x14ac:dyDescent="0.3">
      <c r="S1237" s="1"/>
      <c r="T1237" s="1"/>
    </row>
    <row r="1238" spans="19:20" x14ac:dyDescent="0.3">
      <c r="S1238" s="1"/>
      <c r="T1238" s="1"/>
    </row>
    <row r="1239" spans="19:20" x14ac:dyDescent="0.3">
      <c r="S1239" s="1"/>
      <c r="T1239" s="1"/>
    </row>
    <row r="1240" spans="19:20" x14ac:dyDescent="0.3">
      <c r="S1240" s="1"/>
      <c r="T1240" s="1"/>
    </row>
    <row r="1241" spans="19:20" x14ac:dyDescent="0.3">
      <c r="S1241" s="1"/>
      <c r="T1241" s="1"/>
    </row>
    <row r="1242" spans="19:20" x14ac:dyDescent="0.3">
      <c r="S1242" s="1"/>
      <c r="T1242" s="1"/>
    </row>
    <row r="1243" spans="19:20" x14ac:dyDescent="0.3">
      <c r="S1243" s="1"/>
      <c r="T1243" s="1"/>
    </row>
    <row r="1244" spans="19:20" x14ac:dyDescent="0.3">
      <c r="S1244" s="1"/>
      <c r="T1244" s="1"/>
    </row>
    <row r="1245" spans="19:20" x14ac:dyDescent="0.3">
      <c r="S1245" s="1"/>
      <c r="T1245" s="1"/>
    </row>
    <row r="1246" spans="19:20" x14ac:dyDescent="0.3">
      <c r="S1246" s="1"/>
      <c r="T1246" s="1"/>
    </row>
    <row r="1247" spans="19:20" x14ac:dyDescent="0.3">
      <c r="T1247" s="1"/>
    </row>
    <row r="1248" spans="19:20" x14ac:dyDescent="0.3">
      <c r="T1248" s="1"/>
    </row>
    <row r="1249" spans="20:20" x14ac:dyDescent="0.3">
      <c r="T1249" s="1"/>
    </row>
    <row r="1250" spans="20:20" x14ac:dyDescent="0.3">
      <c r="T1250" s="1"/>
    </row>
    <row r="1251" spans="20:20" x14ac:dyDescent="0.3">
      <c r="T1251" s="1"/>
    </row>
    <row r="1252" spans="20:20" x14ac:dyDescent="0.3">
      <c r="T1252" s="1"/>
    </row>
    <row r="1253" spans="20:20" x14ac:dyDescent="0.3">
      <c r="T1253" s="1"/>
    </row>
    <row r="1254" spans="20:20" x14ac:dyDescent="0.3">
      <c r="T125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8712-7639-4E77-9B70-05FFCCB4D34F}">
  <dimension ref="A1:U33"/>
  <sheetViews>
    <sheetView workbookViewId="0">
      <selection activeCell="E11" sqref="E11"/>
    </sheetView>
  </sheetViews>
  <sheetFormatPr defaultRowHeight="14.4" x14ac:dyDescent="0.3"/>
  <sheetData>
    <row r="1" spans="1:18" x14ac:dyDescent="0.3">
      <c r="A1" s="1">
        <v>8</v>
      </c>
      <c r="B1" s="1">
        <v>30</v>
      </c>
      <c r="C1" s="1">
        <v>4</v>
      </c>
      <c r="D1" s="1">
        <v>8</v>
      </c>
      <c r="E1" s="1">
        <v>8</v>
      </c>
      <c r="F1" s="1">
        <v>6</v>
      </c>
      <c r="G1" s="1">
        <v>8</v>
      </c>
    </row>
    <row r="2" spans="1:18" x14ac:dyDescent="0.3">
      <c r="A2" s="1" t="s">
        <v>0</v>
      </c>
      <c r="B2" s="1"/>
      <c r="C2" s="1"/>
      <c r="D2" s="1" t="s">
        <v>107</v>
      </c>
      <c r="E2" s="1" t="s">
        <v>147</v>
      </c>
      <c r="F2" s="1" t="s">
        <v>175</v>
      </c>
      <c r="G2" s="1" t="s">
        <v>176</v>
      </c>
    </row>
    <row r="3" spans="1:18" x14ac:dyDescent="0.3">
      <c r="A3" t="s">
        <v>1</v>
      </c>
      <c r="B3" t="s">
        <v>251</v>
      </c>
      <c r="C3" t="s">
        <v>3</v>
      </c>
      <c r="E3" t="s">
        <v>4</v>
      </c>
      <c r="G3" t="s">
        <v>6</v>
      </c>
      <c r="I3" t="s">
        <v>7</v>
      </c>
      <c r="K3" t="s">
        <v>8</v>
      </c>
      <c r="M3" t="s">
        <v>9</v>
      </c>
      <c r="O3" t="s">
        <v>12</v>
      </c>
      <c r="Q3" t="s">
        <v>18</v>
      </c>
    </row>
    <row r="4" spans="1:18" x14ac:dyDescent="0.3">
      <c r="A4" t="s">
        <v>186</v>
      </c>
      <c r="B4" t="s">
        <v>107</v>
      </c>
      <c r="C4">
        <v>215</v>
      </c>
      <c r="D4">
        <v>227</v>
      </c>
      <c r="E4">
        <v>107</v>
      </c>
      <c r="F4">
        <v>107</v>
      </c>
      <c r="G4">
        <v>194</v>
      </c>
      <c r="H4">
        <v>194</v>
      </c>
      <c r="I4">
        <v>194</v>
      </c>
      <c r="J4">
        <v>194</v>
      </c>
      <c r="K4">
        <v>134</v>
      </c>
      <c r="L4">
        <v>134</v>
      </c>
      <c r="M4">
        <v>123</v>
      </c>
      <c r="N4">
        <v>123</v>
      </c>
      <c r="O4">
        <v>172</v>
      </c>
      <c r="P4">
        <v>178</v>
      </c>
      <c r="Q4">
        <v>128</v>
      </c>
      <c r="R4">
        <v>137</v>
      </c>
    </row>
    <row r="5" spans="1:18" x14ac:dyDescent="0.3">
      <c r="A5" t="s">
        <v>187</v>
      </c>
      <c r="B5" t="s">
        <v>107</v>
      </c>
      <c r="C5">
        <v>215</v>
      </c>
      <c r="D5">
        <v>227</v>
      </c>
      <c r="E5">
        <v>107</v>
      </c>
      <c r="F5">
        <v>107</v>
      </c>
      <c r="G5">
        <v>188</v>
      </c>
      <c r="H5">
        <v>194</v>
      </c>
      <c r="I5">
        <v>194</v>
      </c>
      <c r="J5">
        <v>198</v>
      </c>
      <c r="K5">
        <v>130</v>
      </c>
      <c r="L5">
        <v>134</v>
      </c>
      <c r="M5">
        <v>123</v>
      </c>
      <c r="N5">
        <v>129</v>
      </c>
      <c r="O5">
        <v>172</v>
      </c>
      <c r="P5">
        <v>178</v>
      </c>
      <c r="Q5">
        <v>119</v>
      </c>
      <c r="R5">
        <v>137</v>
      </c>
    </row>
    <row r="6" spans="1:18" x14ac:dyDescent="0.3">
      <c r="A6" t="s">
        <v>193</v>
      </c>
      <c r="B6" t="s">
        <v>107</v>
      </c>
      <c r="C6">
        <v>215</v>
      </c>
      <c r="D6">
        <v>224</v>
      </c>
      <c r="E6">
        <v>107</v>
      </c>
      <c r="F6">
        <v>107</v>
      </c>
      <c r="G6">
        <v>194</v>
      </c>
      <c r="H6">
        <v>194</v>
      </c>
      <c r="I6">
        <v>182</v>
      </c>
      <c r="J6">
        <v>194</v>
      </c>
      <c r="K6">
        <v>134</v>
      </c>
      <c r="L6">
        <v>134</v>
      </c>
      <c r="M6">
        <v>123</v>
      </c>
      <c r="N6">
        <v>123</v>
      </c>
      <c r="O6">
        <v>178</v>
      </c>
      <c r="P6">
        <v>178</v>
      </c>
      <c r="Q6">
        <v>0</v>
      </c>
      <c r="R6">
        <v>0</v>
      </c>
    </row>
    <row r="7" spans="1:18" x14ac:dyDescent="0.3">
      <c r="A7" t="s">
        <v>197</v>
      </c>
      <c r="B7" t="s">
        <v>107</v>
      </c>
      <c r="C7">
        <v>215</v>
      </c>
      <c r="D7">
        <v>215</v>
      </c>
      <c r="E7">
        <v>107</v>
      </c>
      <c r="F7">
        <v>107</v>
      </c>
      <c r="G7">
        <v>194</v>
      </c>
      <c r="H7">
        <v>194</v>
      </c>
      <c r="I7">
        <v>194</v>
      </c>
      <c r="J7">
        <v>198</v>
      </c>
      <c r="K7">
        <v>134</v>
      </c>
      <c r="L7">
        <v>134</v>
      </c>
      <c r="M7">
        <v>123</v>
      </c>
      <c r="N7">
        <v>123</v>
      </c>
      <c r="O7">
        <v>172</v>
      </c>
      <c r="P7">
        <v>178</v>
      </c>
      <c r="Q7">
        <v>131</v>
      </c>
      <c r="R7">
        <v>134</v>
      </c>
    </row>
    <row r="8" spans="1:18" x14ac:dyDescent="0.3">
      <c r="A8" t="s">
        <v>200</v>
      </c>
      <c r="B8" t="s">
        <v>107</v>
      </c>
      <c r="C8">
        <v>215</v>
      </c>
      <c r="D8">
        <v>215</v>
      </c>
      <c r="E8">
        <v>107</v>
      </c>
      <c r="F8">
        <v>111</v>
      </c>
      <c r="G8">
        <v>194</v>
      </c>
      <c r="H8">
        <v>194</v>
      </c>
      <c r="I8">
        <v>182</v>
      </c>
      <c r="J8">
        <v>194</v>
      </c>
      <c r="K8">
        <v>130</v>
      </c>
      <c r="L8">
        <v>134</v>
      </c>
      <c r="M8">
        <v>129</v>
      </c>
      <c r="N8">
        <v>129</v>
      </c>
      <c r="O8">
        <v>180</v>
      </c>
      <c r="P8">
        <v>180</v>
      </c>
      <c r="Q8">
        <v>119</v>
      </c>
      <c r="R8">
        <v>128</v>
      </c>
    </row>
    <row r="9" spans="1:18" x14ac:dyDescent="0.3">
      <c r="A9" t="s">
        <v>205</v>
      </c>
      <c r="B9" t="s">
        <v>107</v>
      </c>
      <c r="C9">
        <v>215</v>
      </c>
      <c r="D9">
        <v>224</v>
      </c>
      <c r="E9">
        <v>107</v>
      </c>
      <c r="F9">
        <v>107</v>
      </c>
      <c r="G9">
        <v>194</v>
      </c>
      <c r="H9">
        <v>203</v>
      </c>
      <c r="I9">
        <v>182</v>
      </c>
      <c r="J9">
        <v>194</v>
      </c>
      <c r="K9">
        <v>130</v>
      </c>
      <c r="L9">
        <v>134</v>
      </c>
      <c r="M9">
        <v>123</v>
      </c>
      <c r="N9">
        <v>129</v>
      </c>
      <c r="O9">
        <v>178</v>
      </c>
      <c r="P9">
        <v>178</v>
      </c>
      <c r="Q9">
        <v>137</v>
      </c>
      <c r="R9">
        <v>140</v>
      </c>
    </row>
    <row r="10" spans="1:18" x14ac:dyDescent="0.3">
      <c r="A10" t="s">
        <v>207</v>
      </c>
      <c r="B10" t="s">
        <v>107</v>
      </c>
      <c r="C10">
        <v>215</v>
      </c>
      <c r="D10">
        <v>215</v>
      </c>
      <c r="E10">
        <v>107</v>
      </c>
      <c r="F10">
        <v>107</v>
      </c>
      <c r="G10">
        <v>203</v>
      </c>
      <c r="H10">
        <v>203</v>
      </c>
      <c r="I10">
        <v>182</v>
      </c>
      <c r="J10">
        <v>194</v>
      </c>
      <c r="K10">
        <v>134</v>
      </c>
      <c r="L10">
        <v>134</v>
      </c>
      <c r="M10">
        <v>123</v>
      </c>
      <c r="N10">
        <v>129</v>
      </c>
      <c r="O10">
        <v>178</v>
      </c>
      <c r="P10">
        <v>178</v>
      </c>
      <c r="Q10">
        <v>128</v>
      </c>
      <c r="R10">
        <v>131</v>
      </c>
    </row>
    <row r="11" spans="1:18" x14ac:dyDescent="0.3">
      <c r="A11" t="s">
        <v>212</v>
      </c>
      <c r="B11" t="s">
        <v>107</v>
      </c>
      <c r="C11">
        <v>215</v>
      </c>
      <c r="D11">
        <v>215</v>
      </c>
      <c r="E11">
        <v>107</v>
      </c>
      <c r="F11">
        <v>107</v>
      </c>
      <c r="G11">
        <v>194</v>
      </c>
      <c r="H11">
        <v>194</v>
      </c>
      <c r="I11">
        <v>194</v>
      </c>
      <c r="J11">
        <v>198</v>
      </c>
      <c r="K11">
        <v>134</v>
      </c>
      <c r="L11">
        <v>134</v>
      </c>
      <c r="M11">
        <v>129</v>
      </c>
      <c r="N11">
        <v>129</v>
      </c>
      <c r="O11">
        <v>172</v>
      </c>
      <c r="P11">
        <v>180</v>
      </c>
      <c r="Q11">
        <v>131</v>
      </c>
      <c r="R11">
        <v>134</v>
      </c>
    </row>
    <row r="12" spans="1:18" x14ac:dyDescent="0.3">
      <c r="A12" t="s">
        <v>171</v>
      </c>
      <c r="B12" t="s">
        <v>147</v>
      </c>
      <c r="C12">
        <v>215</v>
      </c>
      <c r="D12">
        <v>215</v>
      </c>
      <c r="E12">
        <v>107</v>
      </c>
      <c r="F12">
        <v>107</v>
      </c>
      <c r="G12">
        <v>0</v>
      </c>
      <c r="H12">
        <v>0</v>
      </c>
      <c r="I12">
        <v>194</v>
      </c>
      <c r="J12">
        <v>194</v>
      </c>
      <c r="K12">
        <v>134</v>
      </c>
      <c r="L12">
        <v>134</v>
      </c>
      <c r="M12">
        <v>123</v>
      </c>
      <c r="N12">
        <v>129</v>
      </c>
      <c r="O12">
        <v>172</v>
      </c>
      <c r="P12">
        <v>180</v>
      </c>
      <c r="Q12">
        <v>119</v>
      </c>
      <c r="R12">
        <v>140</v>
      </c>
    </row>
    <row r="13" spans="1:18" x14ac:dyDescent="0.3">
      <c r="A13" t="s">
        <v>170</v>
      </c>
      <c r="B13" t="s">
        <v>147</v>
      </c>
      <c r="C13">
        <v>215</v>
      </c>
      <c r="D13">
        <v>224</v>
      </c>
      <c r="E13">
        <v>107</v>
      </c>
      <c r="F13">
        <v>107</v>
      </c>
      <c r="G13">
        <v>194</v>
      </c>
      <c r="H13">
        <v>194</v>
      </c>
      <c r="I13">
        <v>194</v>
      </c>
      <c r="J13">
        <v>198</v>
      </c>
      <c r="K13">
        <v>134</v>
      </c>
      <c r="L13">
        <v>134</v>
      </c>
      <c r="M13">
        <v>123</v>
      </c>
      <c r="N13">
        <v>129</v>
      </c>
      <c r="O13">
        <v>172</v>
      </c>
      <c r="P13">
        <v>178</v>
      </c>
      <c r="Q13">
        <v>137</v>
      </c>
      <c r="R13">
        <v>137</v>
      </c>
    </row>
    <row r="14" spans="1:18" x14ac:dyDescent="0.3">
      <c r="A14" t="s">
        <v>169</v>
      </c>
      <c r="B14" t="s">
        <v>147</v>
      </c>
      <c r="C14">
        <v>215</v>
      </c>
      <c r="D14">
        <v>218</v>
      </c>
      <c r="E14">
        <v>107</v>
      </c>
      <c r="F14">
        <v>111</v>
      </c>
      <c r="G14">
        <v>194</v>
      </c>
      <c r="H14">
        <v>194</v>
      </c>
      <c r="I14">
        <v>194</v>
      </c>
      <c r="J14">
        <v>194</v>
      </c>
      <c r="K14">
        <v>134</v>
      </c>
      <c r="L14">
        <v>134</v>
      </c>
      <c r="M14">
        <v>123</v>
      </c>
      <c r="N14">
        <v>129</v>
      </c>
      <c r="O14">
        <v>178</v>
      </c>
      <c r="P14">
        <v>180</v>
      </c>
      <c r="Q14">
        <v>119</v>
      </c>
      <c r="R14">
        <v>131</v>
      </c>
    </row>
    <row r="15" spans="1:18" x14ac:dyDescent="0.3">
      <c r="A15" t="s">
        <v>164</v>
      </c>
      <c r="B15" t="s">
        <v>147</v>
      </c>
      <c r="C15">
        <v>215</v>
      </c>
      <c r="D15">
        <v>215</v>
      </c>
      <c r="E15">
        <v>107</v>
      </c>
      <c r="F15">
        <v>107</v>
      </c>
      <c r="G15">
        <v>194</v>
      </c>
      <c r="H15">
        <v>194</v>
      </c>
      <c r="I15">
        <v>194</v>
      </c>
      <c r="J15">
        <v>194</v>
      </c>
      <c r="K15">
        <v>134</v>
      </c>
      <c r="L15">
        <v>134</v>
      </c>
      <c r="M15">
        <v>123</v>
      </c>
      <c r="N15">
        <v>129</v>
      </c>
      <c r="O15">
        <v>178</v>
      </c>
      <c r="P15">
        <v>180</v>
      </c>
      <c r="Q15">
        <v>128</v>
      </c>
      <c r="R15">
        <v>137</v>
      </c>
    </row>
    <row r="16" spans="1:18" x14ac:dyDescent="0.3">
      <c r="A16" t="s">
        <v>160</v>
      </c>
      <c r="B16" t="s">
        <v>147</v>
      </c>
      <c r="C16">
        <v>215</v>
      </c>
      <c r="D16">
        <v>215</v>
      </c>
      <c r="E16">
        <v>107</v>
      </c>
      <c r="F16">
        <v>107</v>
      </c>
      <c r="G16">
        <v>0</v>
      </c>
      <c r="H16">
        <v>0</v>
      </c>
      <c r="I16">
        <v>194</v>
      </c>
      <c r="J16">
        <v>198</v>
      </c>
      <c r="K16">
        <v>134</v>
      </c>
      <c r="L16">
        <v>134</v>
      </c>
      <c r="M16">
        <v>123</v>
      </c>
      <c r="N16">
        <v>123</v>
      </c>
      <c r="O16">
        <v>172</v>
      </c>
      <c r="P16">
        <v>178</v>
      </c>
      <c r="Q16">
        <v>137</v>
      </c>
      <c r="R16">
        <v>143</v>
      </c>
    </row>
    <row r="17" spans="1:21" x14ac:dyDescent="0.3">
      <c r="A17" t="s">
        <v>159</v>
      </c>
      <c r="B17" t="s">
        <v>147</v>
      </c>
      <c r="C17">
        <v>215</v>
      </c>
      <c r="D17">
        <v>215</v>
      </c>
      <c r="E17">
        <v>107</v>
      </c>
      <c r="F17">
        <v>107</v>
      </c>
      <c r="G17">
        <v>194</v>
      </c>
      <c r="H17">
        <v>203</v>
      </c>
      <c r="I17">
        <v>194</v>
      </c>
      <c r="J17">
        <v>198</v>
      </c>
      <c r="K17">
        <v>134</v>
      </c>
      <c r="L17">
        <v>134</v>
      </c>
      <c r="M17">
        <v>123</v>
      </c>
      <c r="N17">
        <v>129</v>
      </c>
      <c r="O17">
        <v>172</v>
      </c>
      <c r="P17">
        <v>178</v>
      </c>
      <c r="Q17">
        <v>134</v>
      </c>
      <c r="R17">
        <v>140</v>
      </c>
    </row>
    <row r="18" spans="1:21" x14ac:dyDescent="0.3">
      <c r="A18" t="s">
        <v>219</v>
      </c>
      <c r="B18" t="s">
        <v>147</v>
      </c>
      <c r="C18">
        <v>215</v>
      </c>
      <c r="D18">
        <v>227</v>
      </c>
      <c r="E18">
        <v>107</v>
      </c>
      <c r="F18">
        <v>107</v>
      </c>
      <c r="G18">
        <v>194</v>
      </c>
      <c r="H18">
        <v>194</v>
      </c>
      <c r="I18">
        <v>194</v>
      </c>
      <c r="J18">
        <v>194</v>
      </c>
      <c r="K18">
        <v>134</v>
      </c>
      <c r="L18">
        <v>134</v>
      </c>
      <c r="M18">
        <v>129</v>
      </c>
      <c r="N18">
        <v>129</v>
      </c>
      <c r="O18">
        <v>172</v>
      </c>
      <c r="P18">
        <v>178</v>
      </c>
      <c r="Q18">
        <v>119</v>
      </c>
      <c r="R18">
        <v>119</v>
      </c>
    </row>
    <row r="19" spans="1:21" x14ac:dyDescent="0.3">
      <c r="A19" t="s">
        <v>225</v>
      </c>
      <c r="B19" t="s">
        <v>147</v>
      </c>
      <c r="C19">
        <v>215</v>
      </c>
      <c r="D19">
        <v>224</v>
      </c>
      <c r="E19">
        <v>107</v>
      </c>
      <c r="F19">
        <v>107</v>
      </c>
      <c r="G19">
        <v>203</v>
      </c>
      <c r="H19">
        <v>203</v>
      </c>
      <c r="I19">
        <v>194</v>
      </c>
      <c r="J19">
        <v>194</v>
      </c>
      <c r="K19">
        <v>134</v>
      </c>
      <c r="L19">
        <v>134</v>
      </c>
      <c r="M19">
        <v>129</v>
      </c>
      <c r="N19">
        <v>129</v>
      </c>
      <c r="O19">
        <v>178</v>
      </c>
      <c r="P19">
        <v>178</v>
      </c>
      <c r="Q19">
        <v>116</v>
      </c>
      <c r="R19">
        <v>125</v>
      </c>
    </row>
    <row r="20" spans="1:21" x14ac:dyDescent="0.3">
      <c r="A20" t="s">
        <v>234</v>
      </c>
      <c r="B20" t="s">
        <v>175</v>
      </c>
      <c r="C20">
        <v>224</v>
      </c>
      <c r="D20">
        <v>224</v>
      </c>
      <c r="E20">
        <v>107</v>
      </c>
      <c r="F20">
        <v>107</v>
      </c>
      <c r="G20">
        <v>194</v>
      </c>
      <c r="H20">
        <v>203</v>
      </c>
      <c r="I20">
        <v>194</v>
      </c>
      <c r="J20">
        <v>194</v>
      </c>
      <c r="K20">
        <v>134</v>
      </c>
      <c r="L20">
        <v>134</v>
      </c>
      <c r="M20">
        <v>123</v>
      </c>
      <c r="N20">
        <v>129</v>
      </c>
      <c r="O20">
        <v>172</v>
      </c>
      <c r="P20">
        <v>178</v>
      </c>
      <c r="Q20">
        <v>125</v>
      </c>
      <c r="R20">
        <v>137</v>
      </c>
    </row>
    <row r="21" spans="1:21" x14ac:dyDescent="0.3">
      <c r="A21" t="s">
        <v>235</v>
      </c>
      <c r="B21" t="s">
        <v>175</v>
      </c>
      <c r="C21">
        <v>224</v>
      </c>
      <c r="D21">
        <v>224</v>
      </c>
      <c r="E21">
        <v>107</v>
      </c>
      <c r="F21">
        <v>107</v>
      </c>
      <c r="G21">
        <v>194</v>
      </c>
      <c r="H21">
        <v>194</v>
      </c>
      <c r="I21">
        <v>194</v>
      </c>
      <c r="J21">
        <v>194</v>
      </c>
      <c r="K21">
        <v>134</v>
      </c>
      <c r="L21">
        <v>134</v>
      </c>
      <c r="M21">
        <v>133</v>
      </c>
      <c r="N21">
        <v>133</v>
      </c>
      <c r="O21">
        <v>172</v>
      </c>
      <c r="P21">
        <v>180</v>
      </c>
      <c r="Q21">
        <v>128</v>
      </c>
      <c r="R21">
        <v>137</v>
      </c>
    </row>
    <row r="22" spans="1:21" x14ac:dyDescent="0.3">
      <c r="A22" t="s">
        <v>236</v>
      </c>
      <c r="B22" t="s">
        <v>175</v>
      </c>
      <c r="C22">
        <v>224</v>
      </c>
      <c r="D22">
        <v>224</v>
      </c>
      <c r="E22">
        <v>107</v>
      </c>
      <c r="F22">
        <v>107</v>
      </c>
      <c r="G22">
        <v>194</v>
      </c>
      <c r="H22">
        <v>194</v>
      </c>
      <c r="I22">
        <v>188</v>
      </c>
      <c r="J22">
        <v>188</v>
      </c>
      <c r="K22">
        <v>134</v>
      </c>
      <c r="L22">
        <v>134</v>
      </c>
      <c r="M22">
        <v>129</v>
      </c>
      <c r="N22">
        <v>133</v>
      </c>
      <c r="O22">
        <v>172</v>
      </c>
      <c r="P22">
        <v>172</v>
      </c>
      <c r="Q22">
        <v>128</v>
      </c>
      <c r="R22">
        <v>131</v>
      </c>
    </row>
    <row r="23" spans="1:21" x14ac:dyDescent="0.3">
      <c r="A23" t="s">
        <v>237</v>
      </c>
      <c r="B23" t="s">
        <v>175</v>
      </c>
      <c r="C23">
        <v>215</v>
      </c>
      <c r="D23">
        <v>224</v>
      </c>
      <c r="E23">
        <v>107</v>
      </c>
      <c r="F23">
        <v>107</v>
      </c>
      <c r="G23">
        <v>194</v>
      </c>
      <c r="H23">
        <v>203</v>
      </c>
      <c r="I23">
        <v>182</v>
      </c>
      <c r="J23">
        <v>198</v>
      </c>
      <c r="K23">
        <v>130</v>
      </c>
      <c r="L23">
        <v>134</v>
      </c>
      <c r="M23">
        <v>123</v>
      </c>
      <c r="N23">
        <v>129</v>
      </c>
      <c r="O23">
        <v>178</v>
      </c>
      <c r="P23">
        <v>178</v>
      </c>
      <c r="Q23">
        <v>128</v>
      </c>
      <c r="R23">
        <v>131</v>
      </c>
    </row>
    <row r="24" spans="1:21" x14ac:dyDescent="0.3">
      <c r="A24" t="s">
        <v>238</v>
      </c>
      <c r="B24" t="s">
        <v>175</v>
      </c>
      <c r="C24">
        <v>215</v>
      </c>
      <c r="D24">
        <v>227</v>
      </c>
      <c r="E24">
        <v>107</v>
      </c>
      <c r="F24">
        <v>111</v>
      </c>
      <c r="G24">
        <v>194</v>
      </c>
      <c r="H24">
        <v>203</v>
      </c>
      <c r="I24">
        <v>182</v>
      </c>
      <c r="J24">
        <v>194</v>
      </c>
      <c r="K24">
        <v>130</v>
      </c>
      <c r="L24">
        <v>134</v>
      </c>
      <c r="M24">
        <v>129</v>
      </c>
      <c r="N24">
        <v>133</v>
      </c>
      <c r="O24">
        <v>172</v>
      </c>
      <c r="P24">
        <v>180</v>
      </c>
      <c r="Q24">
        <v>131</v>
      </c>
      <c r="R24">
        <v>131</v>
      </c>
    </row>
    <row r="25" spans="1:21" x14ac:dyDescent="0.3">
      <c r="A25" t="s">
        <v>239</v>
      </c>
      <c r="B25" t="s">
        <v>175</v>
      </c>
      <c r="C25">
        <v>224</v>
      </c>
      <c r="D25">
        <v>224</v>
      </c>
      <c r="E25">
        <v>107</v>
      </c>
      <c r="F25">
        <v>107</v>
      </c>
      <c r="G25">
        <v>188</v>
      </c>
      <c r="H25">
        <v>194</v>
      </c>
      <c r="I25">
        <v>182</v>
      </c>
      <c r="J25">
        <v>194</v>
      </c>
      <c r="K25">
        <v>130</v>
      </c>
      <c r="L25">
        <v>134</v>
      </c>
      <c r="M25">
        <v>133</v>
      </c>
      <c r="N25">
        <v>135</v>
      </c>
      <c r="O25">
        <v>178</v>
      </c>
      <c r="P25">
        <v>178</v>
      </c>
      <c r="Q25">
        <v>137</v>
      </c>
      <c r="R25">
        <v>143</v>
      </c>
    </row>
    <row r="26" spans="1:21" s="12" customFormat="1" x14ac:dyDescent="0.3">
      <c r="A26" t="s">
        <v>240</v>
      </c>
      <c r="B26" s="5" t="s">
        <v>176</v>
      </c>
      <c r="C26" s="21">
        <v>224</v>
      </c>
      <c r="D26" s="21">
        <v>224</v>
      </c>
      <c r="E26" s="24">
        <v>107</v>
      </c>
      <c r="F26" s="24">
        <v>107</v>
      </c>
      <c r="G26" s="24">
        <v>194</v>
      </c>
      <c r="H26" s="24">
        <v>194</v>
      </c>
      <c r="I26" s="24">
        <v>188</v>
      </c>
      <c r="J26" s="24">
        <v>188</v>
      </c>
      <c r="K26" s="24">
        <v>134</v>
      </c>
      <c r="L26" s="21">
        <v>134</v>
      </c>
      <c r="M26" s="21">
        <v>129</v>
      </c>
      <c r="N26" s="21">
        <v>129</v>
      </c>
      <c r="O26" s="21">
        <v>172</v>
      </c>
      <c r="P26" s="21">
        <v>178</v>
      </c>
      <c r="Q26" s="24">
        <v>125</v>
      </c>
      <c r="R26" s="24">
        <v>131</v>
      </c>
      <c r="S26" s="21"/>
      <c r="T26" s="21"/>
      <c r="U26" s="21"/>
    </row>
    <row r="27" spans="1:21" s="12" customFormat="1" x14ac:dyDescent="0.3">
      <c r="A27" t="s">
        <v>241</v>
      </c>
      <c r="B27" s="5" t="s">
        <v>176</v>
      </c>
      <c r="C27" s="21">
        <v>224</v>
      </c>
      <c r="D27" s="21">
        <v>224</v>
      </c>
      <c r="E27" s="24">
        <v>107</v>
      </c>
      <c r="F27" s="24">
        <v>107</v>
      </c>
      <c r="G27" s="24">
        <v>188</v>
      </c>
      <c r="H27" s="24">
        <v>194</v>
      </c>
      <c r="I27" s="24">
        <v>188</v>
      </c>
      <c r="J27" s="24">
        <v>188</v>
      </c>
      <c r="K27" s="24">
        <v>134</v>
      </c>
      <c r="L27" s="21">
        <v>134</v>
      </c>
      <c r="M27" s="21">
        <v>129</v>
      </c>
      <c r="N27" s="21">
        <v>133</v>
      </c>
      <c r="O27" s="21">
        <v>172</v>
      </c>
      <c r="P27" s="21">
        <v>178</v>
      </c>
      <c r="Q27" s="24">
        <v>119</v>
      </c>
      <c r="R27" s="24">
        <v>128</v>
      </c>
      <c r="S27" s="21"/>
      <c r="T27" s="21"/>
      <c r="U27" s="21"/>
    </row>
    <row r="28" spans="1:21" s="12" customFormat="1" x14ac:dyDescent="0.3">
      <c r="A28" t="s">
        <v>242</v>
      </c>
      <c r="B28" s="5" t="s">
        <v>176</v>
      </c>
      <c r="C28" s="21">
        <v>224</v>
      </c>
      <c r="D28" s="21">
        <v>224</v>
      </c>
      <c r="E28" s="24">
        <v>107</v>
      </c>
      <c r="F28" s="24">
        <v>107</v>
      </c>
      <c r="G28" s="24">
        <v>194</v>
      </c>
      <c r="H28" s="24">
        <v>203</v>
      </c>
      <c r="I28" s="24">
        <v>188</v>
      </c>
      <c r="J28" s="24">
        <v>194</v>
      </c>
      <c r="K28" s="24">
        <v>134</v>
      </c>
      <c r="L28" s="21">
        <v>138</v>
      </c>
      <c r="M28" s="21">
        <v>129</v>
      </c>
      <c r="N28" s="21">
        <v>135</v>
      </c>
      <c r="O28" s="21">
        <v>172</v>
      </c>
      <c r="P28" s="21">
        <v>178</v>
      </c>
      <c r="Q28" s="24">
        <v>128</v>
      </c>
      <c r="R28" s="24">
        <v>128</v>
      </c>
      <c r="S28" s="21"/>
      <c r="T28" s="21"/>
      <c r="U28" s="21"/>
    </row>
    <row r="29" spans="1:21" s="12" customFormat="1" x14ac:dyDescent="0.3">
      <c r="A29" t="s">
        <v>243</v>
      </c>
      <c r="B29" s="5" t="s">
        <v>176</v>
      </c>
      <c r="C29" s="24">
        <v>224</v>
      </c>
      <c r="D29" s="24">
        <v>224</v>
      </c>
      <c r="E29" s="24">
        <v>107</v>
      </c>
      <c r="F29" s="24">
        <v>107</v>
      </c>
      <c r="G29" s="24">
        <v>188</v>
      </c>
      <c r="H29" s="24">
        <v>194</v>
      </c>
      <c r="I29" s="24">
        <v>188</v>
      </c>
      <c r="J29" s="24">
        <v>194</v>
      </c>
      <c r="K29" s="24">
        <v>134</v>
      </c>
      <c r="L29" s="24">
        <v>138</v>
      </c>
      <c r="M29" s="24">
        <v>133</v>
      </c>
      <c r="N29" s="24">
        <v>135</v>
      </c>
      <c r="O29" s="24">
        <v>172</v>
      </c>
      <c r="P29" s="24">
        <v>172</v>
      </c>
      <c r="Q29" s="24">
        <v>119</v>
      </c>
      <c r="R29" s="24">
        <v>134</v>
      </c>
      <c r="S29" s="21"/>
      <c r="T29" s="21"/>
      <c r="U29" s="21"/>
    </row>
    <row r="30" spans="1:21" s="12" customFormat="1" x14ac:dyDescent="0.3">
      <c r="A30" t="s">
        <v>244</v>
      </c>
      <c r="B30" s="5" t="s">
        <v>176</v>
      </c>
      <c r="C30" s="21">
        <v>224</v>
      </c>
      <c r="D30" s="24">
        <v>227</v>
      </c>
      <c r="E30" s="24">
        <v>107</v>
      </c>
      <c r="F30" s="24">
        <v>107</v>
      </c>
      <c r="G30" s="24">
        <v>188</v>
      </c>
      <c r="H30" s="24">
        <v>194</v>
      </c>
      <c r="I30" s="24">
        <v>188</v>
      </c>
      <c r="J30" s="24">
        <v>194</v>
      </c>
      <c r="K30" s="24">
        <v>134</v>
      </c>
      <c r="L30" s="24">
        <v>138</v>
      </c>
      <c r="M30" s="21">
        <v>123</v>
      </c>
      <c r="N30" s="21">
        <v>129</v>
      </c>
      <c r="O30" s="21">
        <v>172</v>
      </c>
      <c r="P30" s="21">
        <v>178</v>
      </c>
      <c r="Q30" s="24">
        <v>119</v>
      </c>
      <c r="R30" s="24">
        <v>128</v>
      </c>
      <c r="S30" s="21"/>
      <c r="T30" s="21"/>
      <c r="U30" s="21"/>
    </row>
    <row r="31" spans="1:21" s="12" customFormat="1" x14ac:dyDescent="0.3">
      <c r="A31" t="s">
        <v>245</v>
      </c>
      <c r="B31" s="5" t="s">
        <v>176</v>
      </c>
      <c r="C31" s="21">
        <v>224</v>
      </c>
      <c r="D31" s="21">
        <v>224</v>
      </c>
      <c r="E31" s="24">
        <v>107</v>
      </c>
      <c r="F31" s="24">
        <v>107</v>
      </c>
      <c r="G31" s="24">
        <v>194</v>
      </c>
      <c r="H31" s="24">
        <v>194</v>
      </c>
      <c r="I31" s="24">
        <v>188</v>
      </c>
      <c r="J31" s="24">
        <v>188</v>
      </c>
      <c r="K31" s="24">
        <v>134</v>
      </c>
      <c r="L31" s="24">
        <v>134</v>
      </c>
      <c r="M31" s="21">
        <v>135</v>
      </c>
      <c r="N31" s="21">
        <v>135</v>
      </c>
      <c r="O31" s="21">
        <v>172</v>
      </c>
      <c r="P31" s="21">
        <v>178</v>
      </c>
      <c r="Q31" s="24">
        <v>128</v>
      </c>
      <c r="R31" s="24">
        <v>134</v>
      </c>
      <c r="S31" s="21"/>
      <c r="T31" s="21"/>
      <c r="U31" s="21"/>
    </row>
    <row r="32" spans="1:21" s="12" customFormat="1" x14ac:dyDescent="0.3">
      <c r="A32" t="s">
        <v>246</v>
      </c>
      <c r="B32" s="5" t="s">
        <v>176</v>
      </c>
      <c r="C32" s="21">
        <v>224</v>
      </c>
      <c r="D32" s="21">
        <v>224</v>
      </c>
      <c r="E32" s="24">
        <v>107</v>
      </c>
      <c r="F32" s="24">
        <v>111</v>
      </c>
      <c r="G32" s="24">
        <v>194</v>
      </c>
      <c r="H32" s="24">
        <v>194</v>
      </c>
      <c r="I32" s="24">
        <v>188</v>
      </c>
      <c r="J32" s="24">
        <v>198</v>
      </c>
      <c r="K32" s="24">
        <v>134</v>
      </c>
      <c r="L32" s="24">
        <v>134</v>
      </c>
      <c r="M32" s="21">
        <v>135</v>
      </c>
      <c r="N32" s="21">
        <v>135</v>
      </c>
      <c r="O32" s="21">
        <v>172</v>
      </c>
      <c r="P32" s="21">
        <v>178</v>
      </c>
      <c r="Q32" s="24">
        <v>128</v>
      </c>
      <c r="R32" s="24">
        <v>131</v>
      </c>
      <c r="S32" s="21"/>
      <c r="T32" s="21"/>
      <c r="U32" s="21"/>
    </row>
    <row r="33" spans="1:21" s="12" customFormat="1" x14ac:dyDescent="0.3">
      <c r="A33" t="s">
        <v>247</v>
      </c>
      <c r="B33" s="5" t="s">
        <v>176</v>
      </c>
      <c r="C33" s="21">
        <v>215</v>
      </c>
      <c r="D33" s="21">
        <v>224</v>
      </c>
      <c r="E33" s="24">
        <v>107</v>
      </c>
      <c r="F33" s="24">
        <v>107</v>
      </c>
      <c r="G33" s="24">
        <v>188</v>
      </c>
      <c r="H33" s="24">
        <v>194</v>
      </c>
      <c r="I33" s="24">
        <v>188</v>
      </c>
      <c r="J33" s="24">
        <v>194</v>
      </c>
      <c r="K33" s="24">
        <v>134</v>
      </c>
      <c r="L33" s="24">
        <v>138</v>
      </c>
      <c r="M33" s="24">
        <v>129</v>
      </c>
      <c r="N33" s="24">
        <v>129</v>
      </c>
      <c r="O33" s="21">
        <v>172</v>
      </c>
      <c r="P33" s="21">
        <v>180</v>
      </c>
      <c r="Q33" s="24">
        <v>128</v>
      </c>
      <c r="R33" s="24">
        <v>134</v>
      </c>
      <c r="S33" s="21"/>
      <c r="T33" s="21"/>
      <c r="U33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9832-058B-4C47-9454-74A7F72D5AA9}">
  <dimension ref="A1:AH91"/>
  <sheetViews>
    <sheetView topLeftCell="A61" zoomScale="81" zoomScaleNormal="81" workbookViewId="0">
      <selection activeCell="F19" sqref="F19"/>
    </sheetView>
  </sheetViews>
  <sheetFormatPr defaultRowHeight="14.4" x14ac:dyDescent="0.3"/>
  <sheetData>
    <row r="1" spans="1:34" x14ac:dyDescent="0.3">
      <c r="A1">
        <v>16</v>
      </c>
      <c r="B1">
        <v>88</v>
      </c>
      <c r="C1">
        <v>3</v>
      </c>
      <c r="D1">
        <v>24</v>
      </c>
      <c r="E1">
        <v>32</v>
      </c>
      <c r="F1">
        <v>32</v>
      </c>
    </row>
    <row r="2" spans="1:34" x14ac:dyDescent="0.3">
      <c r="A2" t="s">
        <v>105</v>
      </c>
      <c r="D2" t="s">
        <v>106</v>
      </c>
      <c r="E2" t="s">
        <v>107</v>
      </c>
      <c r="F2" t="s">
        <v>147</v>
      </c>
    </row>
    <row r="3" spans="1:34" x14ac:dyDescent="0.3">
      <c r="A3" t="s">
        <v>1</v>
      </c>
      <c r="B3" t="s">
        <v>2</v>
      </c>
      <c r="C3" t="s">
        <v>3</v>
      </c>
      <c r="E3" t="s">
        <v>4</v>
      </c>
      <c r="G3" t="s">
        <v>5</v>
      </c>
      <c r="I3" t="s">
        <v>6</v>
      </c>
      <c r="K3" t="s">
        <v>7</v>
      </c>
      <c r="M3" t="s">
        <v>8</v>
      </c>
      <c r="O3" t="s">
        <v>9</v>
      </c>
      <c r="Q3" t="s">
        <v>10</v>
      </c>
      <c r="S3" t="s">
        <v>11</v>
      </c>
      <c r="U3" t="s">
        <v>12</v>
      </c>
      <c r="W3" t="s">
        <v>13</v>
      </c>
      <c r="Y3" t="s">
        <v>14</v>
      </c>
      <c r="AA3" t="s">
        <v>15</v>
      </c>
      <c r="AC3" t="s">
        <v>16</v>
      </c>
      <c r="AE3" t="s">
        <v>17</v>
      </c>
      <c r="AG3" t="s">
        <v>18</v>
      </c>
    </row>
    <row r="4" spans="1:34" x14ac:dyDescent="0.3">
      <c r="A4" t="s">
        <v>177</v>
      </c>
      <c r="B4" t="s">
        <v>106</v>
      </c>
      <c r="C4">
        <v>227</v>
      </c>
      <c r="D4">
        <v>227</v>
      </c>
      <c r="E4">
        <v>0</v>
      </c>
      <c r="F4">
        <v>0</v>
      </c>
      <c r="G4">
        <v>0</v>
      </c>
      <c r="H4">
        <v>0</v>
      </c>
      <c r="I4">
        <v>194</v>
      </c>
      <c r="J4">
        <v>194</v>
      </c>
      <c r="K4">
        <v>194</v>
      </c>
      <c r="L4">
        <v>194</v>
      </c>
      <c r="M4">
        <v>134</v>
      </c>
      <c r="N4">
        <v>134</v>
      </c>
      <c r="O4">
        <v>123</v>
      </c>
      <c r="P4">
        <v>129</v>
      </c>
      <c r="Q4">
        <v>249</v>
      </c>
      <c r="R4">
        <v>249</v>
      </c>
      <c r="S4">
        <v>270</v>
      </c>
      <c r="T4">
        <v>270</v>
      </c>
      <c r="U4">
        <v>172</v>
      </c>
      <c r="V4">
        <v>192</v>
      </c>
      <c r="W4">
        <v>129</v>
      </c>
      <c r="X4">
        <v>129</v>
      </c>
      <c r="Y4">
        <v>0</v>
      </c>
      <c r="Z4">
        <v>0</v>
      </c>
      <c r="AA4">
        <v>0</v>
      </c>
      <c r="AB4">
        <v>0</v>
      </c>
      <c r="AC4">
        <v>152</v>
      </c>
      <c r="AD4">
        <v>157</v>
      </c>
      <c r="AE4">
        <v>187</v>
      </c>
      <c r="AF4">
        <v>196</v>
      </c>
      <c r="AG4">
        <v>0</v>
      </c>
      <c r="AH4">
        <v>0</v>
      </c>
    </row>
    <row r="5" spans="1:34" x14ac:dyDescent="0.3">
      <c r="A5" t="s">
        <v>178</v>
      </c>
      <c r="B5" t="s">
        <v>106</v>
      </c>
      <c r="C5">
        <v>215</v>
      </c>
      <c r="D5">
        <v>224</v>
      </c>
      <c r="E5">
        <v>107</v>
      </c>
      <c r="F5">
        <v>111</v>
      </c>
      <c r="G5">
        <v>136</v>
      </c>
      <c r="H5">
        <v>142</v>
      </c>
      <c r="I5">
        <v>194</v>
      </c>
      <c r="J5">
        <v>203</v>
      </c>
      <c r="K5">
        <v>194</v>
      </c>
      <c r="L5">
        <v>194</v>
      </c>
      <c r="M5">
        <v>134</v>
      </c>
      <c r="N5">
        <v>134</v>
      </c>
      <c r="O5">
        <v>129</v>
      </c>
      <c r="P5">
        <v>129</v>
      </c>
      <c r="Q5">
        <v>249</v>
      </c>
      <c r="R5">
        <v>249</v>
      </c>
      <c r="S5">
        <v>270</v>
      </c>
      <c r="T5">
        <v>286</v>
      </c>
      <c r="U5">
        <v>178</v>
      </c>
      <c r="V5">
        <v>178</v>
      </c>
      <c r="W5">
        <v>129</v>
      </c>
      <c r="X5">
        <v>129</v>
      </c>
      <c r="Y5">
        <v>140</v>
      </c>
      <c r="Z5">
        <v>140</v>
      </c>
      <c r="AA5">
        <v>178</v>
      </c>
      <c r="AB5">
        <v>181</v>
      </c>
      <c r="AC5">
        <v>152</v>
      </c>
      <c r="AD5">
        <v>157</v>
      </c>
      <c r="AE5">
        <v>193</v>
      </c>
      <c r="AF5">
        <v>196</v>
      </c>
      <c r="AG5">
        <v>131</v>
      </c>
      <c r="AH5">
        <v>131</v>
      </c>
    </row>
    <row r="6" spans="1:34" x14ac:dyDescent="0.3">
      <c r="A6" t="s">
        <v>179</v>
      </c>
      <c r="B6" t="s">
        <v>106</v>
      </c>
      <c r="C6">
        <v>215</v>
      </c>
      <c r="D6">
        <v>215</v>
      </c>
      <c r="E6">
        <v>107</v>
      </c>
      <c r="F6">
        <v>111</v>
      </c>
      <c r="G6">
        <v>142</v>
      </c>
      <c r="H6">
        <v>142</v>
      </c>
      <c r="I6">
        <v>194</v>
      </c>
      <c r="J6">
        <v>194</v>
      </c>
      <c r="K6">
        <v>194</v>
      </c>
      <c r="L6">
        <v>194</v>
      </c>
      <c r="M6">
        <v>134</v>
      </c>
      <c r="N6">
        <v>134</v>
      </c>
      <c r="O6">
        <v>123</v>
      </c>
      <c r="P6">
        <v>129</v>
      </c>
      <c r="Q6">
        <v>249</v>
      </c>
      <c r="R6">
        <v>249</v>
      </c>
      <c r="S6">
        <v>270</v>
      </c>
      <c r="T6">
        <v>286</v>
      </c>
      <c r="U6">
        <v>172</v>
      </c>
      <c r="V6">
        <v>180</v>
      </c>
      <c r="W6">
        <v>129</v>
      </c>
      <c r="X6">
        <v>129</v>
      </c>
      <c r="Y6">
        <v>140</v>
      </c>
      <c r="Z6">
        <v>140</v>
      </c>
      <c r="AA6">
        <v>178</v>
      </c>
      <c r="AB6">
        <v>199</v>
      </c>
      <c r="AC6">
        <v>152</v>
      </c>
      <c r="AD6">
        <v>152</v>
      </c>
      <c r="AE6">
        <v>176</v>
      </c>
      <c r="AF6">
        <v>205</v>
      </c>
      <c r="AG6">
        <v>119</v>
      </c>
      <c r="AH6">
        <v>131</v>
      </c>
    </row>
    <row r="7" spans="1:34" x14ac:dyDescent="0.3">
      <c r="A7" t="s">
        <v>180</v>
      </c>
      <c r="B7" t="s">
        <v>106</v>
      </c>
      <c r="C7">
        <v>215</v>
      </c>
      <c r="D7">
        <v>215</v>
      </c>
      <c r="E7">
        <v>107</v>
      </c>
      <c r="F7">
        <v>109</v>
      </c>
      <c r="G7">
        <v>142</v>
      </c>
      <c r="H7">
        <v>142</v>
      </c>
      <c r="I7">
        <v>194</v>
      </c>
      <c r="J7">
        <v>194</v>
      </c>
      <c r="K7">
        <v>194</v>
      </c>
      <c r="L7">
        <v>194</v>
      </c>
      <c r="M7">
        <v>134</v>
      </c>
      <c r="N7">
        <v>134</v>
      </c>
      <c r="O7">
        <v>129</v>
      </c>
      <c r="P7">
        <v>129</v>
      </c>
      <c r="Q7">
        <v>243</v>
      </c>
      <c r="R7">
        <v>249</v>
      </c>
      <c r="S7">
        <v>286</v>
      </c>
      <c r="T7">
        <v>286</v>
      </c>
      <c r="U7">
        <v>178</v>
      </c>
      <c r="V7">
        <v>178</v>
      </c>
      <c r="W7">
        <v>129</v>
      </c>
      <c r="X7">
        <v>129</v>
      </c>
      <c r="Y7">
        <v>140</v>
      </c>
      <c r="Z7">
        <v>140</v>
      </c>
      <c r="AA7">
        <v>190</v>
      </c>
      <c r="AB7">
        <v>196</v>
      </c>
      <c r="AC7">
        <v>152</v>
      </c>
      <c r="AD7">
        <v>157</v>
      </c>
      <c r="AE7">
        <v>193</v>
      </c>
      <c r="AF7">
        <v>202</v>
      </c>
      <c r="AG7">
        <v>128</v>
      </c>
      <c r="AH7">
        <v>131</v>
      </c>
    </row>
    <row r="8" spans="1:34" x14ac:dyDescent="0.3">
      <c r="A8" t="s">
        <v>181</v>
      </c>
      <c r="B8" t="s">
        <v>106</v>
      </c>
      <c r="C8">
        <v>224</v>
      </c>
      <c r="D8">
        <v>233</v>
      </c>
      <c r="E8">
        <v>103</v>
      </c>
      <c r="F8">
        <v>107</v>
      </c>
      <c r="G8">
        <v>142</v>
      </c>
      <c r="H8">
        <v>142</v>
      </c>
      <c r="I8">
        <v>194</v>
      </c>
      <c r="J8">
        <v>194</v>
      </c>
      <c r="K8">
        <v>194</v>
      </c>
      <c r="L8">
        <v>198</v>
      </c>
      <c r="M8">
        <v>134</v>
      </c>
      <c r="N8">
        <v>134</v>
      </c>
      <c r="O8">
        <v>123</v>
      </c>
      <c r="P8">
        <v>129</v>
      </c>
      <c r="Q8">
        <v>249</v>
      </c>
      <c r="R8">
        <v>249</v>
      </c>
      <c r="S8">
        <v>286</v>
      </c>
      <c r="T8">
        <v>286</v>
      </c>
      <c r="U8">
        <v>178</v>
      </c>
      <c r="V8">
        <v>178</v>
      </c>
      <c r="W8">
        <v>129</v>
      </c>
      <c r="X8">
        <v>129</v>
      </c>
      <c r="Y8">
        <v>144</v>
      </c>
      <c r="Z8">
        <v>144</v>
      </c>
      <c r="AA8">
        <v>178</v>
      </c>
      <c r="AB8">
        <v>184</v>
      </c>
      <c r="AC8">
        <v>152</v>
      </c>
      <c r="AD8">
        <v>157</v>
      </c>
      <c r="AE8">
        <v>196</v>
      </c>
      <c r="AF8">
        <v>196</v>
      </c>
      <c r="AG8">
        <v>128</v>
      </c>
      <c r="AH8">
        <v>137</v>
      </c>
    </row>
    <row r="9" spans="1:34" x14ac:dyDescent="0.3">
      <c r="A9" t="s">
        <v>182</v>
      </c>
      <c r="B9" t="s">
        <v>106</v>
      </c>
      <c r="C9">
        <v>224</v>
      </c>
      <c r="D9">
        <v>227</v>
      </c>
      <c r="E9">
        <v>107</v>
      </c>
      <c r="F9">
        <v>111</v>
      </c>
      <c r="G9">
        <v>142</v>
      </c>
      <c r="H9">
        <v>142</v>
      </c>
      <c r="I9">
        <v>194</v>
      </c>
      <c r="J9">
        <v>194</v>
      </c>
      <c r="K9">
        <v>198</v>
      </c>
      <c r="L9">
        <v>198</v>
      </c>
      <c r="M9">
        <v>134</v>
      </c>
      <c r="N9">
        <v>134</v>
      </c>
      <c r="O9">
        <v>129</v>
      </c>
      <c r="P9">
        <v>129</v>
      </c>
      <c r="Q9">
        <v>249</v>
      </c>
      <c r="R9">
        <v>249</v>
      </c>
      <c r="S9">
        <v>286</v>
      </c>
      <c r="T9">
        <v>286</v>
      </c>
      <c r="U9">
        <v>180</v>
      </c>
      <c r="V9">
        <v>180</v>
      </c>
      <c r="W9">
        <v>129</v>
      </c>
      <c r="X9">
        <v>129</v>
      </c>
      <c r="Y9">
        <v>0</v>
      </c>
      <c r="Z9">
        <v>0</v>
      </c>
      <c r="AA9">
        <v>160</v>
      </c>
      <c r="AB9">
        <v>202</v>
      </c>
      <c r="AC9">
        <v>152</v>
      </c>
      <c r="AD9">
        <v>157</v>
      </c>
      <c r="AE9">
        <v>193</v>
      </c>
      <c r="AF9">
        <v>196</v>
      </c>
      <c r="AG9">
        <v>140</v>
      </c>
      <c r="AH9">
        <v>140</v>
      </c>
    </row>
    <row r="10" spans="1:34" x14ac:dyDescent="0.3">
      <c r="A10" t="s">
        <v>183</v>
      </c>
      <c r="B10" t="s">
        <v>106</v>
      </c>
      <c r="C10">
        <v>215</v>
      </c>
      <c r="D10">
        <v>215</v>
      </c>
      <c r="E10">
        <v>107</v>
      </c>
      <c r="F10">
        <v>107</v>
      </c>
      <c r="G10">
        <v>142</v>
      </c>
      <c r="H10">
        <v>142</v>
      </c>
      <c r="I10">
        <v>194</v>
      </c>
      <c r="J10">
        <v>194</v>
      </c>
      <c r="K10">
        <v>194</v>
      </c>
      <c r="L10">
        <v>198</v>
      </c>
      <c r="M10">
        <v>134</v>
      </c>
      <c r="N10">
        <v>134</v>
      </c>
      <c r="O10">
        <v>129</v>
      </c>
      <c r="P10">
        <v>129</v>
      </c>
      <c r="Q10">
        <v>249</v>
      </c>
      <c r="R10">
        <v>252</v>
      </c>
      <c r="S10">
        <v>286</v>
      </c>
      <c r="T10">
        <v>286</v>
      </c>
      <c r="U10">
        <v>172</v>
      </c>
      <c r="V10">
        <v>172</v>
      </c>
      <c r="W10">
        <v>0</v>
      </c>
      <c r="X10">
        <v>0</v>
      </c>
      <c r="Y10">
        <v>140</v>
      </c>
      <c r="Z10">
        <v>140</v>
      </c>
      <c r="AA10">
        <v>190</v>
      </c>
      <c r="AB10">
        <v>190</v>
      </c>
      <c r="AC10">
        <v>152</v>
      </c>
      <c r="AD10">
        <v>157</v>
      </c>
      <c r="AE10">
        <v>193</v>
      </c>
      <c r="AF10">
        <v>196</v>
      </c>
      <c r="AG10">
        <v>128</v>
      </c>
      <c r="AH10">
        <v>128</v>
      </c>
    </row>
    <row r="11" spans="1:34" x14ac:dyDescent="0.3">
      <c r="A11" t="s">
        <v>184</v>
      </c>
      <c r="B11" t="s">
        <v>106</v>
      </c>
      <c r="C11">
        <v>215</v>
      </c>
      <c r="D11">
        <v>215</v>
      </c>
      <c r="E11">
        <v>107</v>
      </c>
      <c r="F11">
        <v>107</v>
      </c>
      <c r="G11">
        <v>142</v>
      </c>
      <c r="H11">
        <v>142</v>
      </c>
      <c r="I11">
        <v>194</v>
      </c>
      <c r="J11">
        <v>194</v>
      </c>
      <c r="K11">
        <v>194</v>
      </c>
      <c r="L11">
        <v>194</v>
      </c>
      <c r="M11">
        <v>134</v>
      </c>
      <c r="N11">
        <v>134</v>
      </c>
      <c r="O11">
        <v>123</v>
      </c>
      <c r="P11">
        <v>129</v>
      </c>
      <c r="Q11">
        <v>243</v>
      </c>
      <c r="R11">
        <v>249</v>
      </c>
      <c r="S11">
        <v>270</v>
      </c>
      <c r="T11">
        <v>286</v>
      </c>
      <c r="U11">
        <v>172</v>
      </c>
      <c r="V11">
        <v>172</v>
      </c>
      <c r="W11">
        <v>129</v>
      </c>
      <c r="X11">
        <v>129</v>
      </c>
      <c r="Y11">
        <v>140</v>
      </c>
      <c r="Z11">
        <v>140</v>
      </c>
      <c r="AA11">
        <v>184</v>
      </c>
      <c r="AB11">
        <v>193</v>
      </c>
      <c r="AC11">
        <v>152</v>
      </c>
      <c r="AD11">
        <v>152</v>
      </c>
      <c r="AE11">
        <v>193</v>
      </c>
      <c r="AF11">
        <v>199</v>
      </c>
      <c r="AG11">
        <v>140</v>
      </c>
      <c r="AH11">
        <v>140</v>
      </c>
    </row>
    <row r="12" spans="1:34" x14ac:dyDescent="0.3">
      <c r="A12" t="s">
        <v>185</v>
      </c>
      <c r="B12" t="s">
        <v>106</v>
      </c>
      <c r="C12">
        <v>215</v>
      </c>
      <c r="D12">
        <v>215</v>
      </c>
      <c r="E12">
        <v>111</v>
      </c>
      <c r="F12">
        <v>111</v>
      </c>
      <c r="G12">
        <v>142</v>
      </c>
      <c r="H12">
        <v>142</v>
      </c>
      <c r="I12">
        <v>194</v>
      </c>
      <c r="J12">
        <v>194</v>
      </c>
      <c r="K12">
        <v>190</v>
      </c>
      <c r="L12">
        <v>194</v>
      </c>
      <c r="M12">
        <v>134</v>
      </c>
      <c r="N12">
        <v>134</v>
      </c>
      <c r="O12">
        <v>123</v>
      </c>
      <c r="P12">
        <v>129</v>
      </c>
      <c r="Q12">
        <v>249</v>
      </c>
      <c r="R12">
        <v>249</v>
      </c>
      <c r="S12">
        <v>270</v>
      </c>
      <c r="T12">
        <v>286</v>
      </c>
      <c r="U12">
        <v>178</v>
      </c>
      <c r="V12">
        <v>178</v>
      </c>
      <c r="W12">
        <v>129</v>
      </c>
      <c r="X12">
        <v>129</v>
      </c>
      <c r="Y12">
        <v>140</v>
      </c>
      <c r="Z12">
        <v>140</v>
      </c>
      <c r="AA12">
        <v>175</v>
      </c>
      <c r="AB12">
        <v>190</v>
      </c>
      <c r="AC12">
        <v>152</v>
      </c>
      <c r="AD12">
        <v>152</v>
      </c>
      <c r="AE12">
        <v>193</v>
      </c>
      <c r="AF12">
        <v>196</v>
      </c>
      <c r="AG12">
        <v>119</v>
      </c>
      <c r="AH12">
        <v>137</v>
      </c>
    </row>
    <row r="13" spans="1:34" x14ac:dyDescent="0.3">
      <c r="A13" t="s">
        <v>133</v>
      </c>
      <c r="B13" t="s">
        <v>106</v>
      </c>
      <c r="C13">
        <v>215</v>
      </c>
      <c r="D13">
        <v>227</v>
      </c>
      <c r="E13">
        <v>107</v>
      </c>
      <c r="F13">
        <v>107</v>
      </c>
      <c r="G13">
        <v>142</v>
      </c>
      <c r="H13">
        <v>142</v>
      </c>
      <c r="I13">
        <v>194</v>
      </c>
      <c r="J13">
        <v>194</v>
      </c>
      <c r="K13">
        <v>190</v>
      </c>
      <c r="L13">
        <v>194</v>
      </c>
      <c r="M13">
        <v>134</v>
      </c>
      <c r="N13">
        <v>134</v>
      </c>
      <c r="O13">
        <v>129</v>
      </c>
      <c r="P13">
        <v>129</v>
      </c>
      <c r="Q13">
        <v>246</v>
      </c>
      <c r="R13">
        <v>249</v>
      </c>
      <c r="S13">
        <v>286</v>
      </c>
      <c r="T13">
        <v>286</v>
      </c>
      <c r="U13">
        <v>172</v>
      </c>
      <c r="V13">
        <v>178</v>
      </c>
      <c r="W13">
        <v>129</v>
      </c>
      <c r="X13">
        <v>129</v>
      </c>
      <c r="Y13">
        <v>144</v>
      </c>
      <c r="Z13">
        <v>144</v>
      </c>
      <c r="AA13">
        <v>184</v>
      </c>
      <c r="AB13">
        <v>190</v>
      </c>
      <c r="AC13">
        <v>152</v>
      </c>
      <c r="AD13">
        <v>152</v>
      </c>
      <c r="AE13">
        <v>187</v>
      </c>
      <c r="AF13">
        <v>196</v>
      </c>
      <c r="AG13">
        <v>134</v>
      </c>
      <c r="AH13">
        <v>140</v>
      </c>
    </row>
    <row r="14" spans="1:34" x14ac:dyDescent="0.3">
      <c r="A14" t="s">
        <v>134</v>
      </c>
      <c r="B14" t="s">
        <v>106</v>
      </c>
      <c r="C14">
        <v>215</v>
      </c>
      <c r="D14">
        <v>224</v>
      </c>
      <c r="E14">
        <v>107</v>
      </c>
      <c r="F14">
        <v>111</v>
      </c>
      <c r="G14">
        <v>142</v>
      </c>
      <c r="H14">
        <v>142</v>
      </c>
      <c r="I14">
        <v>194</v>
      </c>
      <c r="J14">
        <v>203</v>
      </c>
      <c r="K14">
        <v>190</v>
      </c>
      <c r="L14">
        <v>194</v>
      </c>
      <c r="M14">
        <v>134</v>
      </c>
      <c r="N14">
        <v>134</v>
      </c>
      <c r="O14">
        <v>123</v>
      </c>
      <c r="P14">
        <v>129</v>
      </c>
      <c r="Q14">
        <v>249</v>
      </c>
      <c r="R14">
        <v>249</v>
      </c>
      <c r="S14">
        <v>286</v>
      </c>
      <c r="T14">
        <v>286</v>
      </c>
      <c r="U14">
        <v>172</v>
      </c>
      <c r="V14">
        <v>172</v>
      </c>
      <c r="W14">
        <v>129</v>
      </c>
      <c r="X14">
        <v>129</v>
      </c>
      <c r="Y14">
        <v>140</v>
      </c>
      <c r="Z14">
        <v>140</v>
      </c>
      <c r="AA14">
        <v>178</v>
      </c>
      <c r="AB14">
        <v>184</v>
      </c>
      <c r="AC14">
        <v>152</v>
      </c>
      <c r="AD14">
        <v>157</v>
      </c>
      <c r="AE14">
        <v>196</v>
      </c>
      <c r="AF14">
        <v>202</v>
      </c>
      <c r="AG14">
        <v>128</v>
      </c>
      <c r="AH14">
        <v>140</v>
      </c>
    </row>
    <row r="15" spans="1:34" x14ac:dyDescent="0.3">
      <c r="A15" t="s">
        <v>135</v>
      </c>
      <c r="B15" t="s">
        <v>106</v>
      </c>
      <c r="C15">
        <v>215</v>
      </c>
      <c r="D15">
        <v>227</v>
      </c>
      <c r="E15">
        <v>107</v>
      </c>
      <c r="F15">
        <v>111</v>
      </c>
      <c r="G15">
        <v>136</v>
      </c>
      <c r="H15">
        <v>142</v>
      </c>
      <c r="I15">
        <v>194</v>
      </c>
      <c r="J15">
        <v>194</v>
      </c>
      <c r="K15">
        <v>194</v>
      </c>
      <c r="L15">
        <v>198</v>
      </c>
      <c r="M15">
        <v>134</v>
      </c>
      <c r="N15">
        <v>134</v>
      </c>
      <c r="O15">
        <v>129</v>
      </c>
      <c r="P15">
        <v>129</v>
      </c>
      <c r="Q15">
        <v>249</v>
      </c>
      <c r="R15">
        <v>249</v>
      </c>
      <c r="S15">
        <v>286</v>
      </c>
      <c r="T15">
        <v>286</v>
      </c>
      <c r="U15">
        <v>172</v>
      </c>
      <c r="V15">
        <v>178</v>
      </c>
      <c r="W15">
        <v>129</v>
      </c>
      <c r="X15">
        <v>129</v>
      </c>
      <c r="Y15">
        <v>140</v>
      </c>
      <c r="Z15">
        <v>140</v>
      </c>
      <c r="AA15">
        <v>160</v>
      </c>
      <c r="AB15">
        <v>178</v>
      </c>
      <c r="AC15">
        <v>152</v>
      </c>
      <c r="AD15">
        <v>157</v>
      </c>
      <c r="AE15">
        <v>193</v>
      </c>
      <c r="AF15">
        <v>199</v>
      </c>
      <c r="AG15">
        <v>128</v>
      </c>
      <c r="AH15">
        <v>143</v>
      </c>
    </row>
    <row r="16" spans="1:34" x14ac:dyDescent="0.3">
      <c r="A16" t="s">
        <v>136</v>
      </c>
      <c r="B16" t="s">
        <v>106</v>
      </c>
      <c r="C16">
        <v>215</v>
      </c>
      <c r="D16">
        <v>215</v>
      </c>
      <c r="E16">
        <v>107</v>
      </c>
      <c r="F16">
        <v>111</v>
      </c>
      <c r="G16">
        <v>136</v>
      </c>
      <c r="H16">
        <v>142</v>
      </c>
      <c r="I16">
        <v>203</v>
      </c>
      <c r="J16">
        <v>203</v>
      </c>
      <c r="K16">
        <v>190</v>
      </c>
      <c r="L16">
        <v>194</v>
      </c>
      <c r="M16">
        <v>134</v>
      </c>
      <c r="N16">
        <v>134</v>
      </c>
      <c r="O16">
        <v>123</v>
      </c>
      <c r="P16">
        <v>129</v>
      </c>
      <c r="Q16">
        <v>249</v>
      </c>
      <c r="R16">
        <v>249</v>
      </c>
      <c r="S16">
        <v>270</v>
      </c>
      <c r="T16">
        <v>286</v>
      </c>
      <c r="U16">
        <v>178</v>
      </c>
      <c r="V16">
        <v>178</v>
      </c>
      <c r="W16">
        <v>129</v>
      </c>
      <c r="X16">
        <v>129</v>
      </c>
      <c r="Y16">
        <v>140</v>
      </c>
      <c r="Z16">
        <v>140</v>
      </c>
      <c r="AA16">
        <v>178</v>
      </c>
      <c r="AB16">
        <v>184</v>
      </c>
      <c r="AC16">
        <v>152</v>
      </c>
      <c r="AD16">
        <v>157</v>
      </c>
      <c r="AE16">
        <v>193</v>
      </c>
      <c r="AF16">
        <v>199</v>
      </c>
      <c r="AG16">
        <v>140</v>
      </c>
      <c r="AH16">
        <v>140</v>
      </c>
    </row>
    <row r="17" spans="1:34" x14ac:dyDescent="0.3">
      <c r="A17" t="s">
        <v>137</v>
      </c>
      <c r="B17" t="s">
        <v>106</v>
      </c>
      <c r="C17">
        <v>224</v>
      </c>
      <c r="D17">
        <v>227</v>
      </c>
      <c r="E17">
        <v>107</v>
      </c>
      <c r="F17">
        <v>107</v>
      </c>
      <c r="G17">
        <v>136</v>
      </c>
      <c r="H17">
        <v>142</v>
      </c>
      <c r="I17">
        <v>194</v>
      </c>
      <c r="J17">
        <v>194</v>
      </c>
      <c r="K17">
        <v>194</v>
      </c>
      <c r="L17">
        <v>198</v>
      </c>
      <c r="M17">
        <v>134</v>
      </c>
      <c r="N17">
        <v>134</v>
      </c>
      <c r="O17">
        <v>129</v>
      </c>
      <c r="P17">
        <v>129</v>
      </c>
      <c r="Q17">
        <v>249</v>
      </c>
      <c r="R17">
        <v>249</v>
      </c>
      <c r="S17">
        <v>286</v>
      </c>
      <c r="T17">
        <v>286</v>
      </c>
      <c r="U17">
        <v>178</v>
      </c>
      <c r="V17">
        <v>178</v>
      </c>
      <c r="W17">
        <v>129</v>
      </c>
      <c r="X17">
        <v>129</v>
      </c>
      <c r="Y17">
        <v>144</v>
      </c>
      <c r="Z17">
        <v>144</v>
      </c>
      <c r="AA17">
        <v>184</v>
      </c>
      <c r="AB17">
        <v>190</v>
      </c>
      <c r="AC17">
        <v>147</v>
      </c>
      <c r="AD17">
        <v>152</v>
      </c>
      <c r="AE17">
        <v>187</v>
      </c>
      <c r="AF17">
        <v>199</v>
      </c>
      <c r="AG17">
        <v>119</v>
      </c>
      <c r="AH17">
        <v>137</v>
      </c>
    </row>
    <row r="18" spans="1:34" x14ac:dyDescent="0.3">
      <c r="A18" t="s">
        <v>138</v>
      </c>
      <c r="B18" t="s">
        <v>106</v>
      </c>
      <c r="C18">
        <v>215</v>
      </c>
      <c r="D18">
        <v>215</v>
      </c>
      <c r="E18">
        <v>107</v>
      </c>
      <c r="F18">
        <v>111</v>
      </c>
      <c r="G18">
        <v>136</v>
      </c>
      <c r="H18">
        <v>142</v>
      </c>
      <c r="I18">
        <v>194</v>
      </c>
      <c r="J18">
        <v>194</v>
      </c>
      <c r="K18">
        <v>194</v>
      </c>
      <c r="L18">
        <v>198</v>
      </c>
      <c r="M18">
        <v>134</v>
      </c>
      <c r="N18">
        <v>134</v>
      </c>
      <c r="O18">
        <v>129</v>
      </c>
      <c r="P18">
        <v>129</v>
      </c>
      <c r="Q18">
        <v>249</v>
      </c>
      <c r="R18">
        <v>249</v>
      </c>
      <c r="S18">
        <v>286</v>
      </c>
      <c r="T18">
        <v>286</v>
      </c>
      <c r="U18">
        <v>172</v>
      </c>
      <c r="V18">
        <v>178</v>
      </c>
      <c r="W18">
        <v>129</v>
      </c>
      <c r="X18">
        <v>129</v>
      </c>
      <c r="Y18">
        <v>140</v>
      </c>
      <c r="Z18">
        <v>140</v>
      </c>
      <c r="AA18">
        <v>187</v>
      </c>
      <c r="AB18">
        <v>199</v>
      </c>
      <c r="AC18">
        <v>152</v>
      </c>
      <c r="AD18">
        <v>157</v>
      </c>
      <c r="AE18">
        <v>193</v>
      </c>
      <c r="AF18">
        <v>196</v>
      </c>
      <c r="AG18">
        <v>140</v>
      </c>
      <c r="AH18">
        <v>140</v>
      </c>
    </row>
    <row r="19" spans="1:34" x14ac:dyDescent="0.3">
      <c r="A19" t="s">
        <v>139</v>
      </c>
      <c r="B19" t="s">
        <v>106</v>
      </c>
      <c r="C19">
        <v>215</v>
      </c>
      <c r="D19">
        <v>215</v>
      </c>
      <c r="E19">
        <v>107</v>
      </c>
      <c r="F19">
        <v>111</v>
      </c>
      <c r="G19">
        <v>136</v>
      </c>
      <c r="H19">
        <v>142</v>
      </c>
      <c r="I19">
        <v>194</v>
      </c>
      <c r="J19">
        <v>194</v>
      </c>
      <c r="K19">
        <v>194</v>
      </c>
      <c r="L19">
        <v>198</v>
      </c>
      <c r="M19">
        <v>134</v>
      </c>
      <c r="N19">
        <v>134</v>
      </c>
      <c r="O19">
        <v>123</v>
      </c>
      <c r="P19">
        <v>129</v>
      </c>
      <c r="Q19">
        <v>249</v>
      </c>
      <c r="R19">
        <v>249</v>
      </c>
      <c r="S19">
        <v>286</v>
      </c>
      <c r="T19">
        <v>286</v>
      </c>
      <c r="U19">
        <v>178</v>
      </c>
      <c r="V19">
        <v>178</v>
      </c>
      <c r="W19">
        <v>129</v>
      </c>
      <c r="X19">
        <v>129</v>
      </c>
      <c r="Y19">
        <v>140</v>
      </c>
      <c r="Z19">
        <v>140</v>
      </c>
      <c r="AA19">
        <v>175</v>
      </c>
      <c r="AB19">
        <v>190</v>
      </c>
      <c r="AC19">
        <v>152</v>
      </c>
      <c r="AD19">
        <v>157</v>
      </c>
      <c r="AE19">
        <v>193</v>
      </c>
      <c r="AF19">
        <v>196</v>
      </c>
      <c r="AG19">
        <v>128</v>
      </c>
      <c r="AH19">
        <v>131</v>
      </c>
    </row>
    <row r="20" spans="1:34" x14ac:dyDescent="0.3">
      <c r="A20" t="s">
        <v>140</v>
      </c>
      <c r="B20" t="s">
        <v>106</v>
      </c>
      <c r="C20">
        <v>215</v>
      </c>
      <c r="D20">
        <v>215</v>
      </c>
      <c r="E20">
        <v>107</v>
      </c>
      <c r="F20">
        <v>107</v>
      </c>
      <c r="G20">
        <v>142</v>
      </c>
      <c r="H20">
        <v>142</v>
      </c>
      <c r="I20">
        <v>194</v>
      </c>
      <c r="J20">
        <v>194</v>
      </c>
      <c r="K20">
        <v>190</v>
      </c>
      <c r="L20">
        <v>194</v>
      </c>
      <c r="M20">
        <v>134</v>
      </c>
      <c r="N20">
        <v>134</v>
      </c>
      <c r="O20">
        <v>123</v>
      </c>
      <c r="P20">
        <v>123</v>
      </c>
      <c r="Q20">
        <v>249</v>
      </c>
      <c r="R20">
        <v>249</v>
      </c>
      <c r="S20">
        <v>270</v>
      </c>
      <c r="T20">
        <v>270</v>
      </c>
      <c r="U20">
        <v>178</v>
      </c>
      <c r="V20">
        <v>178</v>
      </c>
      <c r="W20">
        <v>129</v>
      </c>
      <c r="X20">
        <v>129</v>
      </c>
      <c r="Y20">
        <v>140</v>
      </c>
      <c r="Z20">
        <v>140</v>
      </c>
      <c r="AA20">
        <v>163</v>
      </c>
      <c r="AB20">
        <v>184</v>
      </c>
      <c r="AC20">
        <v>152</v>
      </c>
      <c r="AD20">
        <v>157</v>
      </c>
      <c r="AE20">
        <v>187</v>
      </c>
      <c r="AF20">
        <v>199</v>
      </c>
      <c r="AG20">
        <v>119</v>
      </c>
      <c r="AH20">
        <v>131</v>
      </c>
    </row>
    <row r="21" spans="1:34" x14ac:dyDescent="0.3">
      <c r="A21" t="s">
        <v>132</v>
      </c>
      <c r="B21" t="s">
        <v>106</v>
      </c>
      <c r="C21">
        <v>221</v>
      </c>
      <c r="D21">
        <v>227</v>
      </c>
      <c r="E21">
        <v>107</v>
      </c>
      <c r="F21">
        <v>111</v>
      </c>
      <c r="G21">
        <v>142</v>
      </c>
      <c r="H21">
        <v>142</v>
      </c>
      <c r="I21">
        <v>194</v>
      </c>
      <c r="J21">
        <v>194</v>
      </c>
      <c r="K21">
        <v>194</v>
      </c>
      <c r="L21">
        <v>198</v>
      </c>
      <c r="M21">
        <v>134</v>
      </c>
      <c r="N21">
        <v>134</v>
      </c>
      <c r="O21">
        <v>123</v>
      </c>
      <c r="P21">
        <v>123</v>
      </c>
      <c r="Q21">
        <v>249</v>
      </c>
      <c r="R21">
        <v>249</v>
      </c>
      <c r="S21">
        <v>286</v>
      </c>
      <c r="T21">
        <v>286</v>
      </c>
      <c r="U21">
        <v>178</v>
      </c>
      <c r="V21">
        <v>178</v>
      </c>
      <c r="W21">
        <v>129</v>
      </c>
      <c r="X21">
        <v>129</v>
      </c>
      <c r="Y21">
        <v>140</v>
      </c>
      <c r="Z21">
        <v>140</v>
      </c>
      <c r="AA21">
        <v>178</v>
      </c>
      <c r="AB21">
        <v>184</v>
      </c>
      <c r="AC21">
        <v>152</v>
      </c>
      <c r="AD21">
        <v>157</v>
      </c>
      <c r="AE21">
        <v>193</v>
      </c>
      <c r="AF21">
        <v>199</v>
      </c>
      <c r="AG21">
        <v>128</v>
      </c>
      <c r="AH21">
        <v>128</v>
      </c>
    </row>
    <row r="22" spans="1:34" x14ac:dyDescent="0.3">
      <c r="A22" t="s">
        <v>141</v>
      </c>
      <c r="B22" t="s">
        <v>106</v>
      </c>
      <c r="C22">
        <v>224</v>
      </c>
      <c r="D22">
        <v>233</v>
      </c>
      <c r="E22">
        <v>107</v>
      </c>
      <c r="F22">
        <v>107</v>
      </c>
      <c r="G22">
        <v>142</v>
      </c>
      <c r="H22">
        <v>142</v>
      </c>
      <c r="I22">
        <v>194</v>
      </c>
      <c r="J22">
        <v>194</v>
      </c>
      <c r="K22">
        <v>194</v>
      </c>
      <c r="L22">
        <v>198</v>
      </c>
      <c r="M22">
        <v>134</v>
      </c>
      <c r="N22">
        <v>134</v>
      </c>
      <c r="O22">
        <v>123</v>
      </c>
      <c r="P22">
        <v>129</v>
      </c>
      <c r="Q22">
        <v>249</v>
      </c>
      <c r="R22">
        <v>249</v>
      </c>
      <c r="S22">
        <v>286</v>
      </c>
      <c r="T22">
        <v>286</v>
      </c>
      <c r="U22">
        <v>172</v>
      </c>
      <c r="V22">
        <v>178</v>
      </c>
      <c r="W22">
        <v>129</v>
      </c>
      <c r="X22">
        <v>129</v>
      </c>
      <c r="Y22">
        <v>140</v>
      </c>
      <c r="Z22">
        <v>140</v>
      </c>
      <c r="AA22">
        <v>172</v>
      </c>
      <c r="AB22">
        <v>184</v>
      </c>
      <c r="AC22">
        <v>152</v>
      </c>
      <c r="AD22">
        <v>157</v>
      </c>
      <c r="AE22">
        <v>193</v>
      </c>
      <c r="AF22">
        <v>196</v>
      </c>
      <c r="AG22">
        <v>128</v>
      </c>
      <c r="AH22">
        <v>137</v>
      </c>
    </row>
    <row r="23" spans="1:34" x14ac:dyDescent="0.3">
      <c r="A23" t="s">
        <v>142</v>
      </c>
      <c r="B23" t="s">
        <v>106</v>
      </c>
      <c r="C23">
        <v>215</v>
      </c>
      <c r="D23">
        <v>227</v>
      </c>
      <c r="E23">
        <v>107</v>
      </c>
      <c r="F23">
        <v>107</v>
      </c>
      <c r="G23">
        <v>142</v>
      </c>
      <c r="H23">
        <v>142</v>
      </c>
      <c r="I23">
        <v>194</v>
      </c>
      <c r="J23">
        <v>194</v>
      </c>
      <c r="K23">
        <v>190</v>
      </c>
      <c r="L23">
        <v>194</v>
      </c>
      <c r="M23">
        <v>134</v>
      </c>
      <c r="N23">
        <v>134</v>
      </c>
      <c r="O23">
        <v>123</v>
      </c>
      <c r="P23">
        <v>129</v>
      </c>
      <c r="Q23">
        <v>249</v>
      </c>
      <c r="R23">
        <v>249</v>
      </c>
      <c r="S23">
        <v>270</v>
      </c>
      <c r="T23">
        <v>286</v>
      </c>
      <c r="U23">
        <v>178</v>
      </c>
      <c r="V23">
        <v>180</v>
      </c>
      <c r="W23">
        <v>129</v>
      </c>
      <c r="X23">
        <v>129</v>
      </c>
      <c r="Y23">
        <v>140</v>
      </c>
      <c r="Z23">
        <v>140</v>
      </c>
      <c r="AA23">
        <v>184</v>
      </c>
      <c r="AB23">
        <v>190</v>
      </c>
      <c r="AC23">
        <v>147</v>
      </c>
      <c r="AD23">
        <v>152</v>
      </c>
      <c r="AE23">
        <v>193</v>
      </c>
      <c r="AF23">
        <v>196</v>
      </c>
      <c r="AG23">
        <v>119</v>
      </c>
      <c r="AH23">
        <v>140</v>
      </c>
    </row>
    <row r="24" spans="1:34" x14ac:dyDescent="0.3">
      <c r="A24" t="s">
        <v>143</v>
      </c>
      <c r="B24" t="s">
        <v>106</v>
      </c>
      <c r="C24">
        <v>215</v>
      </c>
      <c r="D24">
        <v>224</v>
      </c>
      <c r="E24">
        <v>107</v>
      </c>
      <c r="F24">
        <v>107</v>
      </c>
      <c r="G24">
        <v>136</v>
      </c>
      <c r="H24">
        <v>142</v>
      </c>
      <c r="I24">
        <v>203</v>
      </c>
      <c r="J24">
        <v>203</v>
      </c>
      <c r="K24">
        <v>194</v>
      </c>
      <c r="L24">
        <v>198</v>
      </c>
      <c r="M24">
        <v>134</v>
      </c>
      <c r="N24">
        <v>134</v>
      </c>
      <c r="O24">
        <v>129</v>
      </c>
      <c r="P24">
        <v>129</v>
      </c>
      <c r="Q24">
        <v>249</v>
      </c>
      <c r="R24">
        <v>249</v>
      </c>
      <c r="S24">
        <v>286</v>
      </c>
      <c r="T24">
        <v>286</v>
      </c>
      <c r="U24">
        <v>178</v>
      </c>
      <c r="V24">
        <v>178</v>
      </c>
      <c r="W24">
        <v>129</v>
      </c>
      <c r="X24">
        <v>129</v>
      </c>
      <c r="Y24">
        <v>140</v>
      </c>
      <c r="Z24">
        <v>140</v>
      </c>
      <c r="AA24">
        <v>178</v>
      </c>
      <c r="AB24">
        <v>184</v>
      </c>
      <c r="AC24">
        <v>147</v>
      </c>
      <c r="AD24">
        <v>152</v>
      </c>
      <c r="AE24">
        <v>196</v>
      </c>
      <c r="AF24">
        <v>199</v>
      </c>
      <c r="AG24">
        <v>128</v>
      </c>
      <c r="AH24">
        <v>137</v>
      </c>
    </row>
    <row r="25" spans="1:34" x14ac:dyDescent="0.3">
      <c r="A25" t="s">
        <v>144</v>
      </c>
      <c r="B25" t="s">
        <v>106</v>
      </c>
      <c r="C25">
        <v>215</v>
      </c>
      <c r="D25">
        <v>221</v>
      </c>
      <c r="E25">
        <v>107</v>
      </c>
      <c r="F25">
        <v>107</v>
      </c>
      <c r="G25">
        <v>142</v>
      </c>
      <c r="H25">
        <v>142</v>
      </c>
      <c r="I25">
        <v>194</v>
      </c>
      <c r="J25">
        <v>203</v>
      </c>
      <c r="K25">
        <v>190</v>
      </c>
      <c r="L25">
        <v>194</v>
      </c>
      <c r="M25">
        <v>134</v>
      </c>
      <c r="N25">
        <v>134</v>
      </c>
      <c r="O25">
        <v>123</v>
      </c>
      <c r="P25">
        <v>129</v>
      </c>
      <c r="Q25">
        <v>249</v>
      </c>
      <c r="R25">
        <v>249</v>
      </c>
      <c r="S25">
        <v>270</v>
      </c>
      <c r="T25">
        <v>286</v>
      </c>
      <c r="U25">
        <v>180</v>
      </c>
      <c r="V25">
        <v>178</v>
      </c>
      <c r="W25">
        <v>129</v>
      </c>
      <c r="X25">
        <v>129</v>
      </c>
      <c r="Y25">
        <v>140</v>
      </c>
      <c r="Z25">
        <v>140</v>
      </c>
      <c r="AA25">
        <v>184</v>
      </c>
      <c r="AB25">
        <v>190</v>
      </c>
      <c r="AC25">
        <v>147</v>
      </c>
      <c r="AD25">
        <v>152</v>
      </c>
      <c r="AE25">
        <v>187</v>
      </c>
      <c r="AF25">
        <v>190</v>
      </c>
      <c r="AG25">
        <v>119</v>
      </c>
      <c r="AH25">
        <v>119</v>
      </c>
    </row>
    <row r="26" spans="1:34" x14ac:dyDescent="0.3">
      <c r="A26" t="s">
        <v>145</v>
      </c>
      <c r="B26" t="s">
        <v>106</v>
      </c>
      <c r="C26">
        <v>215</v>
      </c>
      <c r="D26">
        <v>230</v>
      </c>
      <c r="E26">
        <v>107</v>
      </c>
      <c r="F26">
        <v>107</v>
      </c>
      <c r="G26">
        <v>142</v>
      </c>
      <c r="H26">
        <v>142</v>
      </c>
      <c r="I26">
        <v>194</v>
      </c>
      <c r="J26">
        <v>203</v>
      </c>
      <c r="K26">
        <v>194</v>
      </c>
      <c r="L26">
        <v>200</v>
      </c>
      <c r="M26">
        <v>134</v>
      </c>
      <c r="N26">
        <v>134</v>
      </c>
      <c r="O26">
        <v>123</v>
      </c>
      <c r="P26">
        <v>123</v>
      </c>
      <c r="Q26">
        <v>249</v>
      </c>
      <c r="R26">
        <v>249</v>
      </c>
      <c r="S26">
        <v>286</v>
      </c>
      <c r="T26">
        <v>286</v>
      </c>
      <c r="U26">
        <v>172</v>
      </c>
      <c r="V26">
        <v>178</v>
      </c>
      <c r="W26">
        <v>129</v>
      </c>
      <c r="X26">
        <v>129</v>
      </c>
      <c r="Y26">
        <v>144</v>
      </c>
      <c r="Z26">
        <v>144</v>
      </c>
      <c r="AA26">
        <v>193</v>
      </c>
      <c r="AB26">
        <v>196</v>
      </c>
      <c r="AC26">
        <v>152</v>
      </c>
      <c r="AD26">
        <v>157</v>
      </c>
      <c r="AE26">
        <v>193</v>
      </c>
      <c r="AF26">
        <v>193</v>
      </c>
      <c r="AG26">
        <v>128</v>
      </c>
      <c r="AH26">
        <v>128</v>
      </c>
    </row>
    <row r="27" spans="1:34" x14ac:dyDescent="0.3">
      <c r="A27" t="s">
        <v>146</v>
      </c>
      <c r="B27" t="s">
        <v>106</v>
      </c>
      <c r="C27">
        <v>215</v>
      </c>
      <c r="D27">
        <v>224</v>
      </c>
      <c r="E27">
        <v>107</v>
      </c>
      <c r="F27">
        <v>107</v>
      </c>
      <c r="G27">
        <v>142</v>
      </c>
      <c r="H27">
        <v>142</v>
      </c>
      <c r="I27">
        <v>203</v>
      </c>
      <c r="J27">
        <v>203</v>
      </c>
      <c r="K27">
        <v>190</v>
      </c>
      <c r="L27">
        <v>194</v>
      </c>
      <c r="M27">
        <v>134</v>
      </c>
      <c r="N27">
        <v>134</v>
      </c>
      <c r="O27">
        <v>129</v>
      </c>
      <c r="P27">
        <v>129</v>
      </c>
      <c r="Q27">
        <v>249</v>
      </c>
      <c r="R27">
        <v>249</v>
      </c>
      <c r="S27">
        <v>286</v>
      </c>
      <c r="T27">
        <v>286</v>
      </c>
      <c r="U27">
        <v>178</v>
      </c>
      <c r="V27">
        <v>180</v>
      </c>
      <c r="W27">
        <v>0</v>
      </c>
      <c r="X27">
        <v>0</v>
      </c>
      <c r="Y27">
        <v>140</v>
      </c>
      <c r="Z27">
        <v>140</v>
      </c>
      <c r="AA27">
        <v>163</v>
      </c>
      <c r="AB27">
        <v>190</v>
      </c>
      <c r="AC27">
        <v>147</v>
      </c>
      <c r="AD27">
        <v>152</v>
      </c>
      <c r="AE27">
        <v>0</v>
      </c>
      <c r="AF27">
        <v>0</v>
      </c>
      <c r="AG27">
        <v>119</v>
      </c>
      <c r="AH27">
        <v>134</v>
      </c>
    </row>
    <row r="28" spans="1:34" x14ac:dyDescent="0.3">
      <c r="A28" t="s">
        <v>186</v>
      </c>
      <c r="B28" t="s">
        <v>107</v>
      </c>
      <c r="C28">
        <v>215</v>
      </c>
      <c r="D28">
        <v>227</v>
      </c>
      <c r="E28">
        <v>107</v>
      </c>
      <c r="F28">
        <v>107</v>
      </c>
      <c r="G28">
        <v>136</v>
      </c>
      <c r="H28">
        <v>142</v>
      </c>
      <c r="I28">
        <v>194</v>
      </c>
      <c r="J28">
        <v>194</v>
      </c>
      <c r="K28">
        <v>194</v>
      </c>
      <c r="L28">
        <v>194</v>
      </c>
      <c r="M28">
        <v>134</v>
      </c>
      <c r="N28">
        <v>134</v>
      </c>
      <c r="O28">
        <v>123</v>
      </c>
      <c r="P28">
        <v>123</v>
      </c>
      <c r="Q28">
        <v>249</v>
      </c>
      <c r="R28">
        <v>249</v>
      </c>
      <c r="S28">
        <v>286</v>
      </c>
      <c r="T28">
        <v>286</v>
      </c>
      <c r="U28">
        <v>172</v>
      </c>
      <c r="V28">
        <v>178</v>
      </c>
      <c r="W28">
        <v>129</v>
      </c>
      <c r="X28">
        <v>129</v>
      </c>
      <c r="Y28">
        <v>140</v>
      </c>
      <c r="Z28">
        <v>140</v>
      </c>
      <c r="AA28">
        <v>181</v>
      </c>
      <c r="AB28">
        <v>196</v>
      </c>
      <c r="AC28">
        <v>152</v>
      </c>
      <c r="AD28">
        <v>157</v>
      </c>
      <c r="AE28">
        <v>193</v>
      </c>
      <c r="AF28">
        <v>196</v>
      </c>
      <c r="AG28">
        <v>128</v>
      </c>
      <c r="AH28">
        <v>137</v>
      </c>
    </row>
    <row r="29" spans="1:34" x14ac:dyDescent="0.3">
      <c r="A29" t="s">
        <v>187</v>
      </c>
      <c r="B29" t="s">
        <v>107</v>
      </c>
      <c r="C29">
        <v>215</v>
      </c>
      <c r="D29">
        <v>227</v>
      </c>
      <c r="E29">
        <v>107</v>
      </c>
      <c r="F29">
        <v>107</v>
      </c>
      <c r="G29">
        <v>136</v>
      </c>
      <c r="H29">
        <v>142</v>
      </c>
      <c r="I29">
        <v>188</v>
      </c>
      <c r="J29">
        <v>194</v>
      </c>
      <c r="K29">
        <v>194</v>
      </c>
      <c r="L29">
        <v>198</v>
      </c>
      <c r="M29">
        <v>130</v>
      </c>
      <c r="N29">
        <v>134</v>
      </c>
      <c r="O29">
        <v>123</v>
      </c>
      <c r="P29">
        <v>129</v>
      </c>
      <c r="Q29">
        <v>246</v>
      </c>
      <c r="R29">
        <v>249</v>
      </c>
      <c r="S29">
        <v>270</v>
      </c>
      <c r="T29">
        <v>286</v>
      </c>
      <c r="U29">
        <v>172</v>
      </c>
      <c r="V29">
        <v>178</v>
      </c>
      <c r="W29">
        <v>121</v>
      </c>
      <c r="X29">
        <v>129</v>
      </c>
      <c r="Y29">
        <v>140</v>
      </c>
      <c r="Z29">
        <v>140</v>
      </c>
      <c r="AA29">
        <v>190</v>
      </c>
      <c r="AB29">
        <v>196</v>
      </c>
      <c r="AC29">
        <v>152</v>
      </c>
      <c r="AD29">
        <v>152</v>
      </c>
      <c r="AE29">
        <v>196</v>
      </c>
      <c r="AF29">
        <v>199</v>
      </c>
      <c r="AG29">
        <v>119</v>
      </c>
      <c r="AH29">
        <v>137</v>
      </c>
    </row>
    <row r="30" spans="1:34" x14ac:dyDescent="0.3">
      <c r="A30" t="s">
        <v>188</v>
      </c>
      <c r="B30" t="s">
        <v>107</v>
      </c>
      <c r="C30">
        <v>215</v>
      </c>
      <c r="D30">
        <v>215</v>
      </c>
      <c r="E30">
        <v>107</v>
      </c>
      <c r="F30">
        <v>111</v>
      </c>
      <c r="G30">
        <v>136</v>
      </c>
      <c r="H30">
        <v>142</v>
      </c>
      <c r="I30">
        <v>194</v>
      </c>
      <c r="J30">
        <v>194</v>
      </c>
      <c r="K30">
        <v>182</v>
      </c>
      <c r="L30">
        <v>194</v>
      </c>
      <c r="M30">
        <v>130</v>
      </c>
      <c r="N30">
        <v>134</v>
      </c>
      <c r="O30">
        <v>115</v>
      </c>
      <c r="P30">
        <v>123</v>
      </c>
      <c r="Q30">
        <v>249</v>
      </c>
      <c r="R30">
        <v>249</v>
      </c>
      <c r="S30">
        <v>286</v>
      </c>
      <c r="T30">
        <v>286</v>
      </c>
      <c r="U30">
        <v>172</v>
      </c>
      <c r="V30">
        <v>178</v>
      </c>
      <c r="W30">
        <v>121</v>
      </c>
      <c r="X30">
        <v>129</v>
      </c>
      <c r="Y30">
        <v>144</v>
      </c>
      <c r="Z30">
        <v>144</v>
      </c>
      <c r="AA30">
        <v>175</v>
      </c>
      <c r="AB30">
        <v>181</v>
      </c>
      <c r="AC30">
        <v>152</v>
      </c>
      <c r="AD30">
        <v>157</v>
      </c>
      <c r="AE30">
        <v>187</v>
      </c>
      <c r="AF30">
        <v>196</v>
      </c>
      <c r="AG30">
        <v>128</v>
      </c>
      <c r="AH30">
        <v>134</v>
      </c>
    </row>
    <row r="31" spans="1:34" x14ac:dyDescent="0.3">
      <c r="A31" t="s">
        <v>189</v>
      </c>
      <c r="B31" t="s">
        <v>107</v>
      </c>
      <c r="C31">
        <v>215</v>
      </c>
      <c r="D31">
        <v>224</v>
      </c>
      <c r="E31">
        <v>107</v>
      </c>
      <c r="F31">
        <v>107</v>
      </c>
      <c r="G31">
        <v>136</v>
      </c>
      <c r="H31">
        <v>142</v>
      </c>
      <c r="I31">
        <v>194</v>
      </c>
      <c r="J31">
        <v>194</v>
      </c>
      <c r="K31">
        <v>194</v>
      </c>
      <c r="L31">
        <v>194</v>
      </c>
      <c r="M31">
        <v>134</v>
      </c>
      <c r="N31">
        <v>134</v>
      </c>
      <c r="O31">
        <v>123</v>
      </c>
      <c r="P31">
        <v>129</v>
      </c>
      <c r="Q31">
        <v>249</v>
      </c>
      <c r="R31">
        <v>249</v>
      </c>
      <c r="S31">
        <v>286</v>
      </c>
      <c r="T31">
        <v>286</v>
      </c>
      <c r="U31">
        <v>178</v>
      </c>
      <c r="V31">
        <v>180</v>
      </c>
      <c r="W31">
        <v>129</v>
      </c>
      <c r="X31">
        <v>129</v>
      </c>
      <c r="Y31">
        <v>144</v>
      </c>
      <c r="Z31">
        <v>144</v>
      </c>
      <c r="AA31">
        <v>175</v>
      </c>
      <c r="AB31">
        <v>187</v>
      </c>
      <c r="AC31">
        <v>152</v>
      </c>
      <c r="AD31">
        <v>152</v>
      </c>
      <c r="AE31">
        <v>190</v>
      </c>
      <c r="AF31">
        <v>193</v>
      </c>
      <c r="AG31">
        <v>128</v>
      </c>
      <c r="AH31">
        <v>134</v>
      </c>
    </row>
    <row r="32" spans="1:34" x14ac:dyDescent="0.3">
      <c r="A32" t="s">
        <v>190</v>
      </c>
      <c r="B32" t="s">
        <v>107</v>
      </c>
      <c r="C32">
        <v>215</v>
      </c>
      <c r="D32">
        <v>215</v>
      </c>
      <c r="E32">
        <v>107</v>
      </c>
      <c r="F32">
        <v>107</v>
      </c>
      <c r="G32">
        <v>136</v>
      </c>
      <c r="H32">
        <v>142</v>
      </c>
      <c r="I32">
        <v>188</v>
      </c>
      <c r="J32">
        <v>194</v>
      </c>
      <c r="K32">
        <v>182</v>
      </c>
      <c r="L32">
        <v>194</v>
      </c>
      <c r="M32">
        <v>130</v>
      </c>
      <c r="N32">
        <v>134</v>
      </c>
      <c r="O32">
        <v>121</v>
      </c>
      <c r="P32">
        <v>129</v>
      </c>
      <c r="Q32">
        <v>249</v>
      </c>
      <c r="R32">
        <v>249</v>
      </c>
      <c r="S32">
        <v>286</v>
      </c>
      <c r="T32">
        <v>286</v>
      </c>
      <c r="U32">
        <v>172</v>
      </c>
      <c r="V32">
        <v>180</v>
      </c>
      <c r="W32">
        <v>121</v>
      </c>
      <c r="X32">
        <v>129</v>
      </c>
      <c r="Y32">
        <v>140</v>
      </c>
      <c r="Z32">
        <v>140</v>
      </c>
      <c r="AA32">
        <v>175</v>
      </c>
      <c r="AB32">
        <v>202</v>
      </c>
      <c r="AC32">
        <v>152</v>
      </c>
      <c r="AD32">
        <v>152</v>
      </c>
      <c r="AE32">
        <v>187</v>
      </c>
      <c r="AF32">
        <v>193</v>
      </c>
      <c r="AG32">
        <v>128</v>
      </c>
      <c r="AH32">
        <v>137</v>
      </c>
    </row>
    <row r="33" spans="1:34" x14ac:dyDescent="0.3">
      <c r="A33" t="s">
        <v>191</v>
      </c>
      <c r="B33" t="s">
        <v>107</v>
      </c>
      <c r="C33">
        <v>215</v>
      </c>
      <c r="D33">
        <v>224</v>
      </c>
      <c r="E33">
        <v>107</v>
      </c>
      <c r="F33">
        <v>107</v>
      </c>
      <c r="G33">
        <v>142</v>
      </c>
      <c r="H33">
        <v>142</v>
      </c>
      <c r="I33">
        <v>194</v>
      </c>
      <c r="J33">
        <v>203</v>
      </c>
      <c r="K33">
        <v>194</v>
      </c>
      <c r="L33">
        <v>194</v>
      </c>
      <c r="M33">
        <v>134</v>
      </c>
      <c r="N33">
        <v>134</v>
      </c>
      <c r="O33">
        <v>123</v>
      </c>
      <c r="P33">
        <v>129</v>
      </c>
      <c r="Q33">
        <v>249</v>
      </c>
      <c r="R33">
        <v>249</v>
      </c>
      <c r="S33">
        <v>286</v>
      </c>
      <c r="T33">
        <v>286</v>
      </c>
      <c r="U33">
        <v>178</v>
      </c>
      <c r="V33">
        <v>178</v>
      </c>
      <c r="W33">
        <v>129</v>
      </c>
      <c r="X33">
        <v>129</v>
      </c>
      <c r="Y33">
        <v>140</v>
      </c>
      <c r="Z33">
        <v>140</v>
      </c>
      <c r="AA33">
        <v>175</v>
      </c>
      <c r="AB33">
        <v>190</v>
      </c>
      <c r="AC33">
        <v>152</v>
      </c>
      <c r="AD33">
        <v>152</v>
      </c>
      <c r="AE33">
        <v>193</v>
      </c>
      <c r="AF33">
        <v>196</v>
      </c>
      <c r="AG33">
        <v>128</v>
      </c>
      <c r="AH33">
        <v>140</v>
      </c>
    </row>
    <row r="34" spans="1:34" x14ac:dyDescent="0.3">
      <c r="A34" t="s">
        <v>192</v>
      </c>
      <c r="B34" t="s">
        <v>107</v>
      </c>
      <c r="C34">
        <v>224</v>
      </c>
      <c r="D34">
        <v>224</v>
      </c>
      <c r="E34">
        <v>107</v>
      </c>
      <c r="F34">
        <v>107</v>
      </c>
      <c r="G34">
        <v>136</v>
      </c>
      <c r="H34">
        <v>142</v>
      </c>
      <c r="I34">
        <v>194</v>
      </c>
      <c r="J34">
        <v>194</v>
      </c>
      <c r="K34">
        <v>182</v>
      </c>
      <c r="L34">
        <v>194</v>
      </c>
      <c r="M34">
        <v>134</v>
      </c>
      <c r="N34">
        <v>134</v>
      </c>
      <c r="O34">
        <v>115</v>
      </c>
      <c r="P34">
        <v>123</v>
      </c>
      <c r="Q34">
        <v>249</v>
      </c>
      <c r="R34">
        <v>249</v>
      </c>
      <c r="S34">
        <v>286</v>
      </c>
      <c r="T34">
        <v>286</v>
      </c>
      <c r="U34">
        <v>172</v>
      </c>
      <c r="V34">
        <v>172</v>
      </c>
      <c r="W34">
        <v>121</v>
      </c>
      <c r="X34">
        <v>129</v>
      </c>
      <c r="Y34">
        <v>140</v>
      </c>
      <c r="Z34">
        <v>140</v>
      </c>
      <c r="AA34">
        <v>175</v>
      </c>
      <c r="AB34">
        <v>196</v>
      </c>
      <c r="AC34">
        <v>152</v>
      </c>
      <c r="AD34">
        <v>152</v>
      </c>
      <c r="AE34">
        <v>193</v>
      </c>
      <c r="AF34">
        <v>193</v>
      </c>
      <c r="AG34">
        <v>128</v>
      </c>
      <c r="AH34">
        <v>140</v>
      </c>
    </row>
    <row r="35" spans="1:34" x14ac:dyDescent="0.3">
      <c r="A35" t="s">
        <v>193</v>
      </c>
      <c r="B35" t="s">
        <v>107</v>
      </c>
      <c r="C35">
        <v>215</v>
      </c>
      <c r="D35">
        <v>224</v>
      </c>
      <c r="E35">
        <v>107</v>
      </c>
      <c r="F35">
        <v>107</v>
      </c>
      <c r="G35">
        <v>133</v>
      </c>
      <c r="H35">
        <v>136</v>
      </c>
      <c r="I35">
        <v>194</v>
      </c>
      <c r="J35">
        <v>194</v>
      </c>
      <c r="K35">
        <v>182</v>
      </c>
      <c r="L35">
        <v>194</v>
      </c>
      <c r="M35">
        <v>134</v>
      </c>
      <c r="N35">
        <v>134</v>
      </c>
      <c r="O35">
        <v>123</v>
      </c>
      <c r="P35">
        <v>123</v>
      </c>
      <c r="Q35">
        <v>249</v>
      </c>
      <c r="R35">
        <v>249</v>
      </c>
      <c r="S35">
        <v>270</v>
      </c>
      <c r="T35">
        <v>286</v>
      </c>
      <c r="U35">
        <v>178</v>
      </c>
      <c r="V35">
        <v>178</v>
      </c>
      <c r="W35">
        <v>129</v>
      </c>
      <c r="X35">
        <v>129</v>
      </c>
      <c r="Y35">
        <v>140</v>
      </c>
      <c r="Z35">
        <v>144</v>
      </c>
      <c r="AA35">
        <v>175</v>
      </c>
      <c r="AB35">
        <v>178</v>
      </c>
      <c r="AC35">
        <v>152</v>
      </c>
      <c r="AD35">
        <v>152</v>
      </c>
      <c r="AE35">
        <v>187</v>
      </c>
      <c r="AF35">
        <v>196</v>
      </c>
      <c r="AG35">
        <v>0</v>
      </c>
      <c r="AH35">
        <v>0</v>
      </c>
    </row>
    <row r="36" spans="1:34" x14ac:dyDescent="0.3">
      <c r="A36" t="s">
        <v>194</v>
      </c>
      <c r="B36" t="s">
        <v>107</v>
      </c>
      <c r="C36">
        <v>215</v>
      </c>
      <c r="D36">
        <v>227</v>
      </c>
      <c r="E36">
        <v>107</v>
      </c>
      <c r="F36">
        <v>107</v>
      </c>
      <c r="G36">
        <v>142</v>
      </c>
      <c r="H36">
        <v>142</v>
      </c>
      <c r="I36">
        <v>194</v>
      </c>
      <c r="J36">
        <v>194</v>
      </c>
      <c r="K36">
        <v>194</v>
      </c>
      <c r="L36">
        <v>194</v>
      </c>
      <c r="M36">
        <v>134</v>
      </c>
      <c r="N36">
        <v>134</v>
      </c>
      <c r="O36">
        <v>123</v>
      </c>
      <c r="P36">
        <v>129</v>
      </c>
      <c r="Q36">
        <v>249</v>
      </c>
      <c r="R36">
        <v>249</v>
      </c>
      <c r="S36">
        <v>270</v>
      </c>
      <c r="T36">
        <v>286</v>
      </c>
      <c r="U36">
        <v>172</v>
      </c>
      <c r="V36">
        <v>180</v>
      </c>
      <c r="W36">
        <v>129</v>
      </c>
      <c r="X36">
        <v>129</v>
      </c>
      <c r="Y36">
        <v>0</v>
      </c>
      <c r="Z36">
        <v>0</v>
      </c>
      <c r="AA36">
        <v>175</v>
      </c>
      <c r="AB36">
        <v>178</v>
      </c>
      <c r="AC36">
        <v>152</v>
      </c>
      <c r="AD36">
        <v>152</v>
      </c>
      <c r="AE36">
        <v>193</v>
      </c>
      <c r="AF36">
        <v>196</v>
      </c>
      <c r="AG36">
        <v>137</v>
      </c>
      <c r="AH36">
        <v>137</v>
      </c>
    </row>
    <row r="37" spans="1:34" x14ac:dyDescent="0.3">
      <c r="A37" t="s">
        <v>195</v>
      </c>
      <c r="B37" t="s">
        <v>107</v>
      </c>
      <c r="C37">
        <v>215</v>
      </c>
      <c r="D37">
        <v>215</v>
      </c>
      <c r="E37">
        <v>107</v>
      </c>
      <c r="F37">
        <v>111</v>
      </c>
      <c r="G37">
        <v>142</v>
      </c>
      <c r="H37">
        <v>142</v>
      </c>
      <c r="I37">
        <v>194</v>
      </c>
      <c r="J37">
        <v>194</v>
      </c>
      <c r="K37">
        <v>194</v>
      </c>
      <c r="L37">
        <v>198</v>
      </c>
      <c r="M37">
        <v>134</v>
      </c>
      <c r="N37">
        <v>134</v>
      </c>
      <c r="O37">
        <v>123</v>
      </c>
      <c r="P37">
        <v>123</v>
      </c>
      <c r="Q37">
        <v>249</v>
      </c>
      <c r="R37">
        <v>249</v>
      </c>
      <c r="S37">
        <v>270</v>
      </c>
      <c r="T37">
        <v>286</v>
      </c>
      <c r="U37">
        <v>178</v>
      </c>
      <c r="V37">
        <v>180</v>
      </c>
      <c r="W37">
        <v>129</v>
      </c>
      <c r="X37">
        <v>129</v>
      </c>
      <c r="Y37">
        <v>144</v>
      </c>
      <c r="Z37">
        <v>144</v>
      </c>
      <c r="AA37">
        <v>175</v>
      </c>
      <c r="AB37">
        <v>190</v>
      </c>
      <c r="AC37">
        <v>152</v>
      </c>
      <c r="AD37">
        <v>152</v>
      </c>
      <c r="AE37">
        <v>187</v>
      </c>
      <c r="AF37">
        <v>196</v>
      </c>
      <c r="AG37">
        <v>131</v>
      </c>
      <c r="AH37">
        <v>140</v>
      </c>
    </row>
    <row r="38" spans="1:34" x14ac:dyDescent="0.3">
      <c r="A38" t="s">
        <v>196</v>
      </c>
      <c r="B38" t="s">
        <v>107</v>
      </c>
      <c r="C38">
        <v>215</v>
      </c>
      <c r="D38">
        <v>224</v>
      </c>
      <c r="E38">
        <v>107</v>
      </c>
      <c r="F38">
        <v>107</v>
      </c>
      <c r="G38">
        <v>142</v>
      </c>
      <c r="H38">
        <v>142</v>
      </c>
      <c r="I38">
        <v>194</v>
      </c>
      <c r="J38">
        <v>203</v>
      </c>
      <c r="K38">
        <v>182</v>
      </c>
      <c r="L38">
        <v>194</v>
      </c>
      <c r="M38">
        <v>130</v>
      </c>
      <c r="N38">
        <v>134</v>
      </c>
      <c r="O38">
        <v>123</v>
      </c>
      <c r="P38">
        <v>129</v>
      </c>
      <c r="Q38">
        <v>249</v>
      </c>
      <c r="R38">
        <v>249</v>
      </c>
      <c r="S38">
        <v>270</v>
      </c>
      <c r="T38">
        <v>286</v>
      </c>
      <c r="U38">
        <v>172</v>
      </c>
      <c r="V38">
        <v>178</v>
      </c>
      <c r="W38">
        <v>121</v>
      </c>
      <c r="X38">
        <v>129</v>
      </c>
      <c r="Y38">
        <v>144</v>
      </c>
      <c r="Z38">
        <v>144</v>
      </c>
      <c r="AA38">
        <v>175</v>
      </c>
      <c r="AB38">
        <v>190</v>
      </c>
      <c r="AC38">
        <v>152</v>
      </c>
      <c r="AD38">
        <v>157</v>
      </c>
      <c r="AE38">
        <v>193</v>
      </c>
      <c r="AF38">
        <v>196</v>
      </c>
      <c r="AG38">
        <v>128</v>
      </c>
      <c r="AH38">
        <v>140</v>
      </c>
    </row>
    <row r="39" spans="1:34" x14ac:dyDescent="0.3">
      <c r="A39" t="s">
        <v>197</v>
      </c>
      <c r="B39" t="s">
        <v>107</v>
      </c>
      <c r="C39">
        <v>215</v>
      </c>
      <c r="D39">
        <v>215</v>
      </c>
      <c r="E39">
        <v>107</v>
      </c>
      <c r="F39">
        <v>107</v>
      </c>
      <c r="G39">
        <v>136</v>
      </c>
      <c r="H39">
        <v>142</v>
      </c>
      <c r="I39">
        <v>194</v>
      </c>
      <c r="J39">
        <v>194</v>
      </c>
      <c r="K39">
        <v>194</v>
      </c>
      <c r="L39">
        <v>198</v>
      </c>
      <c r="M39">
        <v>134</v>
      </c>
      <c r="N39">
        <v>134</v>
      </c>
      <c r="O39">
        <v>123</v>
      </c>
      <c r="P39">
        <v>123</v>
      </c>
      <c r="Q39">
        <v>249</v>
      </c>
      <c r="R39">
        <v>249</v>
      </c>
      <c r="S39">
        <v>270</v>
      </c>
      <c r="T39">
        <v>286</v>
      </c>
      <c r="U39">
        <v>172</v>
      </c>
      <c r="V39">
        <v>178</v>
      </c>
      <c r="W39">
        <v>129</v>
      </c>
      <c r="X39">
        <v>129</v>
      </c>
      <c r="Y39">
        <v>144</v>
      </c>
      <c r="Z39">
        <v>144</v>
      </c>
      <c r="AA39">
        <v>172</v>
      </c>
      <c r="AB39">
        <v>193</v>
      </c>
      <c r="AC39">
        <v>152</v>
      </c>
      <c r="AD39">
        <v>157</v>
      </c>
      <c r="AE39">
        <v>193</v>
      </c>
      <c r="AF39">
        <v>193</v>
      </c>
      <c r="AG39">
        <v>131</v>
      </c>
      <c r="AH39">
        <v>134</v>
      </c>
    </row>
    <row r="40" spans="1:34" x14ac:dyDescent="0.3">
      <c r="A40" t="s">
        <v>198</v>
      </c>
      <c r="B40" t="s">
        <v>107</v>
      </c>
      <c r="C40">
        <v>215</v>
      </c>
      <c r="D40">
        <v>215</v>
      </c>
      <c r="E40">
        <v>107</v>
      </c>
      <c r="F40">
        <v>107</v>
      </c>
      <c r="G40">
        <v>142</v>
      </c>
      <c r="H40">
        <v>142</v>
      </c>
      <c r="I40">
        <v>194</v>
      </c>
      <c r="J40">
        <v>203</v>
      </c>
      <c r="K40">
        <v>182</v>
      </c>
      <c r="L40">
        <v>194</v>
      </c>
      <c r="M40">
        <v>130</v>
      </c>
      <c r="N40">
        <v>134</v>
      </c>
      <c r="O40">
        <v>121</v>
      </c>
      <c r="P40">
        <v>129</v>
      </c>
      <c r="Q40">
        <v>249</v>
      </c>
      <c r="R40">
        <v>249</v>
      </c>
      <c r="S40">
        <v>270</v>
      </c>
      <c r="T40">
        <v>270</v>
      </c>
      <c r="U40">
        <v>172</v>
      </c>
      <c r="V40">
        <v>180</v>
      </c>
      <c r="W40">
        <v>121</v>
      </c>
      <c r="X40">
        <v>129</v>
      </c>
      <c r="Y40">
        <v>144</v>
      </c>
      <c r="Z40">
        <v>144</v>
      </c>
      <c r="AA40">
        <v>175</v>
      </c>
      <c r="AB40">
        <v>196</v>
      </c>
      <c r="AC40">
        <v>152</v>
      </c>
      <c r="AD40">
        <v>152</v>
      </c>
      <c r="AE40">
        <v>187</v>
      </c>
      <c r="AF40">
        <v>193</v>
      </c>
      <c r="AG40">
        <v>140</v>
      </c>
      <c r="AH40">
        <v>140</v>
      </c>
    </row>
    <row r="41" spans="1:34" x14ac:dyDescent="0.3">
      <c r="A41" t="s">
        <v>199</v>
      </c>
      <c r="B41" t="s">
        <v>107</v>
      </c>
      <c r="C41">
        <v>215</v>
      </c>
      <c r="D41">
        <v>215</v>
      </c>
      <c r="E41">
        <v>107</v>
      </c>
      <c r="F41">
        <v>107</v>
      </c>
      <c r="G41">
        <v>136</v>
      </c>
      <c r="H41">
        <v>142</v>
      </c>
      <c r="I41">
        <v>194</v>
      </c>
      <c r="J41">
        <v>203</v>
      </c>
      <c r="K41">
        <v>182</v>
      </c>
      <c r="L41">
        <v>194</v>
      </c>
      <c r="M41">
        <v>130</v>
      </c>
      <c r="N41">
        <v>134</v>
      </c>
      <c r="O41">
        <v>115</v>
      </c>
      <c r="P41">
        <v>123</v>
      </c>
      <c r="Q41">
        <v>246</v>
      </c>
      <c r="R41">
        <v>249</v>
      </c>
      <c r="S41">
        <v>270</v>
      </c>
      <c r="T41">
        <v>286</v>
      </c>
      <c r="U41">
        <v>178</v>
      </c>
      <c r="V41">
        <v>180</v>
      </c>
      <c r="W41">
        <v>121</v>
      </c>
      <c r="X41">
        <v>129</v>
      </c>
      <c r="Y41">
        <v>144</v>
      </c>
      <c r="Z41">
        <v>144</v>
      </c>
      <c r="AA41">
        <v>190</v>
      </c>
      <c r="AB41">
        <v>193</v>
      </c>
      <c r="AC41">
        <v>152</v>
      </c>
      <c r="AD41">
        <v>157</v>
      </c>
      <c r="AE41">
        <v>193</v>
      </c>
      <c r="AF41">
        <v>196</v>
      </c>
      <c r="AG41">
        <v>128</v>
      </c>
      <c r="AH41">
        <v>140</v>
      </c>
    </row>
    <row r="42" spans="1:34" x14ac:dyDescent="0.3">
      <c r="A42" t="s">
        <v>200</v>
      </c>
      <c r="B42" t="s">
        <v>107</v>
      </c>
      <c r="C42">
        <v>215</v>
      </c>
      <c r="D42">
        <v>215</v>
      </c>
      <c r="E42">
        <v>107</v>
      </c>
      <c r="F42">
        <v>111</v>
      </c>
      <c r="G42">
        <v>136</v>
      </c>
      <c r="H42">
        <v>142</v>
      </c>
      <c r="I42">
        <v>194</v>
      </c>
      <c r="J42">
        <v>194</v>
      </c>
      <c r="K42">
        <v>182</v>
      </c>
      <c r="L42">
        <v>194</v>
      </c>
      <c r="M42">
        <v>130</v>
      </c>
      <c r="N42">
        <v>134</v>
      </c>
      <c r="O42">
        <v>129</v>
      </c>
      <c r="P42">
        <v>129</v>
      </c>
      <c r="Q42">
        <v>249</v>
      </c>
      <c r="R42">
        <v>249</v>
      </c>
      <c r="S42">
        <v>270</v>
      </c>
      <c r="T42">
        <v>270</v>
      </c>
      <c r="U42">
        <v>180</v>
      </c>
      <c r="V42">
        <v>180</v>
      </c>
      <c r="W42">
        <v>121</v>
      </c>
      <c r="X42">
        <v>129</v>
      </c>
      <c r="Y42">
        <v>140</v>
      </c>
      <c r="Z42">
        <v>140</v>
      </c>
      <c r="AA42">
        <v>190</v>
      </c>
      <c r="AB42">
        <v>193</v>
      </c>
      <c r="AC42">
        <v>152</v>
      </c>
      <c r="AD42">
        <v>152</v>
      </c>
      <c r="AE42">
        <v>196</v>
      </c>
      <c r="AF42">
        <v>199</v>
      </c>
      <c r="AG42">
        <v>119</v>
      </c>
      <c r="AH42">
        <v>128</v>
      </c>
    </row>
    <row r="43" spans="1:34" x14ac:dyDescent="0.3">
      <c r="A43" t="s">
        <v>201</v>
      </c>
      <c r="B43" t="s">
        <v>107</v>
      </c>
      <c r="C43">
        <v>215</v>
      </c>
      <c r="D43">
        <v>215</v>
      </c>
      <c r="E43">
        <v>107</v>
      </c>
      <c r="F43">
        <v>111</v>
      </c>
      <c r="G43">
        <v>136</v>
      </c>
      <c r="H43">
        <v>142</v>
      </c>
      <c r="I43">
        <v>194</v>
      </c>
      <c r="J43">
        <v>194</v>
      </c>
      <c r="K43">
        <v>194</v>
      </c>
      <c r="L43">
        <v>198</v>
      </c>
      <c r="M43">
        <v>134</v>
      </c>
      <c r="N43">
        <v>134</v>
      </c>
      <c r="O43">
        <v>123</v>
      </c>
      <c r="P43">
        <v>129</v>
      </c>
      <c r="Q43">
        <v>249</v>
      </c>
      <c r="R43">
        <v>249</v>
      </c>
      <c r="S43">
        <v>286</v>
      </c>
      <c r="T43">
        <v>286</v>
      </c>
      <c r="U43">
        <v>172</v>
      </c>
      <c r="V43">
        <v>180</v>
      </c>
      <c r="W43">
        <v>129</v>
      </c>
      <c r="X43">
        <v>129</v>
      </c>
      <c r="Y43">
        <v>140</v>
      </c>
      <c r="Z43">
        <v>140</v>
      </c>
      <c r="AA43">
        <v>172</v>
      </c>
      <c r="AB43">
        <v>175</v>
      </c>
      <c r="AC43">
        <v>152</v>
      </c>
      <c r="AD43">
        <v>152</v>
      </c>
      <c r="AE43">
        <v>193</v>
      </c>
      <c r="AF43">
        <v>202</v>
      </c>
      <c r="AG43">
        <v>134</v>
      </c>
      <c r="AH43">
        <v>137</v>
      </c>
    </row>
    <row r="44" spans="1:34" x14ac:dyDescent="0.3">
      <c r="A44" t="s">
        <v>202</v>
      </c>
      <c r="B44" t="s">
        <v>107</v>
      </c>
      <c r="C44">
        <v>215</v>
      </c>
      <c r="D44">
        <v>227</v>
      </c>
      <c r="E44">
        <v>107</v>
      </c>
      <c r="F44">
        <v>107</v>
      </c>
      <c r="G44">
        <v>136</v>
      </c>
      <c r="H44">
        <v>142</v>
      </c>
      <c r="I44">
        <v>194</v>
      </c>
      <c r="J44">
        <v>203</v>
      </c>
      <c r="K44">
        <v>194</v>
      </c>
      <c r="L44">
        <v>198</v>
      </c>
      <c r="M44">
        <v>134</v>
      </c>
      <c r="N44">
        <v>134</v>
      </c>
      <c r="O44">
        <v>123</v>
      </c>
      <c r="P44">
        <v>123</v>
      </c>
      <c r="Q44">
        <v>249</v>
      </c>
      <c r="R44">
        <v>249</v>
      </c>
      <c r="S44">
        <v>270</v>
      </c>
      <c r="T44">
        <v>286</v>
      </c>
      <c r="U44">
        <v>172</v>
      </c>
      <c r="V44">
        <v>180</v>
      </c>
      <c r="W44">
        <v>121</v>
      </c>
      <c r="X44">
        <v>129</v>
      </c>
      <c r="Y44">
        <v>0</v>
      </c>
      <c r="Z44">
        <v>0</v>
      </c>
      <c r="AA44">
        <v>163</v>
      </c>
      <c r="AB44">
        <v>190</v>
      </c>
      <c r="AC44">
        <v>152</v>
      </c>
      <c r="AD44">
        <v>152</v>
      </c>
      <c r="AE44">
        <v>193</v>
      </c>
      <c r="AF44">
        <v>196</v>
      </c>
      <c r="AG44">
        <v>128</v>
      </c>
      <c r="AH44">
        <v>140</v>
      </c>
    </row>
    <row r="45" spans="1:34" x14ac:dyDescent="0.3">
      <c r="A45" t="s">
        <v>203</v>
      </c>
      <c r="B45" t="s">
        <v>107</v>
      </c>
      <c r="C45">
        <v>215</v>
      </c>
      <c r="D45">
        <v>218</v>
      </c>
      <c r="E45">
        <v>107</v>
      </c>
      <c r="F45">
        <v>111</v>
      </c>
      <c r="G45">
        <v>142</v>
      </c>
      <c r="H45">
        <v>142</v>
      </c>
      <c r="I45">
        <v>194</v>
      </c>
      <c r="J45">
        <v>203</v>
      </c>
      <c r="K45">
        <v>188</v>
      </c>
      <c r="L45">
        <v>198</v>
      </c>
      <c r="M45">
        <v>130</v>
      </c>
      <c r="N45">
        <v>134</v>
      </c>
      <c r="O45">
        <v>123</v>
      </c>
      <c r="P45">
        <v>129</v>
      </c>
      <c r="Q45">
        <v>0</v>
      </c>
      <c r="R45">
        <v>0</v>
      </c>
      <c r="S45">
        <v>270</v>
      </c>
      <c r="T45">
        <v>286</v>
      </c>
      <c r="U45">
        <v>172</v>
      </c>
      <c r="V45">
        <v>180</v>
      </c>
      <c r="W45">
        <v>121</v>
      </c>
      <c r="X45">
        <v>129</v>
      </c>
      <c r="Y45">
        <v>140</v>
      </c>
      <c r="Z45">
        <v>144</v>
      </c>
      <c r="AA45">
        <v>178</v>
      </c>
      <c r="AB45">
        <v>184</v>
      </c>
      <c r="AC45">
        <v>152</v>
      </c>
      <c r="AD45">
        <v>152</v>
      </c>
      <c r="AE45">
        <v>193</v>
      </c>
      <c r="AF45">
        <v>196</v>
      </c>
      <c r="AG45">
        <v>128</v>
      </c>
      <c r="AH45">
        <v>137</v>
      </c>
    </row>
    <row r="46" spans="1:34" x14ac:dyDescent="0.3">
      <c r="A46" t="s">
        <v>204</v>
      </c>
      <c r="B46" t="s">
        <v>107</v>
      </c>
      <c r="C46">
        <v>215</v>
      </c>
      <c r="D46">
        <v>215</v>
      </c>
      <c r="E46">
        <v>107</v>
      </c>
      <c r="F46">
        <v>107</v>
      </c>
      <c r="G46">
        <v>142</v>
      </c>
      <c r="H46">
        <v>142</v>
      </c>
      <c r="I46">
        <v>194</v>
      </c>
      <c r="J46">
        <v>194</v>
      </c>
      <c r="K46">
        <v>182</v>
      </c>
      <c r="L46">
        <v>194</v>
      </c>
      <c r="M46">
        <v>130</v>
      </c>
      <c r="N46">
        <v>134</v>
      </c>
      <c r="O46">
        <v>129</v>
      </c>
      <c r="P46">
        <v>129</v>
      </c>
      <c r="Q46">
        <v>0</v>
      </c>
      <c r="R46">
        <v>0</v>
      </c>
      <c r="S46">
        <v>286</v>
      </c>
      <c r="T46">
        <v>286</v>
      </c>
      <c r="U46">
        <v>178</v>
      </c>
      <c r="V46">
        <v>178</v>
      </c>
      <c r="W46">
        <v>121</v>
      </c>
      <c r="X46">
        <v>129</v>
      </c>
      <c r="Y46">
        <v>140</v>
      </c>
      <c r="Z46">
        <v>144</v>
      </c>
      <c r="AA46">
        <v>181</v>
      </c>
      <c r="AB46">
        <v>184</v>
      </c>
      <c r="AC46">
        <v>152</v>
      </c>
      <c r="AD46">
        <v>152</v>
      </c>
      <c r="AE46">
        <v>187</v>
      </c>
      <c r="AF46">
        <v>193</v>
      </c>
      <c r="AG46">
        <v>140</v>
      </c>
      <c r="AH46">
        <v>143</v>
      </c>
    </row>
    <row r="47" spans="1:34" x14ac:dyDescent="0.3">
      <c r="A47" t="s">
        <v>205</v>
      </c>
      <c r="B47" t="s">
        <v>107</v>
      </c>
      <c r="C47">
        <v>215</v>
      </c>
      <c r="D47">
        <v>224</v>
      </c>
      <c r="E47">
        <v>107</v>
      </c>
      <c r="F47">
        <v>107</v>
      </c>
      <c r="G47">
        <v>136</v>
      </c>
      <c r="H47">
        <v>142</v>
      </c>
      <c r="I47">
        <v>194</v>
      </c>
      <c r="J47">
        <v>203</v>
      </c>
      <c r="K47">
        <v>182</v>
      </c>
      <c r="L47">
        <v>194</v>
      </c>
      <c r="M47">
        <v>130</v>
      </c>
      <c r="N47">
        <v>134</v>
      </c>
      <c r="O47">
        <v>123</v>
      </c>
      <c r="P47">
        <v>129</v>
      </c>
      <c r="Q47">
        <v>249</v>
      </c>
      <c r="R47">
        <v>249</v>
      </c>
      <c r="S47">
        <v>286</v>
      </c>
      <c r="T47">
        <v>286</v>
      </c>
      <c r="U47">
        <v>178</v>
      </c>
      <c r="V47">
        <v>178</v>
      </c>
      <c r="W47">
        <v>121</v>
      </c>
      <c r="X47">
        <v>129</v>
      </c>
      <c r="Y47">
        <v>144</v>
      </c>
      <c r="Z47">
        <v>144</v>
      </c>
      <c r="AA47">
        <v>175</v>
      </c>
      <c r="AB47">
        <v>190</v>
      </c>
      <c r="AC47">
        <v>152</v>
      </c>
      <c r="AD47">
        <v>152</v>
      </c>
      <c r="AE47">
        <v>193</v>
      </c>
      <c r="AF47">
        <v>196</v>
      </c>
      <c r="AG47">
        <v>137</v>
      </c>
      <c r="AH47">
        <v>140</v>
      </c>
    </row>
    <row r="48" spans="1:34" x14ac:dyDescent="0.3">
      <c r="A48" t="s">
        <v>206</v>
      </c>
      <c r="B48" t="s">
        <v>107</v>
      </c>
      <c r="C48">
        <v>215</v>
      </c>
      <c r="D48">
        <v>215</v>
      </c>
      <c r="E48">
        <v>107</v>
      </c>
      <c r="F48">
        <v>107</v>
      </c>
      <c r="G48">
        <v>142</v>
      </c>
      <c r="H48">
        <v>142</v>
      </c>
      <c r="I48">
        <v>194</v>
      </c>
      <c r="J48">
        <v>203</v>
      </c>
      <c r="K48">
        <v>182</v>
      </c>
      <c r="L48">
        <v>194</v>
      </c>
      <c r="M48">
        <v>130</v>
      </c>
      <c r="N48">
        <v>134</v>
      </c>
      <c r="O48">
        <v>123</v>
      </c>
      <c r="P48">
        <v>129</v>
      </c>
      <c r="Q48">
        <v>249</v>
      </c>
      <c r="R48">
        <v>249</v>
      </c>
      <c r="S48">
        <v>286</v>
      </c>
      <c r="T48">
        <v>286</v>
      </c>
      <c r="U48">
        <v>172</v>
      </c>
      <c r="V48">
        <v>178</v>
      </c>
      <c r="W48">
        <v>129</v>
      </c>
      <c r="X48">
        <v>129</v>
      </c>
      <c r="Y48">
        <v>140</v>
      </c>
      <c r="Z48">
        <v>144</v>
      </c>
      <c r="AA48">
        <v>163</v>
      </c>
      <c r="AB48">
        <v>184</v>
      </c>
      <c r="AC48">
        <v>152</v>
      </c>
      <c r="AD48">
        <v>152</v>
      </c>
      <c r="AE48">
        <v>193</v>
      </c>
      <c r="AF48">
        <v>196</v>
      </c>
      <c r="AG48">
        <v>128</v>
      </c>
      <c r="AH48">
        <v>128</v>
      </c>
    </row>
    <row r="49" spans="1:34" x14ac:dyDescent="0.3">
      <c r="A49" t="s">
        <v>207</v>
      </c>
      <c r="B49" t="s">
        <v>107</v>
      </c>
      <c r="C49">
        <v>215</v>
      </c>
      <c r="D49">
        <v>215</v>
      </c>
      <c r="E49">
        <v>107</v>
      </c>
      <c r="F49">
        <v>107</v>
      </c>
      <c r="G49">
        <v>136</v>
      </c>
      <c r="H49">
        <v>136</v>
      </c>
      <c r="I49">
        <v>203</v>
      </c>
      <c r="J49">
        <v>203</v>
      </c>
      <c r="K49">
        <v>182</v>
      </c>
      <c r="L49">
        <v>194</v>
      </c>
      <c r="M49">
        <v>134</v>
      </c>
      <c r="N49">
        <v>134</v>
      </c>
      <c r="O49">
        <v>123</v>
      </c>
      <c r="P49">
        <v>129</v>
      </c>
      <c r="Q49">
        <v>246</v>
      </c>
      <c r="R49">
        <v>249</v>
      </c>
      <c r="S49">
        <v>286</v>
      </c>
      <c r="T49">
        <v>286</v>
      </c>
      <c r="U49">
        <v>178</v>
      </c>
      <c r="V49">
        <v>178</v>
      </c>
      <c r="W49">
        <v>121</v>
      </c>
      <c r="X49">
        <v>129</v>
      </c>
      <c r="Y49">
        <v>140</v>
      </c>
      <c r="Z49">
        <v>144</v>
      </c>
      <c r="AA49">
        <v>175</v>
      </c>
      <c r="AB49">
        <v>181</v>
      </c>
      <c r="AC49">
        <v>152</v>
      </c>
      <c r="AD49">
        <v>157</v>
      </c>
      <c r="AE49">
        <v>196</v>
      </c>
      <c r="AF49">
        <v>196</v>
      </c>
      <c r="AG49">
        <v>128</v>
      </c>
      <c r="AH49">
        <v>131</v>
      </c>
    </row>
    <row r="50" spans="1:34" x14ac:dyDescent="0.3">
      <c r="A50" t="s">
        <v>208</v>
      </c>
      <c r="B50" t="s">
        <v>107</v>
      </c>
      <c r="C50">
        <v>215</v>
      </c>
      <c r="D50">
        <v>227</v>
      </c>
      <c r="E50">
        <v>107</v>
      </c>
      <c r="F50">
        <v>107</v>
      </c>
      <c r="G50">
        <v>142</v>
      </c>
      <c r="H50">
        <v>142</v>
      </c>
      <c r="I50">
        <v>194</v>
      </c>
      <c r="J50">
        <v>194</v>
      </c>
      <c r="K50">
        <v>182</v>
      </c>
      <c r="L50">
        <v>194</v>
      </c>
      <c r="M50">
        <v>130</v>
      </c>
      <c r="N50">
        <v>134</v>
      </c>
      <c r="O50">
        <v>129</v>
      </c>
      <c r="P50">
        <v>129</v>
      </c>
      <c r="Q50">
        <v>249</v>
      </c>
      <c r="R50">
        <v>249</v>
      </c>
      <c r="S50">
        <v>270</v>
      </c>
      <c r="T50">
        <v>286</v>
      </c>
      <c r="U50">
        <v>178</v>
      </c>
      <c r="V50">
        <v>180</v>
      </c>
      <c r="W50">
        <v>121</v>
      </c>
      <c r="X50">
        <v>129</v>
      </c>
      <c r="Y50">
        <v>144</v>
      </c>
      <c r="Z50">
        <v>144</v>
      </c>
      <c r="AA50">
        <v>175</v>
      </c>
      <c r="AB50">
        <v>178</v>
      </c>
      <c r="AC50">
        <v>152</v>
      </c>
      <c r="AD50">
        <v>157</v>
      </c>
      <c r="AE50">
        <v>190</v>
      </c>
      <c r="AF50">
        <v>193</v>
      </c>
      <c r="AG50">
        <v>128</v>
      </c>
      <c r="AH50">
        <v>131</v>
      </c>
    </row>
    <row r="51" spans="1:34" x14ac:dyDescent="0.3">
      <c r="A51" t="s">
        <v>209</v>
      </c>
      <c r="B51" t="s">
        <v>107</v>
      </c>
      <c r="C51">
        <v>215</v>
      </c>
      <c r="D51">
        <v>224</v>
      </c>
      <c r="E51">
        <v>107</v>
      </c>
      <c r="F51">
        <v>107</v>
      </c>
      <c r="G51">
        <v>142</v>
      </c>
      <c r="H51">
        <v>142</v>
      </c>
      <c r="I51">
        <v>194</v>
      </c>
      <c r="J51">
        <v>203</v>
      </c>
      <c r="K51">
        <v>194</v>
      </c>
      <c r="L51">
        <v>198</v>
      </c>
      <c r="M51">
        <v>130</v>
      </c>
      <c r="N51">
        <v>134</v>
      </c>
      <c r="O51">
        <v>123</v>
      </c>
      <c r="P51">
        <v>129</v>
      </c>
      <c r="Q51">
        <v>249</v>
      </c>
      <c r="R51">
        <v>249</v>
      </c>
      <c r="S51">
        <v>270</v>
      </c>
      <c r="T51">
        <v>286</v>
      </c>
      <c r="U51">
        <v>178</v>
      </c>
      <c r="V51">
        <v>178</v>
      </c>
      <c r="W51">
        <v>0</v>
      </c>
      <c r="X51">
        <v>0</v>
      </c>
      <c r="Y51">
        <v>140</v>
      </c>
      <c r="Z51">
        <v>144</v>
      </c>
      <c r="AA51">
        <v>181</v>
      </c>
      <c r="AB51">
        <v>199</v>
      </c>
      <c r="AC51">
        <v>152</v>
      </c>
      <c r="AD51">
        <v>157</v>
      </c>
      <c r="AE51">
        <v>190</v>
      </c>
      <c r="AF51">
        <v>193</v>
      </c>
      <c r="AG51">
        <v>128</v>
      </c>
      <c r="AH51">
        <v>131</v>
      </c>
    </row>
    <row r="52" spans="1:34" x14ac:dyDescent="0.3">
      <c r="A52" t="s">
        <v>210</v>
      </c>
      <c r="B52" t="s">
        <v>107</v>
      </c>
      <c r="C52">
        <v>224</v>
      </c>
      <c r="D52">
        <v>224</v>
      </c>
      <c r="E52">
        <v>107</v>
      </c>
      <c r="F52">
        <v>107</v>
      </c>
      <c r="G52">
        <v>142</v>
      </c>
      <c r="H52">
        <v>142</v>
      </c>
      <c r="I52">
        <v>194</v>
      </c>
      <c r="J52">
        <v>194</v>
      </c>
      <c r="K52">
        <v>182</v>
      </c>
      <c r="L52">
        <v>194</v>
      </c>
      <c r="M52">
        <v>130</v>
      </c>
      <c r="N52">
        <v>134</v>
      </c>
      <c r="O52">
        <v>129</v>
      </c>
      <c r="P52">
        <v>129</v>
      </c>
      <c r="Q52">
        <v>249</v>
      </c>
      <c r="R52">
        <v>249</v>
      </c>
      <c r="S52">
        <v>270</v>
      </c>
      <c r="T52">
        <v>286</v>
      </c>
      <c r="U52">
        <v>172</v>
      </c>
      <c r="V52">
        <v>178</v>
      </c>
      <c r="W52">
        <v>129</v>
      </c>
      <c r="X52">
        <v>129</v>
      </c>
      <c r="Y52">
        <v>140</v>
      </c>
      <c r="Z52">
        <v>140</v>
      </c>
      <c r="AA52">
        <v>181</v>
      </c>
      <c r="AB52">
        <v>193</v>
      </c>
      <c r="AC52">
        <v>157</v>
      </c>
      <c r="AD52">
        <v>157</v>
      </c>
      <c r="AE52">
        <v>187</v>
      </c>
      <c r="AF52">
        <v>196</v>
      </c>
      <c r="AG52">
        <v>0</v>
      </c>
      <c r="AH52">
        <v>0</v>
      </c>
    </row>
    <row r="53" spans="1:34" x14ac:dyDescent="0.3">
      <c r="A53" t="s">
        <v>211</v>
      </c>
      <c r="B53" t="s">
        <v>107</v>
      </c>
      <c r="C53">
        <v>215</v>
      </c>
      <c r="D53">
        <v>224</v>
      </c>
      <c r="E53">
        <v>107</v>
      </c>
      <c r="F53">
        <v>107</v>
      </c>
      <c r="G53">
        <v>142</v>
      </c>
      <c r="H53">
        <v>142</v>
      </c>
      <c r="I53">
        <v>194</v>
      </c>
      <c r="J53">
        <v>194</v>
      </c>
      <c r="K53">
        <v>194</v>
      </c>
      <c r="L53">
        <v>198</v>
      </c>
      <c r="M53">
        <v>130</v>
      </c>
      <c r="N53">
        <v>134</v>
      </c>
      <c r="O53">
        <v>123</v>
      </c>
      <c r="P53">
        <v>123</v>
      </c>
      <c r="Q53">
        <v>246</v>
      </c>
      <c r="R53">
        <v>246</v>
      </c>
      <c r="S53">
        <v>270</v>
      </c>
      <c r="T53">
        <v>286</v>
      </c>
      <c r="U53">
        <v>172</v>
      </c>
      <c r="V53">
        <v>180</v>
      </c>
      <c r="W53">
        <v>121</v>
      </c>
      <c r="X53">
        <v>129</v>
      </c>
      <c r="Y53">
        <v>140</v>
      </c>
      <c r="Z53">
        <v>140</v>
      </c>
      <c r="AA53">
        <v>184</v>
      </c>
      <c r="AB53">
        <v>196</v>
      </c>
      <c r="AC53">
        <v>152</v>
      </c>
      <c r="AD53">
        <v>152</v>
      </c>
      <c r="AE53">
        <v>187</v>
      </c>
      <c r="AF53">
        <v>193</v>
      </c>
      <c r="AG53">
        <v>128</v>
      </c>
      <c r="AH53">
        <v>128</v>
      </c>
    </row>
    <row r="54" spans="1:34" x14ac:dyDescent="0.3">
      <c r="A54" t="s">
        <v>212</v>
      </c>
      <c r="B54" t="s">
        <v>107</v>
      </c>
      <c r="C54">
        <v>215</v>
      </c>
      <c r="D54">
        <v>215</v>
      </c>
      <c r="E54">
        <v>107</v>
      </c>
      <c r="F54">
        <v>107</v>
      </c>
      <c r="G54">
        <v>136</v>
      </c>
      <c r="H54">
        <v>142</v>
      </c>
      <c r="I54">
        <v>194</v>
      </c>
      <c r="J54">
        <v>194</v>
      </c>
      <c r="K54">
        <v>194</v>
      </c>
      <c r="L54">
        <v>198</v>
      </c>
      <c r="M54">
        <v>134</v>
      </c>
      <c r="N54">
        <v>134</v>
      </c>
      <c r="O54">
        <v>129</v>
      </c>
      <c r="P54">
        <v>129</v>
      </c>
      <c r="Q54">
        <v>246</v>
      </c>
      <c r="R54">
        <v>246</v>
      </c>
      <c r="S54">
        <v>286</v>
      </c>
      <c r="T54">
        <v>286</v>
      </c>
      <c r="U54">
        <v>172</v>
      </c>
      <c r="V54">
        <v>180</v>
      </c>
      <c r="W54">
        <v>129</v>
      </c>
      <c r="X54">
        <v>129</v>
      </c>
      <c r="Y54">
        <v>144</v>
      </c>
      <c r="Z54">
        <v>144</v>
      </c>
      <c r="AA54">
        <v>172</v>
      </c>
      <c r="AB54">
        <v>187</v>
      </c>
      <c r="AC54">
        <v>152</v>
      </c>
      <c r="AD54">
        <v>157</v>
      </c>
      <c r="AE54">
        <v>193</v>
      </c>
      <c r="AF54">
        <v>196</v>
      </c>
      <c r="AG54">
        <v>131</v>
      </c>
      <c r="AH54">
        <v>134</v>
      </c>
    </row>
    <row r="55" spans="1:34" x14ac:dyDescent="0.3">
      <c r="A55" t="s">
        <v>213</v>
      </c>
      <c r="B55" t="s">
        <v>107</v>
      </c>
      <c r="C55">
        <v>224</v>
      </c>
      <c r="D55">
        <v>224</v>
      </c>
      <c r="E55">
        <v>107</v>
      </c>
      <c r="F55">
        <v>107</v>
      </c>
      <c r="G55">
        <v>136</v>
      </c>
      <c r="H55">
        <v>142</v>
      </c>
      <c r="I55">
        <v>194</v>
      </c>
      <c r="J55">
        <v>203</v>
      </c>
      <c r="K55">
        <v>182</v>
      </c>
      <c r="L55">
        <v>194</v>
      </c>
      <c r="M55">
        <v>130</v>
      </c>
      <c r="N55">
        <v>134</v>
      </c>
      <c r="O55">
        <v>123</v>
      </c>
      <c r="P55">
        <v>129</v>
      </c>
      <c r="Q55">
        <v>249</v>
      </c>
      <c r="R55">
        <v>249</v>
      </c>
      <c r="S55">
        <v>270</v>
      </c>
      <c r="T55">
        <v>270</v>
      </c>
      <c r="U55">
        <v>172</v>
      </c>
      <c r="V55">
        <v>172</v>
      </c>
      <c r="W55">
        <v>121</v>
      </c>
      <c r="X55">
        <v>129</v>
      </c>
      <c r="Y55">
        <v>140</v>
      </c>
      <c r="Z55">
        <v>144</v>
      </c>
      <c r="AA55">
        <v>169</v>
      </c>
      <c r="AB55">
        <v>187</v>
      </c>
      <c r="AC55">
        <v>152</v>
      </c>
      <c r="AD55">
        <v>152</v>
      </c>
      <c r="AE55">
        <v>193</v>
      </c>
      <c r="AF55">
        <v>196</v>
      </c>
      <c r="AG55">
        <v>131</v>
      </c>
      <c r="AH55">
        <v>137</v>
      </c>
    </row>
    <row r="56" spans="1:34" x14ac:dyDescent="0.3">
      <c r="A56" t="s">
        <v>214</v>
      </c>
      <c r="B56" t="s">
        <v>107</v>
      </c>
      <c r="C56">
        <v>215</v>
      </c>
      <c r="D56">
        <v>227</v>
      </c>
      <c r="E56">
        <v>107</v>
      </c>
      <c r="F56">
        <v>107</v>
      </c>
      <c r="G56">
        <v>142</v>
      </c>
      <c r="H56">
        <v>142</v>
      </c>
      <c r="I56">
        <v>194</v>
      </c>
      <c r="J56">
        <v>194</v>
      </c>
      <c r="K56">
        <v>194</v>
      </c>
      <c r="L56">
        <v>194</v>
      </c>
      <c r="M56">
        <v>134</v>
      </c>
      <c r="N56">
        <v>134</v>
      </c>
      <c r="O56">
        <v>129</v>
      </c>
      <c r="P56">
        <v>129</v>
      </c>
      <c r="Q56">
        <v>249</v>
      </c>
      <c r="R56">
        <v>249</v>
      </c>
      <c r="S56">
        <v>270</v>
      </c>
      <c r="T56">
        <v>270</v>
      </c>
      <c r="U56">
        <v>172</v>
      </c>
      <c r="V56">
        <v>178</v>
      </c>
      <c r="W56">
        <v>121</v>
      </c>
      <c r="X56">
        <v>129</v>
      </c>
      <c r="Y56">
        <v>140</v>
      </c>
      <c r="Z56">
        <v>144</v>
      </c>
      <c r="AA56">
        <v>172</v>
      </c>
      <c r="AB56">
        <v>175</v>
      </c>
      <c r="AC56">
        <v>157</v>
      </c>
      <c r="AD56">
        <v>157</v>
      </c>
      <c r="AE56">
        <v>187</v>
      </c>
      <c r="AF56">
        <v>196</v>
      </c>
      <c r="AG56">
        <v>128</v>
      </c>
      <c r="AH56">
        <v>140</v>
      </c>
    </row>
    <row r="57" spans="1:34" x14ac:dyDescent="0.3">
      <c r="A57" t="s">
        <v>215</v>
      </c>
      <c r="B57" t="s">
        <v>107</v>
      </c>
      <c r="C57">
        <v>224</v>
      </c>
      <c r="D57">
        <v>227</v>
      </c>
      <c r="E57">
        <v>107</v>
      </c>
      <c r="F57">
        <v>107</v>
      </c>
      <c r="G57">
        <v>142</v>
      </c>
      <c r="H57">
        <v>142</v>
      </c>
      <c r="I57">
        <v>194</v>
      </c>
      <c r="J57">
        <v>194</v>
      </c>
      <c r="K57">
        <v>194</v>
      </c>
      <c r="L57">
        <v>198</v>
      </c>
      <c r="M57">
        <v>130</v>
      </c>
      <c r="N57">
        <v>134</v>
      </c>
      <c r="O57">
        <v>123</v>
      </c>
      <c r="P57">
        <v>123</v>
      </c>
      <c r="Q57">
        <v>249</v>
      </c>
      <c r="R57">
        <v>249</v>
      </c>
      <c r="S57">
        <v>286</v>
      </c>
      <c r="T57">
        <v>286</v>
      </c>
      <c r="U57">
        <v>172</v>
      </c>
      <c r="V57">
        <v>178</v>
      </c>
      <c r="W57">
        <v>121</v>
      </c>
      <c r="X57">
        <v>129</v>
      </c>
      <c r="Y57">
        <v>140</v>
      </c>
      <c r="Z57">
        <v>144</v>
      </c>
      <c r="AA57">
        <v>175</v>
      </c>
      <c r="AB57">
        <v>193</v>
      </c>
      <c r="AC57">
        <v>152</v>
      </c>
      <c r="AD57">
        <v>152</v>
      </c>
      <c r="AE57">
        <v>187</v>
      </c>
      <c r="AF57">
        <v>193</v>
      </c>
      <c r="AG57">
        <v>128</v>
      </c>
      <c r="AH57">
        <v>131</v>
      </c>
    </row>
    <row r="58" spans="1:34" x14ac:dyDescent="0.3">
      <c r="A58" t="s">
        <v>216</v>
      </c>
      <c r="B58" t="s">
        <v>107</v>
      </c>
      <c r="C58">
        <v>215</v>
      </c>
      <c r="D58">
        <v>215</v>
      </c>
      <c r="E58">
        <v>107</v>
      </c>
      <c r="F58">
        <v>107</v>
      </c>
      <c r="G58">
        <v>136</v>
      </c>
      <c r="H58">
        <v>136</v>
      </c>
      <c r="I58">
        <v>194</v>
      </c>
      <c r="J58">
        <v>194</v>
      </c>
      <c r="K58">
        <v>194</v>
      </c>
      <c r="L58">
        <v>198</v>
      </c>
      <c r="M58">
        <v>134</v>
      </c>
      <c r="N58">
        <v>134</v>
      </c>
      <c r="O58">
        <v>123</v>
      </c>
      <c r="P58">
        <v>129</v>
      </c>
      <c r="Q58">
        <v>246</v>
      </c>
      <c r="R58">
        <v>249</v>
      </c>
      <c r="S58">
        <v>286</v>
      </c>
      <c r="T58">
        <v>286</v>
      </c>
      <c r="U58">
        <v>172</v>
      </c>
      <c r="V58">
        <v>180</v>
      </c>
      <c r="W58">
        <v>129</v>
      </c>
      <c r="X58">
        <v>129</v>
      </c>
      <c r="Y58">
        <v>144</v>
      </c>
      <c r="Z58">
        <v>144</v>
      </c>
      <c r="AA58">
        <v>178</v>
      </c>
      <c r="AB58">
        <v>202</v>
      </c>
      <c r="AC58">
        <v>152</v>
      </c>
      <c r="AD58">
        <v>157</v>
      </c>
      <c r="AE58">
        <v>193</v>
      </c>
      <c r="AF58">
        <v>196</v>
      </c>
      <c r="AG58">
        <v>0</v>
      </c>
      <c r="AH58">
        <v>0</v>
      </c>
    </row>
    <row r="59" spans="1:34" x14ac:dyDescent="0.3">
      <c r="A59" t="s">
        <v>217</v>
      </c>
      <c r="B59" t="s">
        <v>107</v>
      </c>
      <c r="C59">
        <v>215</v>
      </c>
      <c r="D59">
        <v>224</v>
      </c>
      <c r="E59">
        <v>107</v>
      </c>
      <c r="F59">
        <v>107</v>
      </c>
      <c r="G59">
        <v>136</v>
      </c>
      <c r="H59">
        <v>142</v>
      </c>
      <c r="I59">
        <v>194</v>
      </c>
      <c r="J59">
        <v>203</v>
      </c>
      <c r="K59">
        <v>182</v>
      </c>
      <c r="L59">
        <v>194</v>
      </c>
      <c r="M59">
        <v>134</v>
      </c>
      <c r="N59">
        <v>134</v>
      </c>
      <c r="O59">
        <v>129</v>
      </c>
      <c r="P59">
        <v>129</v>
      </c>
      <c r="Q59">
        <v>249</v>
      </c>
      <c r="R59">
        <v>249</v>
      </c>
      <c r="S59">
        <v>286</v>
      </c>
      <c r="T59">
        <v>286</v>
      </c>
      <c r="U59">
        <v>172</v>
      </c>
      <c r="V59">
        <v>180</v>
      </c>
      <c r="W59">
        <v>129</v>
      </c>
      <c r="X59">
        <v>129</v>
      </c>
      <c r="Y59">
        <v>140</v>
      </c>
      <c r="Z59">
        <v>144</v>
      </c>
      <c r="AA59">
        <v>184</v>
      </c>
      <c r="AB59">
        <v>190</v>
      </c>
      <c r="AC59">
        <v>152</v>
      </c>
      <c r="AD59">
        <v>152</v>
      </c>
      <c r="AE59">
        <v>193</v>
      </c>
      <c r="AF59">
        <v>196</v>
      </c>
      <c r="AG59">
        <v>128</v>
      </c>
      <c r="AH59">
        <v>137</v>
      </c>
    </row>
    <row r="60" spans="1:34" x14ac:dyDescent="0.3">
      <c r="A60" t="s">
        <v>174</v>
      </c>
      <c r="B60" t="s">
        <v>147</v>
      </c>
      <c r="C60">
        <v>215</v>
      </c>
      <c r="D60">
        <v>224</v>
      </c>
      <c r="E60">
        <v>107</v>
      </c>
      <c r="F60">
        <v>107</v>
      </c>
      <c r="G60">
        <v>142</v>
      </c>
      <c r="H60">
        <v>142</v>
      </c>
      <c r="I60">
        <v>194</v>
      </c>
      <c r="J60">
        <v>194</v>
      </c>
      <c r="K60">
        <v>194</v>
      </c>
      <c r="L60">
        <v>194</v>
      </c>
      <c r="M60">
        <v>134</v>
      </c>
      <c r="N60">
        <v>134</v>
      </c>
      <c r="O60">
        <v>129</v>
      </c>
      <c r="P60">
        <v>129</v>
      </c>
      <c r="Q60">
        <v>249</v>
      </c>
      <c r="R60">
        <v>249</v>
      </c>
      <c r="S60">
        <v>286</v>
      </c>
      <c r="T60">
        <v>286</v>
      </c>
      <c r="U60">
        <v>172</v>
      </c>
      <c r="V60">
        <v>180</v>
      </c>
      <c r="W60">
        <v>129</v>
      </c>
      <c r="X60">
        <v>129</v>
      </c>
      <c r="Y60">
        <v>0</v>
      </c>
      <c r="Z60">
        <v>0</v>
      </c>
      <c r="AA60">
        <v>175</v>
      </c>
      <c r="AB60">
        <v>187</v>
      </c>
      <c r="AC60">
        <v>152</v>
      </c>
      <c r="AD60">
        <v>157</v>
      </c>
      <c r="AE60">
        <v>193</v>
      </c>
      <c r="AF60">
        <v>193</v>
      </c>
      <c r="AG60">
        <v>128</v>
      </c>
      <c r="AH60">
        <v>134</v>
      </c>
    </row>
    <row r="61" spans="1:34" x14ac:dyDescent="0.3">
      <c r="A61" t="s">
        <v>173</v>
      </c>
      <c r="B61" t="s">
        <v>147</v>
      </c>
      <c r="C61">
        <v>215</v>
      </c>
      <c r="D61">
        <v>224</v>
      </c>
      <c r="E61">
        <v>107</v>
      </c>
      <c r="F61">
        <v>107</v>
      </c>
      <c r="G61">
        <v>136</v>
      </c>
      <c r="H61">
        <v>142</v>
      </c>
      <c r="I61">
        <v>194</v>
      </c>
      <c r="J61">
        <v>194</v>
      </c>
      <c r="K61">
        <v>194</v>
      </c>
      <c r="L61">
        <v>198</v>
      </c>
      <c r="M61">
        <v>134</v>
      </c>
      <c r="N61">
        <v>134</v>
      </c>
      <c r="O61">
        <v>123</v>
      </c>
      <c r="P61">
        <v>129</v>
      </c>
      <c r="Q61">
        <v>249</v>
      </c>
      <c r="R61">
        <v>249</v>
      </c>
      <c r="S61">
        <v>286</v>
      </c>
      <c r="T61">
        <v>286</v>
      </c>
      <c r="U61">
        <v>178</v>
      </c>
      <c r="V61">
        <v>178</v>
      </c>
      <c r="W61">
        <v>121</v>
      </c>
      <c r="X61">
        <v>129</v>
      </c>
      <c r="Y61">
        <v>140</v>
      </c>
      <c r="Z61">
        <v>140</v>
      </c>
      <c r="AA61">
        <v>178</v>
      </c>
      <c r="AB61">
        <v>190</v>
      </c>
      <c r="AC61">
        <v>152</v>
      </c>
      <c r="AD61">
        <v>157</v>
      </c>
      <c r="AE61">
        <v>193</v>
      </c>
      <c r="AF61">
        <v>196</v>
      </c>
      <c r="AG61">
        <v>128</v>
      </c>
      <c r="AH61">
        <v>134</v>
      </c>
    </row>
    <row r="62" spans="1:34" x14ac:dyDescent="0.3">
      <c r="A62" t="s">
        <v>172</v>
      </c>
      <c r="B62" t="s">
        <v>147</v>
      </c>
      <c r="C62">
        <v>215</v>
      </c>
      <c r="D62">
        <v>215</v>
      </c>
      <c r="E62">
        <v>107</v>
      </c>
      <c r="F62">
        <v>107</v>
      </c>
      <c r="G62">
        <v>142</v>
      </c>
      <c r="H62">
        <v>142</v>
      </c>
      <c r="I62">
        <v>194</v>
      </c>
      <c r="J62">
        <v>203</v>
      </c>
      <c r="K62">
        <v>198</v>
      </c>
      <c r="L62">
        <v>198</v>
      </c>
      <c r="M62">
        <v>134</v>
      </c>
      <c r="N62">
        <v>134</v>
      </c>
      <c r="O62">
        <v>129</v>
      </c>
      <c r="P62">
        <v>129</v>
      </c>
      <c r="Q62">
        <v>249</v>
      </c>
      <c r="R62">
        <v>249</v>
      </c>
      <c r="S62">
        <v>270</v>
      </c>
      <c r="T62">
        <v>286</v>
      </c>
      <c r="U62">
        <v>172</v>
      </c>
      <c r="V62">
        <v>178</v>
      </c>
      <c r="W62">
        <v>129</v>
      </c>
      <c r="X62">
        <v>129</v>
      </c>
      <c r="Y62">
        <v>140</v>
      </c>
      <c r="Z62">
        <v>144</v>
      </c>
      <c r="AA62">
        <v>178</v>
      </c>
      <c r="AB62">
        <v>190</v>
      </c>
      <c r="AC62">
        <v>152</v>
      </c>
      <c r="AD62">
        <v>157</v>
      </c>
      <c r="AE62">
        <v>187</v>
      </c>
      <c r="AF62">
        <v>196</v>
      </c>
      <c r="AG62">
        <v>119</v>
      </c>
      <c r="AH62">
        <v>140</v>
      </c>
    </row>
    <row r="63" spans="1:34" x14ac:dyDescent="0.3">
      <c r="A63" t="s">
        <v>171</v>
      </c>
      <c r="B63" t="s">
        <v>147</v>
      </c>
      <c r="C63">
        <v>215</v>
      </c>
      <c r="D63">
        <v>215</v>
      </c>
      <c r="E63">
        <v>107</v>
      </c>
      <c r="F63">
        <v>107</v>
      </c>
      <c r="G63">
        <v>136</v>
      </c>
      <c r="H63">
        <v>142</v>
      </c>
      <c r="I63">
        <v>0</v>
      </c>
      <c r="J63">
        <v>0</v>
      </c>
      <c r="K63">
        <v>194</v>
      </c>
      <c r="L63">
        <v>194</v>
      </c>
      <c r="M63">
        <v>134</v>
      </c>
      <c r="N63">
        <v>134</v>
      </c>
      <c r="O63">
        <v>123</v>
      </c>
      <c r="P63">
        <v>129</v>
      </c>
      <c r="Q63">
        <v>249</v>
      </c>
      <c r="R63">
        <v>249</v>
      </c>
      <c r="S63">
        <v>286</v>
      </c>
      <c r="T63">
        <v>286</v>
      </c>
      <c r="U63">
        <v>172</v>
      </c>
      <c r="V63">
        <v>180</v>
      </c>
      <c r="W63">
        <v>121</v>
      </c>
      <c r="X63">
        <v>129</v>
      </c>
      <c r="Y63">
        <v>140</v>
      </c>
      <c r="Z63">
        <v>144</v>
      </c>
      <c r="AA63">
        <v>178</v>
      </c>
      <c r="AB63">
        <v>190</v>
      </c>
      <c r="AC63">
        <v>152</v>
      </c>
      <c r="AD63">
        <v>157</v>
      </c>
      <c r="AE63">
        <v>187</v>
      </c>
      <c r="AF63">
        <v>196</v>
      </c>
      <c r="AG63">
        <v>119</v>
      </c>
      <c r="AH63">
        <v>140</v>
      </c>
    </row>
    <row r="64" spans="1:34" x14ac:dyDescent="0.3">
      <c r="A64" t="s">
        <v>170</v>
      </c>
      <c r="B64" t="s">
        <v>147</v>
      </c>
      <c r="C64">
        <v>215</v>
      </c>
      <c r="D64">
        <v>224</v>
      </c>
      <c r="E64">
        <v>107</v>
      </c>
      <c r="F64">
        <v>107</v>
      </c>
      <c r="G64">
        <v>142</v>
      </c>
      <c r="H64">
        <v>142</v>
      </c>
      <c r="I64">
        <v>194</v>
      </c>
      <c r="J64">
        <v>194</v>
      </c>
      <c r="K64">
        <v>194</v>
      </c>
      <c r="L64">
        <v>198</v>
      </c>
      <c r="M64">
        <v>134</v>
      </c>
      <c r="N64">
        <v>134</v>
      </c>
      <c r="O64">
        <v>123</v>
      </c>
      <c r="P64">
        <v>129</v>
      </c>
      <c r="Q64">
        <v>249</v>
      </c>
      <c r="R64">
        <v>249</v>
      </c>
      <c r="S64">
        <v>286</v>
      </c>
      <c r="T64">
        <v>286</v>
      </c>
      <c r="U64">
        <v>172</v>
      </c>
      <c r="V64">
        <v>178</v>
      </c>
      <c r="W64">
        <v>121</v>
      </c>
      <c r="X64">
        <v>129</v>
      </c>
      <c r="Y64">
        <v>140</v>
      </c>
      <c r="Z64">
        <v>140</v>
      </c>
      <c r="AA64">
        <v>178</v>
      </c>
      <c r="AB64">
        <v>187</v>
      </c>
      <c r="AC64">
        <v>152</v>
      </c>
      <c r="AD64">
        <v>157</v>
      </c>
      <c r="AE64">
        <v>187</v>
      </c>
      <c r="AF64">
        <v>196</v>
      </c>
      <c r="AG64">
        <v>137</v>
      </c>
      <c r="AH64">
        <v>137</v>
      </c>
    </row>
    <row r="65" spans="1:34" x14ac:dyDescent="0.3">
      <c r="A65" t="s">
        <v>169</v>
      </c>
      <c r="B65" t="s">
        <v>147</v>
      </c>
      <c r="C65">
        <v>215</v>
      </c>
      <c r="D65">
        <v>218</v>
      </c>
      <c r="E65">
        <v>107</v>
      </c>
      <c r="F65">
        <v>111</v>
      </c>
      <c r="G65">
        <v>142</v>
      </c>
      <c r="H65">
        <v>142</v>
      </c>
      <c r="I65">
        <v>194</v>
      </c>
      <c r="J65">
        <v>194</v>
      </c>
      <c r="K65">
        <v>194</v>
      </c>
      <c r="L65">
        <v>194</v>
      </c>
      <c r="M65">
        <v>134</v>
      </c>
      <c r="N65">
        <v>134</v>
      </c>
      <c r="O65">
        <v>123</v>
      </c>
      <c r="P65">
        <v>129</v>
      </c>
      <c r="Q65">
        <v>249</v>
      </c>
      <c r="R65">
        <v>249</v>
      </c>
      <c r="S65">
        <v>286</v>
      </c>
      <c r="T65">
        <v>286</v>
      </c>
      <c r="U65">
        <v>178</v>
      </c>
      <c r="V65">
        <v>180</v>
      </c>
      <c r="W65">
        <v>121</v>
      </c>
      <c r="X65">
        <v>129</v>
      </c>
      <c r="Y65">
        <v>140</v>
      </c>
      <c r="Z65">
        <v>140</v>
      </c>
      <c r="AA65">
        <v>181</v>
      </c>
      <c r="AB65">
        <v>190</v>
      </c>
      <c r="AC65">
        <v>152</v>
      </c>
      <c r="AD65">
        <v>157</v>
      </c>
      <c r="AE65">
        <v>193</v>
      </c>
      <c r="AF65">
        <v>193</v>
      </c>
      <c r="AG65">
        <v>119</v>
      </c>
      <c r="AH65">
        <v>131</v>
      </c>
    </row>
    <row r="66" spans="1:34" x14ac:dyDescent="0.3">
      <c r="A66" t="s">
        <v>168</v>
      </c>
      <c r="B66" t="s">
        <v>147</v>
      </c>
      <c r="C66">
        <v>224</v>
      </c>
      <c r="D66">
        <v>224</v>
      </c>
      <c r="E66">
        <v>107</v>
      </c>
      <c r="F66">
        <v>111</v>
      </c>
      <c r="G66">
        <v>142</v>
      </c>
      <c r="H66">
        <v>142</v>
      </c>
      <c r="I66">
        <v>194</v>
      </c>
      <c r="J66">
        <v>194</v>
      </c>
      <c r="K66">
        <v>194</v>
      </c>
      <c r="L66">
        <v>198</v>
      </c>
      <c r="M66">
        <v>134</v>
      </c>
      <c r="N66">
        <v>134</v>
      </c>
      <c r="O66">
        <v>129</v>
      </c>
      <c r="P66">
        <v>129</v>
      </c>
      <c r="Q66">
        <v>249</v>
      </c>
      <c r="R66">
        <v>249</v>
      </c>
      <c r="S66">
        <v>286</v>
      </c>
      <c r="T66">
        <v>286</v>
      </c>
      <c r="U66">
        <v>172</v>
      </c>
      <c r="V66">
        <v>178</v>
      </c>
      <c r="W66">
        <v>129</v>
      </c>
      <c r="X66">
        <v>129</v>
      </c>
      <c r="Y66">
        <v>140</v>
      </c>
      <c r="Z66">
        <v>144</v>
      </c>
      <c r="AA66">
        <v>178</v>
      </c>
      <c r="AB66">
        <v>187</v>
      </c>
      <c r="AC66">
        <v>152</v>
      </c>
      <c r="AD66">
        <v>152</v>
      </c>
      <c r="AE66">
        <v>187</v>
      </c>
      <c r="AF66">
        <v>196</v>
      </c>
      <c r="AG66">
        <v>128</v>
      </c>
      <c r="AH66">
        <v>128</v>
      </c>
    </row>
    <row r="67" spans="1:34" x14ac:dyDescent="0.3">
      <c r="A67" t="s">
        <v>167</v>
      </c>
      <c r="B67" t="s">
        <v>147</v>
      </c>
      <c r="C67">
        <v>215</v>
      </c>
      <c r="D67">
        <v>215</v>
      </c>
      <c r="E67">
        <v>107</v>
      </c>
      <c r="F67">
        <v>107</v>
      </c>
      <c r="G67">
        <v>142</v>
      </c>
      <c r="H67">
        <v>142</v>
      </c>
      <c r="I67">
        <v>194</v>
      </c>
      <c r="J67">
        <v>194</v>
      </c>
      <c r="K67">
        <v>194</v>
      </c>
      <c r="L67">
        <v>194</v>
      </c>
      <c r="M67">
        <v>134</v>
      </c>
      <c r="N67">
        <v>134</v>
      </c>
      <c r="O67">
        <v>129</v>
      </c>
      <c r="P67">
        <v>129</v>
      </c>
      <c r="Q67">
        <v>249</v>
      </c>
      <c r="R67">
        <v>249</v>
      </c>
      <c r="S67">
        <v>286</v>
      </c>
      <c r="T67">
        <v>286</v>
      </c>
      <c r="U67">
        <v>172</v>
      </c>
      <c r="V67">
        <v>178</v>
      </c>
      <c r="W67">
        <v>129</v>
      </c>
      <c r="X67">
        <v>129</v>
      </c>
      <c r="Y67">
        <v>140</v>
      </c>
      <c r="Z67">
        <v>140</v>
      </c>
      <c r="AA67">
        <v>169</v>
      </c>
      <c r="AB67">
        <v>178</v>
      </c>
      <c r="AC67">
        <v>152</v>
      </c>
      <c r="AD67">
        <v>152</v>
      </c>
      <c r="AE67">
        <v>187</v>
      </c>
      <c r="AF67">
        <v>196</v>
      </c>
      <c r="AG67">
        <v>140</v>
      </c>
      <c r="AH67">
        <v>140</v>
      </c>
    </row>
    <row r="68" spans="1:34" x14ac:dyDescent="0.3">
      <c r="A68" t="s">
        <v>166</v>
      </c>
      <c r="B68" t="s">
        <v>147</v>
      </c>
      <c r="C68">
        <v>215</v>
      </c>
      <c r="D68">
        <v>218</v>
      </c>
      <c r="E68">
        <v>107</v>
      </c>
      <c r="F68">
        <v>107</v>
      </c>
      <c r="G68">
        <v>136</v>
      </c>
      <c r="H68">
        <v>136</v>
      </c>
      <c r="I68">
        <v>194</v>
      </c>
      <c r="J68">
        <v>203</v>
      </c>
      <c r="K68">
        <v>194</v>
      </c>
      <c r="L68">
        <v>194</v>
      </c>
      <c r="M68">
        <v>134</v>
      </c>
      <c r="N68">
        <v>134</v>
      </c>
      <c r="O68">
        <v>123</v>
      </c>
      <c r="P68">
        <v>129</v>
      </c>
      <c r="Q68">
        <v>249</v>
      </c>
      <c r="R68">
        <v>249</v>
      </c>
      <c r="S68">
        <v>286</v>
      </c>
      <c r="T68">
        <v>286</v>
      </c>
      <c r="U68">
        <v>180</v>
      </c>
      <c r="V68">
        <v>180</v>
      </c>
      <c r="W68">
        <v>129</v>
      </c>
      <c r="X68">
        <v>129</v>
      </c>
      <c r="Y68">
        <v>140</v>
      </c>
      <c r="Z68">
        <v>140</v>
      </c>
      <c r="AA68">
        <v>178</v>
      </c>
      <c r="AB68">
        <v>193</v>
      </c>
      <c r="AC68">
        <v>152</v>
      </c>
      <c r="AD68">
        <v>157</v>
      </c>
      <c r="AE68">
        <v>196</v>
      </c>
      <c r="AF68">
        <v>196</v>
      </c>
      <c r="AG68">
        <v>134</v>
      </c>
      <c r="AH68">
        <v>143</v>
      </c>
    </row>
    <row r="69" spans="1:34" x14ac:dyDescent="0.3">
      <c r="A69" t="s">
        <v>165</v>
      </c>
      <c r="B69" t="s">
        <v>147</v>
      </c>
      <c r="C69">
        <v>215</v>
      </c>
      <c r="D69">
        <v>215</v>
      </c>
      <c r="E69">
        <v>107</v>
      </c>
      <c r="F69">
        <v>107</v>
      </c>
      <c r="G69">
        <v>136</v>
      </c>
      <c r="H69">
        <v>142</v>
      </c>
      <c r="I69">
        <v>194</v>
      </c>
      <c r="J69">
        <v>203</v>
      </c>
      <c r="K69">
        <v>194</v>
      </c>
      <c r="L69">
        <v>194</v>
      </c>
      <c r="M69">
        <v>134</v>
      </c>
      <c r="N69">
        <v>134</v>
      </c>
      <c r="O69">
        <v>123</v>
      </c>
      <c r="P69">
        <v>123</v>
      </c>
      <c r="Q69">
        <v>249</v>
      </c>
      <c r="R69">
        <v>249</v>
      </c>
      <c r="S69">
        <v>286</v>
      </c>
      <c r="T69">
        <v>286</v>
      </c>
      <c r="U69">
        <v>172</v>
      </c>
      <c r="V69">
        <v>180</v>
      </c>
      <c r="W69">
        <v>129</v>
      </c>
      <c r="X69">
        <v>129</v>
      </c>
      <c r="Y69">
        <v>140</v>
      </c>
      <c r="Z69">
        <v>140</v>
      </c>
      <c r="AA69">
        <v>181</v>
      </c>
      <c r="AB69">
        <v>199</v>
      </c>
      <c r="AC69">
        <v>152</v>
      </c>
      <c r="AD69">
        <v>157</v>
      </c>
      <c r="AE69">
        <v>196</v>
      </c>
      <c r="AF69">
        <v>196</v>
      </c>
      <c r="AG69">
        <v>137</v>
      </c>
      <c r="AH69">
        <v>140</v>
      </c>
    </row>
    <row r="70" spans="1:34" x14ac:dyDescent="0.3">
      <c r="A70" t="s">
        <v>164</v>
      </c>
      <c r="B70" t="s">
        <v>147</v>
      </c>
      <c r="C70">
        <v>215</v>
      </c>
      <c r="D70">
        <v>215</v>
      </c>
      <c r="E70">
        <v>107</v>
      </c>
      <c r="F70">
        <v>107</v>
      </c>
      <c r="G70">
        <v>136</v>
      </c>
      <c r="H70">
        <v>142</v>
      </c>
      <c r="I70">
        <v>194</v>
      </c>
      <c r="J70">
        <v>194</v>
      </c>
      <c r="K70">
        <v>194</v>
      </c>
      <c r="L70">
        <v>194</v>
      </c>
      <c r="M70">
        <v>134</v>
      </c>
      <c r="N70">
        <v>134</v>
      </c>
      <c r="O70">
        <v>123</v>
      </c>
      <c r="P70">
        <v>129</v>
      </c>
      <c r="Q70">
        <v>249</v>
      </c>
      <c r="R70">
        <v>249</v>
      </c>
      <c r="S70">
        <v>286</v>
      </c>
      <c r="T70">
        <v>286</v>
      </c>
      <c r="U70">
        <v>178</v>
      </c>
      <c r="V70">
        <v>180</v>
      </c>
      <c r="W70">
        <v>129</v>
      </c>
      <c r="X70">
        <v>129</v>
      </c>
      <c r="Y70">
        <v>140</v>
      </c>
      <c r="Z70">
        <v>144</v>
      </c>
      <c r="AA70">
        <v>166</v>
      </c>
      <c r="AB70">
        <v>172</v>
      </c>
      <c r="AC70">
        <v>152</v>
      </c>
      <c r="AD70">
        <v>152</v>
      </c>
      <c r="AE70">
        <v>190</v>
      </c>
      <c r="AF70">
        <v>196</v>
      </c>
      <c r="AG70">
        <v>128</v>
      </c>
      <c r="AH70">
        <v>137</v>
      </c>
    </row>
    <row r="71" spans="1:34" x14ac:dyDescent="0.3">
      <c r="A71" t="s">
        <v>163</v>
      </c>
      <c r="B71" t="s">
        <v>147</v>
      </c>
      <c r="C71">
        <v>215</v>
      </c>
      <c r="D71">
        <v>224</v>
      </c>
      <c r="E71">
        <v>107</v>
      </c>
      <c r="F71">
        <v>107</v>
      </c>
      <c r="G71">
        <v>136</v>
      </c>
      <c r="H71">
        <v>142</v>
      </c>
      <c r="I71">
        <v>194</v>
      </c>
      <c r="J71">
        <v>194</v>
      </c>
      <c r="K71">
        <v>194</v>
      </c>
      <c r="L71">
        <v>194</v>
      </c>
      <c r="M71">
        <v>134</v>
      </c>
      <c r="N71">
        <v>134</v>
      </c>
      <c r="O71">
        <v>129</v>
      </c>
      <c r="P71">
        <v>129</v>
      </c>
      <c r="Q71">
        <v>249</v>
      </c>
      <c r="R71">
        <v>249</v>
      </c>
      <c r="S71">
        <v>270</v>
      </c>
      <c r="T71">
        <v>286</v>
      </c>
      <c r="U71">
        <v>178</v>
      </c>
      <c r="V71">
        <v>178</v>
      </c>
      <c r="W71">
        <v>129</v>
      </c>
      <c r="X71">
        <v>129</v>
      </c>
      <c r="Y71">
        <v>140</v>
      </c>
      <c r="Z71">
        <v>140</v>
      </c>
      <c r="AA71">
        <v>181</v>
      </c>
      <c r="AB71">
        <v>190</v>
      </c>
      <c r="AC71">
        <v>152</v>
      </c>
      <c r="AD71">
        <v>157</v>
      </c>
      <c r="AE71">
        <v>196</v>
      </c>
      <c r="AF71">
        <v>199</v>
      </c>
      <c r="AG71">
        <v>131</v>
      </c>
      <c r="AH71">
        <v>137</v>
      </c>
    </row>
    <row r="72" spans="1:34" x14ac:dyDescent="0.3">
      <c r="A72" t="s">
        <v>162</v>
      </c>
      <c r="B72" t="s">
        <v>147</v>
      </c>
      <c r="C72">
        <v>215</v>
      </c>
      <c r="D72">
        <v>215</v>
      </c>
      <c r="E72">
        <v>107</v>
      </c>
      <c r="F72">
        <v>111</v>
      </c>
      <c r="G72">
        <v>136</v>
      </c>
      <c r="H72">
        <v>142</v>
      </c>
      <c r="I72">
        <v>194</v>
      </c>
      <c r="J72">
        <v>194</v>
      </c>
      <c r="K72">
        <v>194</v>
      </c>
      <c r="L72">
        <v>194</v>
      </c>
      <c r="M72">
        <v>134</v>
      </c>
      <c r="N72">
        <v>134</v>
      </c>
      <c r="O72">
        <v>129</v>
      </c>
      <c r="P72">
        <v>129</v>
      </c>
      <c r="Q72">
        <v>249</v>
      </c>
      <c r="R72">
        <v>249</v>
      </c>
      <c r="S72">
        <v>270</v>
      </c>
      <c r="T72">
        <v>286</v>
      </c>
      <c r="U72">
        <v>172</v>
      </c>
      <c r="V72">
        <v>172</v>
      </c>
      <c r="W72">
        <v>129</v>
      </c>
      <c r="X72">
        <v>129</v>
      </c>
      <c r="Y72">
        <v>140</v>
      </c>
      <c r="Z72">
        <v>140</v>
      </c>
      <c r="AA72">
        <v>181</v>
      </c>
      <c r="AB72">
        <v>199</v>
      </c>
      <c r="AC72">
        <v>152</v>
      </c>
      <c r="AD72">
        <v>157</v>
      </c>
      <c r="AE72">
        <v>196</v>
      </c>
      <c r="AF72">
        <v>199</v>
      </c>
      <c r="AG72">
        <v>131</v>
      </c>
      <c r="AH72">
        <v>140</v>
      </c>
    </row>
    <row r="73" spans="1:34" x14ac:dyDescent="0.3">
      <c r="A73" t="s">
        <v>161</v>
      </c>
      <c r="B73" t="s">
        <v>147</v>
      </c>
      <c r="C73">
        <v>215</v>
      </c>
      <c r="D73">
        <v>224</v>
      </c>
      <c r="E73">
        <v>107</v>
      </c>
      <c r="F73">
        <v>107</v>
      </c>
      <c r="G73">
        <v>136</v>
      </c>
      <c r="H73">
        <v>142</v>
      </c>
      <c r="I73">
        <v>194</v>
      </c>
      <c r="J73">
        <v>194</v>
      </c>
      <c r="K73">
        <v>194</v>
      </c>
      <c r="L73">
        <v>194</v>
      </c>
      <c r="M73">
        <v>134</v>
      </c>
      <c r="N73">
        <v>134</v>
      </c>
      <c r="O73">
        <v>123</v>
      </c>
      <c r="P73">
        <v>129</v>
      </c>
      <c r="Q73">
        <v>249</v>
      </c>
      <c r="R73">
        <v>249</v>
      </c>
      <c r="S73">
        <v>286</v>
      </c>
      <c r="T73">
        <v>286</v>
      </c>
      <c r="U73">
        <v>172</v>
      </c>
      <c r="V73">
        <v>172</v>
      </c>
      <c r="W73">
        <v>129</v>
      </c>
      <c r="X73">
        <v>129</v>
      </c>
      <c r="Y73">
        <v>140</v>
      </c>
      <c r="Z73">
        <v>144</v>
      </c>
      <c r="AA73">
        <v>163</v>
      </c>
      <c r="AB73">
        <v>187</v>
      </c>
      <c r="AC73">
        <v>152</v>
      </c>
      <c r="AD73">
        <v>152</v>
      </c>
      <c r="AE73">
        <v>190</v>
      </c>
      <c r="AF73">
        <v>196</v>
      </c>
      <c r="AG73">
        <v>131</v>
      </c>
      <c r="AH73">
        <v>143</v>
      </c>
    </row>
    <row r="74" spans="1:34" x14ac:dyDescent="0.3">
      <c r="A74" t="s">
        <v>160</v>
      </c>
      <c r="B74" t="s">
        <v>147</v>
      </c>
      <c r="C74">
        <v>215</v>
      </c>
      <c r="D74">
        <v>215</v>
      </c>
      <c r="E74">
        <v>107</v>
      </c>
      <c r="F74">
        <v>107</v>
      </c>
      <c r="G74">
        <v>142</v>
      </c>
      <c r="H74">
        <v>142</v>
      </c>
      <c r="I74">
        <v>0</v>
      </c>
      <c r="J74">
        <v>0</v>
      </c>
      <c r="K74">
        <v>194</v>
      </c>
      <c r="L74">
        <v>198</v>
      </c>
      <c r="M74">
        <v>134</v>
      </c>
      <c r="N74">
        <v>134</v>
      </c>
      <c r="O74">
        <v>123</v>
      </c>
      <c r="P74">
        <v>123</v>
      </c>
      <c r="Q74">
        <v>249</v>
      </c>
      <c r="R74">
        <v>249</v>
      </c>
      <c r="S74">
        <v>286</v>
      </c>
      <c r="T74">
        <v>286</v>
      </c>
      <c r="U74">
        <v>172</v>
      </c>
      <c r="V74">
        <v>178</v>
      </c>
      <c r="W74">
        <v>129</v>
      </c>
      <c r="X74">
        <v>129</v>
      </c>
      <c r="Y74">
        <v>140</v>
      </c>
      <c r="Z74">
        <v>144</v>
      </c>
      <c r="AA74">
        <v>193</v>
      </c>
      <c r="AB74">
        <v>199</v>
      </c>
      <c r="AC74">
        <v>152</v>
      </c>
      <c r="AD74">
        <v>152</v>
      </c>
      <c r="AE74">
        <v>196</v>
      </c>
      <c r="AF74">
        <v>199</v>
      </c>
      <c r="AG74">
        <v>137</v>
      </c>
      <c r="AH74">
        <v>143</v>
      </c>
    </row>
    <row r="75" spans="1:34" x14ac:dyDescent="0.3">
      <c r="A75" t="s">
        <v>159</v>
      </c>
      <c r="B75" t="s">
        <v>147</v>
      </c>
      <c r="C75">
        <v>215</v>
      </c>
      <c r="D75">
        <v>215</v>
      </c>
      <c r="E75">
        <v>107</v>
      </c>
      <c r="F75">
        <v>107</v>
      </c>
      <c r="G75">
        <v>142</v>
      </c>
      <c r="H75">
        <v>142</v>
      </c>
      <c r="I75">
        <v>194</v>
      </c>
      <c r="J75">
        <v>203</v>
      </c>
      <c r="K75">
        <v>194</v>
      </c>
      <c r="L75">
        <v>198</v>
      </c>
      <c r="M75">
        <v>134</v>
      </c>
      <c r="N75">
        <v>134</v>
      </c>
      <c r="O75">
        <v>123</v>
      </c>
      <c r="P75">
        <v>129</v>
      </c>
      <c r="Q75">
        <v>249</v>
      </c>
      <c r="R75">
        <v>249</v>
      </c>
      <c r="S75">
        <v>270</v>
      </c>
      <c r="T75">
        <v>286</v>
      </c>
      <c r="U75">
        <v>172</v>
      </c>
      <c r="V75">
        <v>178</v>
      </c>
      <c r="W75">
        <v>129</v>
      </c>
      <c r="X75">
        <v>129</v>
      </c>
      <c r="Y75">
        <v>140</v>
      </c>
      <c r="Z75">
        <v>140</v>
      </c>
      <c r="AA75">
        <v>178</v>
      </c>
      <c r="AB75">
        <v>187</v>
      </c>
      <c r="AC75">
        <v>152</v>
      </c>
      <c r="AD75">
        <v>157</v>
      </c>
      <c r="AE75">
        <v>196</v>
      </c>
      <c r="AF75">
        <v>199</v>
      </c>
      <c r="AG75">
        <v>134</v>
      </c>
      <c r="AH75">
        <v>140</v>
      </c>
    </row>
    <row r="76" spans="1:34" x14ac:dyDescent="0.3">
      <c r="A76" t="s">
        <v>218</v>
      </c>
      <c r="B76" t="s">
        <v>147</v>
      </c>
      <c r="C76">
        <v>215</v>
      </c>
      <c r="D76">
        <v>215</v>
      </c>
      <c r="E76">
        <v>107</v>
      </c>
      <c r="F76">
        <v>107</v>
      </c>
      <c r="G76">
        <v>142</v>
      </c>
      <c r="H76">
        <v>142</v>
      </c>
      <c r="I76">
        <v>194</v>
      </c>
      <c r="J76">
        <v>203</v>
      </c>
      <c r="K76">
        <v>194</v>
      </c>
      <c r="L76">
        <v>198</v>
      </c>
      <c r="M76">
        <v>134</v>
      </c>
      <c r="N76">
        <v>134</v>
      </c>
      <c r="O76">
        <v>129</v>
      </c>
      <c r="P76">
        <v>129</v>
      </c>
      <c r="Q76">
        <v>249</v>
      </c>
      <c r="R76">
        <v>249</v>
      </c>
      <c r="S76">
        <v>270</v>
      </c>
      <c r="T76">
        <v>286</v>
      </c>
      <c r="U76">
        <v>172</v>
      </c>
      <c r="V76">
        <v>180</v>
      </c>
      <c r="W76">
        <v>129</v>
      </c>
      <c r="X76">
        <v>129</v>
      </c>
      <c r="Y76">
        <v>140</v>
      </c>
      <c r="Z76">
        <v>144</v>
      </c>
      <c r="AA76">
        <v>187</v>
      </c>
      <c r="AB76">
        <v>190</v>
      </c>
      <c r="AC76">
        <v>152</v>
      </c>
      <c r="AD76">
        <v>152</v>
      </c>
      <c r="AE76">
        <v>181</v>
      </c>
      <c r="AF76">
        <v>187</v>
      </c>
      <c r="AG76">
        <v>119</v>
      </c>
      <c r="AH76">
        <v>119</v>
      </c>
    </row>
    <row r="77" spans="1:34" x14ac:dyDescent="0.3">
      <c r="A77" t="s">
        <v>219</v>
      </c>
      <c r="B77" t="s">
        <v>147</v>
      </c>
      <c r="C77">
        <v>215</v>
      </c>
      <c r="D77">
        <v>227</v>
      </c>
      <c r="E77">
        <v>107</v>
      </c>
      <c r="F77">
        <v>107</v>
      </c>
      <c r="G77">
        <v>136</v>
      </c>
      <c r="H77">
        <v>136</v>
      </c>
      <c r="I77">
        <v>194</v>
      </c>
      <c r="J77">
        <v>194</v>
      </c>
      <c r="K77">
        <v>194</v>
      </c>
      <c r="L77">
        <v>194</v>
      </c>
      <c r="M77">
        <v>134</v>
      </c>
      <c r="N77">
        <v>134</v>
      </c>
      <c r="O77">
        <v>129</v>
      </c>
      <c r="P77">
        <v>129</v>
      </c>
      <c r="Q77">
        <v>249</v>
      </c>
      <c r="R77">
        <v>249</v>
      </c>
      <c r="S77">
        <v>270</v>
      </c>
      <c r="T77">
        <v>286</v>
      </c>
      <c r="U77">
        <v>172</v>
      </c>
      <c r="V77">
        <v>178</v>
      </c>
      <c r="W77">
        <v>129</v>
      </c>
      <c r="X77">
        <v>129</v>
      </c>
      <c r="Y77">
        <v>140</v>
      </c>
      <c r="Z77">
        <v>140</v>
      </c>
      <c r="AA77">
        <v>178</v>
      </c>
      <c r="AB77">
        <v>187</v>
      </c>
      <c r="AC77">
        <v>152</v>
      </c>
      <c r="AD77">
        <v>152</v>
      </c>
      <c r="AE77">
        <v>190</v>
      </c>
      <c r="AF77">
        <v>199</v>
      </c>
      <c r="AG77">
        <v>119</v>
      </c>
      <c r="AH77">
        <v>119</v>
      </c>
    </row>
    <row r="78" spans="1:34" x14ac:dyDescent="0.3">
      <c r="A78" t="s">
        <v>220</v>
      </c>
      <c r="B78" t="s">
        <v>147</v>
      </c>
      <c r="C78">
        <v>215</v>
      </c>
      <c r="D78">
        <v>224</v>
      </c>
      <c r="E78">
        <v>107</v>
      </c>
      <c r="F78">
        <v>107</v>
      </c>
      <c r="G78">
        <v>136</v>
      </c>
      <c r="H78">
        <v>136</v>
      </c>
      <c r="I78">
        <v>194</v>
      </c>
      <c r="J78">
        <v>194</v>
      </c>
      <c r="K78">
        <v>194</v>
      </c>
      <c r="L78">
        <v>194</v>
      </c>
      <c r="M78">
        <v>134</v>
      </c>
      <c r="N78">
        <v>134</v>
      </c>
      <c r="O78">
        <v>129</v>
      </c>
      <c r="P78">
        <v>129</v>
      </c>
      <c r="Q78">
        <v>249</v>
      </c>
      <c r="R78">
        <v>249</v>
      </c>
      <c r="S78">
        <v>270</v>
      </c>
      <c r="T78">
        <v>286</v>
      </c>
      <c r="U78">
        <v>180</v>
      </c>
      <c r="V78">
        <v>180</v>
      </c>
      <c r="W78">
        <v>129</v>
      </c>
      <c r="X78">
        <v>129</v>
      </c>
      <c r="Y78">
        <v>140</v>
      </c>
      <c r="Z78">
        <v>140</v>
      </c>
      <c r="AA78">
        <v>172</v>
      </c>
      <c r="AB78">
        <v>178</v>
      </c>
      <c r="AC78">
        <v>152</v>
      </c>
      <c r="AD78">
        <v>157</v>
      </c>
      <c r="AE78">
        <v>190</v>
      </c>
      <c r="AF78">
        <v>199</v>
      </c>
      <c r="AG78">
        <v>119</v>
      </c>
      <c r="AH78">
        <v>131</v>
      </c>
    </row>
    <row r="79" spans="1:34" x14ac:dyDescent="0.3">
      <c r="A79" t="s">
        <v>221</v>
      </c>
      <c r="B79" t="s">
        <v>147</v>
      </c>
      <c r="C79">
        <v>215</v>
      </c>
      <c r="D79">
        <v>215</v>
      </c>
      <c r="E79">
        <v>107</v>
      </c>
      <c r="F79">
        <v>107</v>
      </c>
      <c r="G79">
        <v>136</v>
      </c>
      <c r="H79">
        <v>142</v>
      </c>
      <c r="I79">
        <v>194</v>
      </c>
      <c r="J79">
        <v>194</v>
      </c>
      <c r="K79">
        <v>194</v>
      </c>
      <c r="L79">
        <v>194</v>
      </c>
      <c r="M79">
        <v>134</v>
      </c>
      <c r="N79">
        <v>134</v>
      </c>
      <c r="O79">
        <v>129</v>
      </c>
      <c r="P79">
        <v>129</v>
      </c>
      <c r="Q79">
        <v>249</v>
      </c>
      <c r="R79">
        <v>249</v>
      </c>
      <c r="S79">
        <v>270</v>
      </c>
      <c r="T79">
        <v>286</v>
      </c>
      <c r="U79">
        <v>172</v>
      </c>
      <c r="V79">
        <v>172</v>
      </c>
      <c r="W79">
        <v>129</v>
      </c>
      <c r="X79">
        <v>129</v>
      </c>
      <c r="Y79">
        <v>140</v>
      </c>
      <c r="Z79">
        <v>144</v>
      </c>
      <c r="AA79">
        <v>190</v>
      </c>
      <c r="AB79">
        <v>193</v>
      </c>
      <c r="AC79">
        <v>152</v>
      </c>
      <c r="AD79">
        <v>152</v>
      </c>
      <c r="AE79">
        <v>187</v>
      </c>
      <c r="AF79">
        <v>190</v>
      </c>
      <c r="AG79">
        <v>125</v>
      </c>
      <c r="AH79">
        <v>137</v>
      </c>
    </row>
    <row r="80" spans="1:34" x14ac:dyDescent="0.3">
      <c r="A80" t="s">
        <v>222</v>
      </c>
      <c r="B80" t="s">
        <v>147</v>
      </c>
      <c r="C80">
        <v>215</v>
      </c>
      <c r="D80">
        <v>215</v>
      </c>
      <c r="E80">
        <v>107</v>
      </c>
      <c r="F80">
        <v>107</v>
      </c>
      <c r="G80">
        <v>142</v>
      </c>
      <c r="H80">
        <v>142</v>
      </c>
      <c r="I80">
        <v>194</v>
      </c>
      <c r="J80">
        <v>194</v>
      </c>
      <c r="K80">
        <v>194</v>
      </c>
      <c r="L80">
        <v>194</v>
      </c>
      <c r="M80">
        <v>134</v>
      </c>
      <c r="N80">
        <v>134</v>
      </c>
      <c r="O80">
        <v>123</v>
      </c>
      <c r="P80">
        <v>129</v>
      </c>
      <c r="Q80">
        <v>249</v>
      </c>
      <c r="R80">
        <v>249</v>
      </c>
      <c r="S80">
        <v>286</v>
      </c>
      <c r="T80">
        <v>286</v>
      </c>
      <c r="U80">
        <v>172</v>
      </c>
      <c r="V80">
        <v>172</v>
      </c>
      <c r="W80">
        <v>129</v>
      </c>
      <c r="X80">
        <v>129</v>
      </c>
      <c r="Y80">
        <v>140</v>
      </c>
      <c r="Z80">
        <v>144</v>
      </c>
      <c r="AA80">
        <v>169</v>
      </c>
      <c r="AB80">
        <v>175</v>
      </c>
      <c r="AC80">
        <v>152</v>
      </c>
      <c r="AD80">
        <v>152</v>
      </c>
      <c r="AE80">
        <v>187</v>
      </c>
      <c r="AF80">
        <v>193</v>
      </c>
      <c r="AG80">
        <v>125</v>
      </c>
      <c r="AH80">
        <v>137</v>
      </c>
    </row>
    <row r="81" spans="1:34" x14ac:dyDescent="0.3">
      <c r="A81" t="s">
        <v>223</v>
      </c>
      <c r="B81" t="s">
        <v>147</v>
      </c>
      <c r="C81">
        <v>215</v>
      </c>
      <c r="D81">
        <v>227</v>
      </c>
      <c r="E81">
        <v>107</v>
      </c>
      <c r="F81">
        <v>107</v>
      </c>
      <c r="G81">
        <v>136</v>
      </c>
      <c r="H81">
        <v>136</v>
      </c>
      <c r="I81">
        <v>194</v>
      </c>
      <c r="J81">
        <v>194</v>
      </c>
      <c r="K81">
        <v>194</v>
      </c>
      <c r="L81">
        <v>194</v>
      </c>
      <c r="M81">
        <v>134</v>
      </c>
      <c r="N81">
        <v>134</v>
      </c>
      <c r="O81">
        <v>129</v>
      </c>
      <c r="P81">
        <v>129</v>
      </c>
      <c r="Q81">
        <v>249</v>
      </c>
      <c r="R81">
        <v>249</v>
      </c>
      <c r="S81">
        <v>286</v>
      </c>
      <c r="T81">
        <v>286</v>
      </c>
      <c r="U81">
        <v>172</v>
      </c>
      <c r="V81">
        <v>178</v>
      </c>
      <c r="W81">
        <v>129</v>
      </c>
      <c r="X81">
        <v>129</v>
      </c>
      <c r="Y81">
        <v>0</v>
      </c>
      <c r="Z81">
        <v>0</v>
      </c>
      <c r="AA81">
        <v>175</v>
      </c>
      <c r="AB81">
        <v>184</v>
      </c>
      <c r="AC81">
        <v>152</v>
      </c>
      <c r="AD81">
        <v>157</v>
      </c>
      <c r="AE81">
        <v>187</v>
      </c>
      <c r="AF81">
        <v>193</v>
      </c>
      <c r="AG81">
        <v>125</v>
      </c>
      <c r="AH81">
        <v>137</v>
      </c>
    </row>
    <row r="82" spans="1:34" x14ac:dyDescent="0.3">
      <c r="A82" t="s">
        <v>224</v>
      </c>
      <c r="B82" t="s">
        <v>147</v>
      </c>
      <c r="C82">
        <v>215</v>
      </c>
      <c r="D82">
        <v>215</v>
      </c>
      <c r="E82">
        <v>107</v>
      </c>
      <c r="F82">
        <v>107</v>
      </c>
      <c r="G82">
        <v>142</v>
      </c>
      <c r="H82">
        <v>142</v>
      </c>
      <c r="I82">
        <v>0</v>
      </c>
      <c r="J82">
        <v>0</v>
      </c>
      <c r="K82">
        <v>194</v>
      </c>
      <c r="L82">
        <v>194</v>
      </c>
      <c r="M82">
        <v>134</v>
      </c>
      <c r="N82">
        <v>134</v>
      </c>
      <c r="O82">
        <v>129</v>
      </c>
      <c r="P82">
        <v>129</v>
      </c>
      <c r="Q82">
        <v>249</v>
      </c>
      <c r="R82">
        <v>249</v>
      </c>
      <c r="S82">
        <v>270</v>
      </c>
      <c r="T82">
        <v>286</v>
      </c>
      <c r="U82">
        <v>178</v>
      </c>
      <c r="V82">
        <v>180</v>
      </c>
      <c r="W82">
        <v>0</v>
      </c>
      <c r="X82">
        <v>0</v>
      </c>
      <c r="Y82">
        <v>0</v>
      </c>
      <c r="Z82">
        <v>0</v>
      </c>
      <c r="AA82">
        <v>175</v>
      </c>
      <c r="AB82">
        <v>190</v>
      </c>
      <c r="AC82">
        <v>152</v>
      </c>
      <c r="AD82">
        <v>157</v>
      </c>
      <c r="AE82">
        <v>190</v>
      </c>
      <c r="AF82">
        <v>196</v>
      </c>
      <c r="AG82">
        <v>125</v>
      </c>
      <c r="AH82">
        <v>128</v>
      </c>
    </row>
    <row r="83" spans="1:34" x14ac:dyDescent="0.3">
      <c r="A83" t="s">
        <v>225</v>
      </c>
      <c r="B83" t="s">
        <v>147</v>
      </c>
      <c r="C83">
        <v>215</v>
      </c>
      <c r="D83">
        <v>224</v>
      </c>
      <c r="E83">
        <v>107</v>
      </c>
      <c r="F83">
        <v>107</v>
      </c>
      <c r="G83">
        <v>136</v>
      </c>
      <c r="H83">
        <v>142</v>
      </c>
      <c r="I83">
        <v>203</v>
      </c>
      <c r="J83">
        <v>203</v>
      </c>
      <c r="K83">
        <v>194</v>
      </c>
      <c r="L83">
        <v>194</v>
      </c>
      <c r="M83">
        <v>134</v>
      </c>
      <c r="N83">
        <v>134</v>
      </c>
      <c r="O83">
        <v>129</v>
      </c>
      <c r="P83">
        <v>129</v>
      </c>
      <c r="Q83">
        <v>249</v>
      </c>
      <c r="R83">
        <v>249</v>
      </c>
      <c r="S83">
        <v>286</v>
      </c>
      <c r="T83">
        <v>286</v>
      </c>
      <c r="U83">
        <v>178</v>
      </c>
      <c r="V83">
        <v>178</v>
      </c>
      <c r="W83">
        <v>129</v>
      </c>
      <c r="X83">
        <v>129</v>
      </c>
      <c r="Y83">
        <v>140</v>
      </c>
      <c r="Z83">
        <v>140</v>
      </c>
      <c r="AA83">
        <v>169</v>
      </c>
      <c r="AB83">
        <v>178</v>
      </c>
      <c r="AC83">
        <v>152</v>
      </c>
      <c r="AD83">
        <v>157</v>
      </c>
      <c r="AE83">
        <v>190</v>
      </c>
      <c r="AF83">
        <v>193</v>
      </c>
      <c r="AG83">
        <v>116</v>
      </c>
      <c r="AH83">
        <v>125</v>
      </c>
    </row>
    <row r="84" spans="1:34" x14ac:dyDescent="0.3">
      <c r="A84" t="s">
        <v>226</v>
      </c>
      <c r="B84" t="s">
        <v>147</v>
      </c>
      <c r="C84">
        <v>215</v>
      </c>
      <c r="D84">
        <v>227</v>
      </c>
      <c r="E84">
        <v>107</v>
      </c>
      <c r="F84">
        <v>107</v>
      </c>
      <c r="G84">
        <v>136</v>
      </c>
      <c r="H84">
        <v>142</v>
      </c>
      <c r="I84">
        <v>194</v>
      </c>
      <c r="J84">
        <v>203</v>
      </c>
      <c r="K84">
        <v>194</v>
      </c>
      <c r="L84">
        <v>198</v>
      </c>
      <c r="M84">
        <v>134</v>
      </c>
      <c r="N84">
        <v>134</v>
      </c>
      <c r="O84">
        <v>129</v>
      </c>
      <c r="P84">
        <v>129</v>
      </c>
      <c r="Q84">
        <v>249</v>
      </c>
      <c r="R84">
        <v>249</v>
      </c>
      <c r="S84">
        <v>286</v>
      </c>
      <c r="T84">
        <v>286</v>
      </c>
      <c r="U84">
        <v>172</v>
      </c>
      <c r="V84">
        <v>178</v>
      </c>
      <c r="W84">
        <v>129</v>
      </c>
      <c r="X84">
        <v>129</v>
      </c>
      <c r="Y84">
        <v>144</v>
      </c>
      <c r="Z84">
        <v>144</v>
      </c>
      <c r="AA84">
        <v>0</v>
      </c>
      <c r="AB84">
        <v>0</v>
      </c>
      <c r="AC84">
        <v>152</v>
      </c>
      <c r="AD84">
        <v>152</v>
      </c>
      <c r="AE84">
        <v>193</v>
      </c>
      <c r="AF84">
        <v>199</v>
      </c>
      <c r="AG84">
        <v>119</v>
      </c>
      <c r="AH84">
        <v>128</v>
      </c>
    </row>
    <row r="85" spans="1:34" x14ac:dyDescent="0.3">
      <c r="A85" t="s">
        <v>227</v>
      </c>
      <c r="B85" t="s">
        <v>147</v>
      </c>
      <c r="C85">
        <v>215</v>
      </c>
      <c r="D85">
        <v>227</v>
      </c>
      <c r="E85">
        <v>107</v>
      </c>
      <c r="F85">
        <v>107</v>
      </c>
      <c r="G85">
        <v>136</v>
      </c>
      <c r="H85">
        <v>142</v>
      </c>
      <c r="I85">
        <v>194</v>
      </c>
      <c r="J85">
        <v>203</v>
      </c>
      <c r="K85">
        <v>194</v>
      </c>
      <c r="L85">
        <v>194</v>
      </c>
      <c r="M85">
        <v>134</v>
      </c>
      <c r="N85">
        <v>134</v>
      </c>
      <c r="O85">
        <v>129</v>
      </c>
      <c r="P85">
        <v>129</v>
      </c>
      <c r="Q85">
        <v>249</v>
      </c>
      <c r="R85">
        <v>249</v>
      </c>
      <c r="S85">
        <v>286</v>
      </c>
      <c r="T85">
        <v>286</v>
      </c>
      <c r="U85">
        <v>172</v>
      </c>
      <c r="V85">
        <v>172</v>
      </c>
      <c r="W85">
        <v>0</v>
      </c>
      <c r="X85">
        <v>0</v>
      </c>
      <c r="Y85">
        <v>144</v>
      </c>
      <c r="Z85">
        <v>144</v>
      </c>
      <c r="AA85">
        <v>175</v>
      </c>
      <c r="AB85">
        <v>178</v>
      </c>
      <c r="AC85">
        <v>152</v>
      </c>
      <c r="AD85">
        <v>157</v>
      </c>
      <c r="AE85">
        <v>193</v>
      </c>
      <c r="AF85">
        <v>196</v>
      </c>
      <c r="AG85">
        <v>128</v>
      </c>
      <c r="AH85">
        <v>131</v>
      </c>
    </row>
    <row r="86" spans="1:34" x14ac:dyDescent="0.3">
      <c r="A86" t="s">
        <v>228</v>
      </c>
      <c r="B86" t="s">
        <v>147</v>
      </c>
      <c r="C86">
        <v>224</v>
      </c>
      <c r="D86">
        <v>227</v>
      </c>
      <c r="E86">
        <v>107</v>
      </c>
      <c r="F86">
        <v>107</v>
      </c>
      <c r="G86">
        <v>136</v>
      </c>
      <c r="H86">
        <v>142</v>
      </c>
      <c r="I86">
        <v>194</v>
      </c>
      <c r="J86">
        <v>194</v>
      </c>
      <c r="K86">
        <v>194</v>
      </c>
      <c r="L86">
        <v>194</v>
      </c>
      <c r="M86">
        <v>134</v>
      </c>
      <c r="N86">
        <v>134</v>
      </c>
      <c r="O86">
        <v>123</v>
      </c>
      <c r="P86">
        <v>129</v>
      </c>
      <c r="Q86">
        <v>249</v>
      </c>
      <c r="R86">
        <v>249</v>
      </c>
      <c r="S86">
        <v>286</v>
      </c>
      <c r="T86">
        <v>286</v>
      </c>
      <c r="U86">
        <v>178</v>
      </c>
      <c r="V86">
        <v>178</v>
      </c>
      <c r="W86">
        <v>129</v>
      </c>
      <c r="X86">
        <v>129</v>
      </c>
      <c r="Y86">
        <v>140</v>
      </c>
      <c r="Z86">
        <v>144</v>
      </c>
      <c r="AA86">
        <v>175</v>
      </c>
      <c r="AB86">
        <v>190</v>
      </c>
      <c r="AC86">
        <v>152</v>
      </c>
      <c r="AD86">
        <v>152</v>
      </c>
      <c r="AE86">
        <v>187</v>
      </c>
      <c r="AF86">
        <v>193</v>
      </c>
      <c r="AG86">
        <v>128</v>
      </c>
      <c r="AH86">
        <v>131</v>
      </c>
    </row>
    <row r="87" spans="1:34" x14ac:dyDescent="0.3">
      <c r="A87" t="s">
        <v>229</v>
      </c>
      <c r="B87" t="s">
        <v>147</v>
      </c>
      <c r="C87">
        <v>224</v>
      </c>
      <c r="D87">
        <v>227</v>
      </c>
      <c r="E87">
        <v>107</v>
      </c>
      <c r="F87">
        <v>107</v>
      </c>
      <c r="G87">
        <v>142</v>
      </c>
      <c r="H87">
        <v>142</v>
      </c>
      <c r="I87">
        <v>194</v>
      </c>
      <c r="J87">
        <v>194</v>
      </c>
      <c r="K87">
        <v>194</v>
      </c>
      <c r="L87">
        <v>194</v>
      </c>
      <c r="M87">
        <v>134</v>
      </c>
      <c r="N87">
        <v>134</v>
      </c>
      <c r="O87">
        <v>129</v>
      </c>
      <c r="P87">
        <v>129</v>
      </c>
      <c r="Q87">
        <v>249</v>
      </c>
      <c r="R87">
        <v>249</v>
      </c>
      <c r="S87">
        <v>286</v>
      </c>
      <c r="T87">
        <v>286</v>
      </c>
      <c r="U87">
        <v>178</v>
      </c>
      <c r="V87">
        <v>178</v>
      </c>
      <c r="W87">
        <v>129</v>
      </c>
      <c r="X87">
        <v>129</v>
      </c>
      <c r="Y87">
        <v>140</v>
      </c>
      <c r="Z87">
        <v>140</v>
      </c>
      <c r="AA87">
        <v>172</v>
      </c>
      <c r="AB87">
        <v>184</v>
      </c>
      <c r="AC87">
        <v>152</v>
      </c>
      <c r="AD87">
        <v>152</v>
      </c>
      <c r="AE87">
        <v>187</v>
      </c>
      <c r="AF87">
        <v>193</v>
      </c>
      <c r="AG87">
        <v>125</v>
      </c>
      <c r="AH87">
        <v>128</v>
      </c>
    </row>
    <row r="88" spans="1:34" x14ac:dyDescent="0.3">
      <c r="A88" t="s">
        <v>230</v>
      </c>
      <c r="B88" t="s">
        <v>147</v>
      </c>
      <c r="C88">
        <v>224</v>
      </c>
      <c r="D88">
        <v>224</v>
      </c>
      <c r="E88">
        <v>107</v>
      </c>
      <c r="F88">
        <v>107</v>
      </c>
      <c r="G88">
        <v>142</v>
      </c>
      <c r="H88">
        <v>142</v>
      </c>
      <c r="I88">
        <v>194</v>
      </c>
      <c r="J88">
        <v>194</v>
      </c>
      <c r="K88">
        <v>194</v>
      </c>
      <c r="L88">
        <v>194</v>
      </c>
      <c r="M88">
        <v>134</v>
      </c>
      <c r="N88">
        <v>134</v>
      </c>
      <c r="O88">
        <v>123</v>
      </c>
      <c r="P88">
        <v>129</v>
      </c>
      <c r="Q88">
        <v>249</v>
      </c>
      <c r="R88">
        <v>249</v>
      </c>
      <c r="S88">
        <v>286</v>
      </c>
      <c r="T88">
        <v>286</v>
      </c>
      <c r="U88">
        <v>178</v>
      </c>
      <c r="V88">
        <v>178</v>
      </c>
      <c r="W88">
        <v>129</v>
      </c>
      <c r="X88">
        <v>129</v>
      </c>
      <c r="Y88">
        <v>140</v>
      </c>
      <c r="Z88">
        <v>140</v>
      </c>
      <c r="AA88">
        <v>163</v>
      </c>
      <c r="AB88">
        <v>193</v>
      </c>
      <c r="AC88">
        <v>152</v>
      </c>
      <c r="AD88">
        <v>152</v>
      </c>
      <c r="AE88">
        <v>193</v>
      </c>
      <c r="AF88">
        <v>196</v>
      </c>
      <c r="AG88">
        <v>128</v>
      </c>
      <c r="AH88">
        <v>137</v>
      </c>
    </row>
    <row r="89" spans="1:34" x14ac:dyDescent="0.3">
      <c r="A89" t="s">
        <v>231</v>
      </c>
      <c r="B89" t="s">
        <v>147</v>
      </c>
      <c r="C89">
        <v>215</v>
      </c>
      <c r="D89">
        <v>227</v>
      </c>
      <c r="E89">
        <v>107</v>
      </c>
      <c r="F89">
        <v>107</v>
      </c>
      <c r="G89">
        <v>136</v>
      </c>
      <c r="H89">
        <v>142</v>
      </c>
      <c r="I89">
        <v>194</v>
      </c>
      <c r="J89">
        <v>194</v>
      </c>
      <c r="K89">
        <v>194</v>
      </c>
      <c r="L89">
        <v>194</v>
      </c>
      <c r="M89">
        <v>134</v>
      </c>
      <c r="N89">
        <v>134</v>
      </c>
      <c r="O89">
        <v>123</v>
      </c>
      <c r="P89">
        <v>129</v>
      </c>
      <c r="Q89">
        <v>249</v>
      </c>
      <c r="R89">
        <v>249</v>
      </c>
      <c r="S89">
        <v>270</v>
      </c>
      <c r="T89">
        <v>270</v>
      </c>
      <c r="U89">
        <v>178</v>
      </c>
      <c r="V89">
        <v>180</v>
      </c>
      <c r="W89">
        <v>129</v>
      </c>
      <c r="X89">
        <v>129</v>
      </c>
      <c r="Y89">
        <v>140</v>
      </c>
      <c r="Z89">
        <v>140</v>
      </c>
      <c r="AA89">
        <v>175</v>
      </c>
      <c r="AB89">
        <v>193</v>
      </c>
      <c r="AC89">
        <v>152</v>
      </c>
      <c r="AD89">
        <v>157</v>
      </c>
      <c r="AE89">
        <v>193</v>
      </c>
      <c r="AF89">
        <v>196</v>
      </c>
      <c r="AG89">
        <v>119</v>
      </c>
      <c r="AH89">
        <v>128</v>
      </c>
    </row>
    <row r="90" spans="1:34" x14ac:dyDescent="0.3">
      <c r="A90" t="s">
        <v>232</v>
      </c>
      <c r="B90" t="s">
        <v>147</v>
      </c>
      <c r="C90">
        <v>215</v>
      </c>
      <c r="D90">
        <v>224</v>
      </c>
      <c r="E90">
        <v>107</v>
      </c>
      <c r="F90">
        <v>107</v>
      </c>
      <c r="G90">
        <v>142</v>
      </c>
      <c r="H90">
        <v>142</v>
      </c>
      <c r="I90">
        <v>194</v>
      </c>
      <c r="J90">
        <v>194</v>
      </c>
      <c r="K90">
        <v>194</v>
      </c>
      <c r="L90">
        <v>194</v>
      </c>
      <c r="M90">
        <v>134</v>
      </c>
      <c r="N90">
        <v>134</v>
      </c>
      <c r="O90">
        <v>129</v>
      </c>
      <c r="P90">
        <v>129</v>
      </c>
      <c r="Q90">
        <v>249</v>
      </c>
      <c r="R90">
        <v>249</v>
      </c>
      <c r="S90">
        <v>286</v>
      </c>
      <c r="T90">
        <v>286</v>
      </c>
      <c r="U90">
        <v>172</v>
      </c>
      <c r="V90">
        <v>178</v>
      </c>
      <c r="W90">
        <v>129</v>
      </c>
      <c r="X90">
        <v>129</v>
      </c>
      <c r="Y90">
        <v>0</v>
      </c>
      <c r="Z90">
        <v>0</v>
      </c>
      <c r="AA90">
        <v>163</v>
      </c>
      <c r="AB90">
        <v>169</v>
      </c>
      <c r="AC90">
        <v>157</v>
      </c>
      <c r="AD90">
        <v>157</v>
      </c>
      <c r="AE90">
        <v>196</v>
      </c>
      <c r="AF90">
        <v>199</v>
      </c>
      <c r="AG90">
        <v>128</v>
      </c>
      <c r="AH90">
        <v>140</v>
      </c>
    </row>
    <row r="91" spans="1:34" x14ac:dyDescent="0.3">
      <c r="A91" t="s">
        <v>233</v>
      </c>
      <c r="B91" t="s">
        <v>147</v>
      </c>
      <c r="C91">
        <v>215</v>
      </c>
      <c r="D91">
        <v>227</v>
      </c>
      <c r="E91">
        <v>107</v>
      </c>
      <c r="F91">
        <v>107</v>
      </c>
      <c r="G91">
        <v>136</v>
      </c>
      <c r="H91">
        <v>142</v>
      </c>
      <c r="I91">
        <v>194</v>
      </c>
      <c r="J91">
        <v>203</v>
      </c>
      <c r="K91">
        <v>194</v>
      </c>
      <c r="L91">
        <v>194</v>
      </c>
      <c r="M91">
        <v>134</v>
      </c>
      <c r="N91">
        <v>134</v>
      </c>
      <c r="O91">
        <v>123</v>
      </c>
      <c r="P91">
        <v>129</v>
      </c>
      <c r="Q91">
        <v>249</v>
      </c>
      <c r="R91">
        <v>249</v>
      </c>
      <c r="S91">
        <v>270</v>
      </c>
      <c r="T91">
        <v>286</v>
      </c>
      <c r="U91">
        <v>172</v>
      </c>
      <c r="V91">
        <v>178</v>
      </c>
      <c r="W91">
        <v>0</v>
      </c>
      <c r="X91">
        <v>0</v>
      </c>
      <c r="Y91">
        <v>144</v>
      </c>
      <c r="Z91">
        <v>144</v>
      </c>
      <c r="AA91">
        <v>163</v>
      </c>
      <c r="AB91">
        <v>169</v>
      </c>
      <c r="AC91">
        <v>152</v>
      </c>
      <c r="AD91">
        <v>152</v>
      </c>
      <c r="AE91">
        <v>196</v>
      </c>
      <c r="AF91">
        <v>196</v>
      </c>
      <c r="AG91">
        <v>119</v>
      </c>
      <c r="AH91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590-5CB8-4A14-A429-626DCD116A57}">
  <dimension ref="A1:Y142"/>
  <sheetViews>
    <sheetView zoomScaleNormal="100" workbookViewId="0">
      <pane ySplit="2" topLeftCell="A119" activePane="bottomLeft" state="frozen"/>
      <selection pane="bottomLeft" activeCell="H143" sqref="H143"/>
    </sheetView>
  </sheetViews>
  <sheetFormatPr defaultRowHeight="14.4" x14ac:dyDescent="0.3"/>
  <cols>
    <col min="1" max="1" width="10.44140625" style="22" customWidth="1"/>
    <col min="2" max="2" width="8.88671875" style="22"/>
    <col min="3" max="3" width="21.44140625" style="22" bestFit="1" customWidth="1"/>
    <col min="4" max="4" width="9.88671875" style="22" bestFit="1" customWidth="1"/>
    <col min="5" max="5" width="13.33203125" style="22" bestFit="1" customWidth="1"/>
    <col min="6" max="6" width="17.44140625" style="22" bestFit="1" customWidth="1"/>
    <col min="7" max="7" width="22.5546875" style="22" bestFit="1" customWidth="1"/>
    <col min="8" max="8" width="24.6640625" style="22" bestFit="1" customWidth="1"/>
    <col min="9" max="10" width="11.5546875" style="22" bestFit="1" customWidth="1"/>
    <col min="13" max="13" width="12.88671875" bestFit="1" customWidth="1"/>
    <col min="15" max="15" width="17.44140625" bestFit="1" customWidth="1"/>
  </cols>
  <sheetData>
    <row r="1" spans="1:21" x14ac:dyDescent="0.3">
      <c r="I1" s="22" t="s">
        <v>254</v>
      </c>
      <c r="J1" s="22" t="s">
        <v>253</v>
      </c>
    </row>
    <row r="2" spans="1:21" x14ac:dyDescent="0.3">
      <c r="A2" s="22" t="s">
        <v>98</v>
      </c>
      <c r="B2" s="22" t="s">
        <v>150</v>
      </c>
      <c r="C2" s="22" t="s">
        <v>149</v>
      </c>
      <c r="D2" s="22" t="s">
        <v>151</v>
      </c>
      <c r="E2" s="22" t="s">
        <v>155</v>
      </c>
      <c r="F2" s="22" t="s">
        <v>154</v>
      </c>
      <c r="G2" s="22" t="s">
        <v>152</v>
      </c>
      <c r="H2" s="22" t="s">
        <v>101</v>
      </c>
      <c r="I2" s="29">
        <v>0.6</v>
      </c>
      <c r="J2" s="29">
        <v>0.54</v>
      </c>
      <c r="K2" t="s">
        <v>153</v>
      </c>
    </row>
    <row r="3" spans="1:21" x14ac:dyDescent="0.3">
      <c r="A3" s="22">
        <f t="shared" ref="A3:A10" si="0">A4-1</f>
        <v>1890</v>
      </c>
      <c r="C3" s="22">
        <v>2000</v>
      </c>
      <c r="D3" s="22">
        <f t="shared" ref="D3:D34" si="1">C3*2</f>
        <v>4000</v>
      </c>
      <c r="E3" s="30">
        <f>D3*F3</f>
        <v>3800</v>
      </c>
      <c r="F3" s="22">
        <v>0.95</v>
      </c>
      <c r="G3" s="30">
        <f>D3-E3</f>
        <v>200</v>
      </c>
      <c r="H3" s="30">
        <f t="shared" ref="H3:H66" si="2">(4*E3*G3)/(E3+G3)</f>
        <v>760</v>
      </c>
      <c r="I3" s="30">
        <f t="shared" ref="I3:I66" si="3">H3*$I$2</f>
        <v>456</v>
      </c>
      <c r="J3" s="30">
        <f t="shared" ref="J3:J66" si="4">H3*$J$2</f>
        <v>410.40000000000003</v>
      </c>
      <c r="N3" s="15"/>
      <c r="O3" s="15"/>
      <c r="P3" s="15"/>
      <c r="Q3" s="15"/>
      <c r="R3" s="15"/>
      <c r="S3" s="15"/>
    </row>
    <row r="4" spans="1:21" x14ac:dyDescent="0.3">
      <c r="A4" s="22">
        <f t="shared" si="0"/>
        <v>1891</v>
      </c>
      <c r="C4" s="22">
        <f>159+C3</f>
        <v>2159</v>
      </c>
      <c r="D4" s="22">
        <f t="shared" si="1"/>
        <v>4318</v>
      </c>
      <c r="E4" s="30">
        <f t="shared" ref="E4:E67" si="5">D4*F4</f>
        <v>4053.5225</v>
      </c>
      <c r="F4" s="35">
        <f t="shared" ref="F4:F42" si="6">F3-($F$3-$F$43)/($A$43-$A$3)</f>
        <v>0.93874999999999997</v>
      </c>
      <c r="G4" s="30">
        <f t="shared" ref="G4:G67" si="7">D4-E4</f>
        <v>264.47749999999996</v>
      </c>
      <c r="H4" s="30">
        <f t="shared" si="2"/>
        <v>993.11301249999985</v>
      </c>
      <c r="I4" s="30">
        <f t="shared" si="3"/>
        <v>595.86780749999991</v>
      </c>
      <c r="J4" s="30">
        <f t="shared" si="4"/>
        <v>536.28102674999991</v>
      </c>
      <c r="N4" s="34"/>
      <c r="O4" s="34"/>
      <c r="P4" s="34"/>
      <c r="Q4" s="34"/>
      <c r="R4" s="15"/>
      <c r="S4" s="15"/>
      <c r="T4" s="15"/>
      <c r="U4" s="15"/>
    </row>
    <row r="5" spans="1:21" x14ac:dyDescent="0.3">
      <c r="A5" s="22">
        <f t="shared" si="0"/>
        <v>1892</v>
      </c>
      <c r="B5" s="30"/>
      <c r="C5" s="22">
        <f t="shared" ref="C5:C43" si="8">159+C4</f>
        <v>2318</v>
      </c>
      <c r="D5" s="22">
        <f t="shared" si="1"/>
        <v>4636</v>
      </c>
      <c r="E5" s="30">
        <f t="shared" si="5"/>
        <v>4299.8900000000003</v>
      </c>
      <c r="F5" s="35">
        <f t="shared" si="6"/>
        <v>0.92749999999999999</v>
      </c>
      <c r="G5" s="30">
        <f t="shared" si="7"/>
        <v>336.10999999999967</v>
      </c>
      <c r="H5" s="30">
        <f t="shared" si="2"/>
        <v>1246.9680999999989</v>
      </c>
      <c r="I5" s="30">
        <f t="shared" si="3"/>
        <v>748.18085999999937</v>
      </c>
      <c r="J5" s="30">
        <f t="shared" si="4"/>
        <v>673.36277399999949</v>
      </c>
    </row>
    <row r="6" spans="1:21" x14ac:dyDescent="0.3">
      <c r="A6" s="22">
        <f t="shared" si="0"/>
        <v>1893</v>
      </c>
      <c r="C6" s="22">
        <f t="shared" si="8"/>
        <v>2477</v>
      </c>
      <c r="D6" s="22">
        <f t="shared" si="1"/>
        <v>4954</v>
      </c>
      <c r="E6" s="30">
        <f t="shared" si="5"/>
        <v>4539.1025</v>
      </c>
      <c r="F6" s="35">
        <f t="shared" si="6"/>
        <v>0.91625000000000001</v>
      </c>
      <c r="G6" s="30">
        <f t="shared" si="7"/>
        <v>414.89750000000004</v>
      </c>
      <c r="H6" s="30">
        <f t="shared" si="2"/>
        <v>1520.5993375</v>
      </c>
      <c r="I6" s="30">
        <f t="shared" si="3"/>
        <v>912.35960250000005</v>
      </c>
      <c r="J6" s="30">
        <f t="shared" si="4"/>
        <v>821.1236422500001</v>
      </c>
    </row>
    <row r="7" spans="1:21" x14ac:dyDescent="0.3">
      <c r="A7" s="22">
        <f t="shared" si="0"/>
        <v>1894</v>
      </c>
      <c r="C7" s="22">
        <f t="shared" si="8"/>
        <v>2636</v>
      </c>
      <c r="D7" s="22">
        <f t="shared" si="1"/>
        <v>5272</v>
      </c>
      <c r="E7" s="30">
        <f t="shared" si="5"/>
        <v>4771.16</v>
      </c>
      <c r="F7" s="35">
        <f t="shared" si="6"/>
        <v>0.90500000000000003</v>
      </c>
      <c r="G7" s="30">
        <f t="shared" si="7"/>
        <v>500.84000000000015</v>
      </c>
      <c r="H7" s="30">
        <f t="shared" si="2"/>
        <v>1813.0408000000004</v>
      </c>
      <c r="I7" s="30">
        <f t="shared" si="3"/>
        <v>1087.8244800000002</v>
      </c>
      <c r="J7" s="30">
        <f t="shared" si="4"/>
        <v>979.04203200000029</v>
      </c>
    </row>
    <row r="8" spans="1:21" x14ac:dyDescent="0.3">
      <c r="A8" s="22">
        <f t="shared" si="0"/>
        <v>1895</v>
      </c>
      <c r="C8" s="22">
        <f t="shared" si="8"/>
        <v>2795</v>
      </c>
      <c r="D8" s="22">
        <f t="shared" si="1"/>
        <v>5590</v>
      </c>
      <c r="E8" s="30">
        <f t="shared" si="5"/>
        <v>4996.0625</v>
      </c>
      <c r="F8" s="35">
        <f t="shared" si="6"/>
        <v>0.89375000000000004</v>
      </c>
      <c r="G8" s="30">
        <f t="shared" si="7"/>
        <v>593.9375</v>
      </c>
      <c r="H8" s="30">
        <f t="shared" si="2"/>
        <v>2123.3265624999999</v>
      </c>
      <c r="I8" s="30">
        <f t="shared" si="3"/>
        <v>1273.9959374999999</v>
      </c>
      <c r="J8" s="30">
        <f t="shared" si="4"/>
        <v>1146.59634375</v>
      </c>
      <c r="O8" s="17"/>
      <c r="Q8" s="17"/>
    </row>
    <row r="9" spans="1:21" x14ac:dyDescent="0.3">
      <c r="A9" s="22">
        <f t="shared" si="0"/>
        <v>1896</v>
      </c>
      <c r="C9" s="22">
        <f t="shared" si="8"/>
        <v>2954</v>
      </c>
      <c r="D9" s="22">
        <f t="shared" si="1"/>
        <v>5908</v>
      </c>
      <c r="E9" s="30">
        <f t="shared" si="5"/>
        <v>5213.8100000000004</v>
      </c>
      <c r="F9" s="35">
        <f t="shared" si="6"/>
        <v>0.88250000000000006</v>
      </c>
      <c r="G9" s="30">
        <f t="shared" si="7"/>
        <v>694.1899999999996</v>
      </c>
      <c r="H9" s="30">
        <f t="shared" si="2"/>
        <v>2450.4906999999989</v>
      </c>
      <c r="I9" s="30">
        <f t="shared" si="3"/>
        <v>1470.2944199999993</v>
      </c>
      <c r="J9" s="30">
        <f t="shared" si="4"/>
        <v>1323.2649779999995</v>
      </c>
    </row>
    <row r="10" spans="1:21" x14ac:dyDescent="0.3">
      <c r="A10" s="22">
        <f t="shared" si="0"/>
        <v>1897</v>
      </c>
      <c r="C10" s="22">
        <f t="shared" si="8"/>
        <v>3113</v>
      </c>
      <c r="D10" s="22">
        <f t="shared" si="1"/>
        <v>6226</v>
      </c>
      <c r="E10" s="30">
        <f t="shared" si="5"/>
        <v>5424.4025000000001</v>
      </c>
      <c r="F10" s="35">
        <f t="shared" si="6"/>
        <v>0.87125000000000008</v>
      </c>
      <c r="G10" s="30">
        <f t="shared" si="7"/>
        <v>801.59749999999985</v>
      </c>
      <c r="H10" s="30">
        <f t="shared" si="2"/>
        <v>2793.5672874999996</v>
      </c>
      <c r="I10" s="30">
        <f t="shared" si="3"/>
        <v>1676.1403724999998</v>
      </c>
      <c r="J10" s="30">
        <f t="shared" si="4"/>
        <v>1508.5263352499999</v>
      </c>
    </row>
    <row r="11" spans="1:21" x14ac:dyDescent="0.3">
      <c r="A11" s="22">
        <f t="shared" ref="A11:A74" si="9">A12-1</f>
        <v>1898</v>
      </c>
      <c r="C11" s="22">
        <f t="shared" si="8"/>
        <v>3272</v>
      </c>
      <c r="D11" s="22">
        <f t="shared" si="1"/>
        <v>6544</v>
      </c>
      <c r="E11" s="30">
        <f t="shared" si="5"/>
        <v>5627.8400000000011</v>
      </c>
      <c r="F11" s="35">
        <f t="shared" si="6"/>
        <v>0.8600000000000001</v>
      </c>
      <c r="G11" s="30">
        <f t="shared" si="7"/>
        <v>916.15999999999894</v>
      </c>
      <c r="H11" s="30">
        <f t="shared" si="2"/>
        <v>3151.5903999999969</v>
      </c>
      <c r="I11" s="30">
        <f t="shared" si="3"/>
        <v>1890.954239999998</v>
      </c>
      <c r="J11" s="30">
        <f t="shared" si="4"/>
        <v>1701.8588159999983</v>
      </c>
    </row>
    <row r="12" spans="1:21" x14ac:dyDescent="0.3">
      <c r="A12" s="22">
        <f t="shared" si="9"/>
        <v>1899</v>
      </c>
      <c r="C12" s="22">
        <f t="shared" si="8"/>
        <v>3431</v>
      </c>
      <c r="D12" s="22">
        <f t="shared" si="1"/>
        <v>6862</v>
      </c>
      <c r="E12" s="30">
        <f t="shared" si="5"/>
        <v>5824.1225000000004</v>
      </c>
      <c r="F12" s="35">
        <f t="shared" si="6"/>
        <v>0.84875000000000012</v>
      </c>
      <c r="G12" s="30">
        <f t="shared" si="7"/>
        <v>1037.8774999999996</v>
      </c>
      <c r="H12" s="30">
        <f t="shared" si="2"/>
        <v>3523.594112499999</v>
      </c>
      <c r="I12" s="30">
        <f t="shared" si="3"/>
        <v>2114.1564674999995</v>
      </c>
      <c r="J12" s="30">
        <f t="shared" si="4"/>
        <v>1902.7408207499996</v>
      </c>
      <c r="Q12" s="16"/>
    </row>
    <row r="13" spans="1:21" x14ac:dyDescent="0.3">
      <c r="A13" s="22">
        <f t="shared" si="9"/>
        <v>1900</v>
      </c>
      <c r="C13" s="22">
        <f t="shared" si="8"/>
        <v>3590</v>
      </c>
      <c r="D13" s="22">
        <f t="shared" si="1"/>
        <v>7180</v>
      </c>
      <c r="E13" s="30">
        <f t="shared" si="5"/>
        <v>6013.2500000000009</v>
      </c>
      <c r="F13" s="35">
        <f t="shared" si="6"/>
        <v>0.83750000000000013</v>
      </c>
      <c r="G13" s="30">
        <f>D13-E13</f>
        <v>1166.7499999999991</v>
      </c>
      <c r="H13" s="30">
        <f t="shared" si="2"/>
        <v>3908.6124999999975</v>
      </c>
      <c r="I13" s="30">
        <f t="shared" si="3"/>
        <v>2345.1674999999982</v>
      </c>
      <c r="J13" s="30">
        <f t="shared" si="4"/>
        <v>2110.6507499999989</v>
      </c>
      <c r="Q13" s="16"/>
    </row>
    <row r="14" spans="1:21" x14ac:dyDescent="0.3">
      <c r="A14" s="22">
        <f t="shared" si="9"/>
        <v>1901</v>
      </c>
      <c r="C14" s="22">
        <f t="shared" si="8"/>
        <v>3749</v>
      </c>
      <c r="D14" s="22">
        <f t="shared" si="1"/>
        <v>7498</v>
      </c>
      <c r="E14" s="30">
        <f t="shared" si="5"/>
        <v>6195.2225000000008</v>
      </c>
      <c r="F14" s="35">
        <f t="shared" si="6"/>
        <v>0.82625000000000015</v>
      </c>
      <c r="G14" s="30">
        <f t="shared" si="7"/>
        <v>1302.7774999999992</v>
      </c>
      <c r="H14" s="30">
        <f t="shared" si="2"/>
        <v>4305.6796374999985</v>
      </c>
      <c r="I14" s="30">
        <f t="shared" si="3"/>
        <v>2583.407782499999</v>
      </c>
      <c r="J14" s="30">
        <f t="shared" si="4"/>
        <v>2325.0670042499992</v>
      </c>
      <c r="Q14" s="16"/>
    </row>
    <row r="15" spans="1:21" x14ac:dyDescent="0.3">
      <c r="A15" s="22">
        <f t="shared" si="9"/>
        <v>1902</v>
      </c>
      <c r="C15" s="22">
        <f t="shared" si="8"/>
        <v>3908</v>
      </c>
      <c r="D15" s="22">
        <f t="shared" si="1"/>
        <v>7816</v>
      </c>
      <c r="E15" s="30">
        <f t="shared" si="5"/>
        <v>6370.0400000000009</v>
      </c>
      <c r="F15" s="35">
        <f t="shared" si="6"/>
        <v>0.81500000000000017</v>
      </c>
      <c r="G15" s="30">
        <f t="shared" si="7"/>
        <v>1445.9599999999991</v>
      </c>
      <c r="H15" s="30">
        <f t="shared" si="2"/>
        <v>4713.8295999999982</v>
      </c>
      <c r="I15" s="30">
        <f t="shared" si="3"/>
        <v>2828.297759999999</v>
      </c>
      <c r="J15" s="30">
        <f t="shared" si="4"/>
        <v>2545.467983999999</v>
      </c>
      <c r="Q15" s="16"/>
    </row>
    <row r="16" spans="1:21" x14ac:dyDescent="0.3">
      <c r="A16" s="22">
        <f t="shared" si="9"/>
        <v>1903</v>
      </c>
      <c r="C16" s="22">
        <f t="shared" si="8"/>
        <v>4067</v>
      </c>
      <c r="D16" s="22">
        <f t="shared" si="1"/>
        <v>8134</v>
      </c>
      <c r="E16" s="30">
        <f t="shared" si="5"/>
        <v>6537.7025000000012</v>
      </c>
      <c r="F16" s="35">
        <f t="shared" si="6"/>
        <v>0.80375000000000019</v>
      </c>
      <c r="G16" s="30">
        <f t="shared" si="7"/>
        <v>1596.2974999999988</v>
      </c>
      <c r="H16" s="30">
        <f t="shared" si="2"/>
        <v>5132.096462499997</v>
      </c>
      <c r="I16" s="30">
        <f t="shared" si="3"/>
        <v>3079.2578774999979</v>
      </c>
      <c r="J16" s="30">
        <f t="shared" si="4"/>
        <v>2771.3320897499984</v>
      </c>
      <c r="Q16" s="16"/>
    </row>
    <row r="17" spans="1:17" x14ac:dyDescent="0.3">
      <c r="A17" s="22">
        <f t="shared" si="9"/>
        <v>1904</v>
      </c>
      <c r="C17" s="22">
        <f t="shared" si="8"/>
        <v>4226</v>
      </c>
      <c r="D17" s="22">
        <f t="shared" si="1"/>
        <v>8452</v>
      </c>
      <c r="E17" s="30">
        <f t="shared" si="5"/>
        <v>6698.2100000000019</v>
      </c>
      <c r="F17" s="35">
        <f t="shared" si="6"/>
        <v>0.7925000000000002</v>
      </c>
      <c r="G17" s="30">
        <f t="shared" si="7"/>
        <v>1753.7899999999981</v>
      </c>
      <c r="H17" s="30">
        <f t="shared" si="2"/>
        <v>5559.5142999999953</v>
      </c>
      <c r="I17" s="30">
        <f t="shared" si="3"/>
        <v>3335.7085799999973</v>
      </c>
      <c r="J17" s="30">
        <f t="shared" si="4"/>
        <v>3002.1377219999977</v>
      </c>
      <c r="Q17" s="16"/>
    </row>
    <row r="18" spans="1:17" x14ac:dyDescent="0.3">
      <c r="A18" s="22">
        <f t="shared" si="9"/>
        <v>1905</v>
      </c>
      <c r="C18" s="22">
        <f t="shared" si="8"/>
        <v>4385</v>
      </c>
      <c r="D18" s="22">
        <f t="shared" si="1"/>
        <v>8770</v>
      </c>
      <c r="E18" s="30">
        <f t="shared" si="5"/>
        <v>6851.5625000000018</v>
      </c>
      <c r="F18" s="35">
        <f t="shared" si="6"/>
        <v>0.78125000000000022</v>
      </c>
      <c r="G18" s="30">
        <f t="shared" si="7"/>
        <v>1918.4374999999982</v>
      </c>
      <c r="H18" s="30">
        <f t="shared" si="2"/>
        <v>5995.1171874999955</v>
      </c>
      <c r="I18" s="30">
        <f t="shared" si="3"/>
        <v>3597.0703124999973</v>
      </c>
      <c r="J18" s="30">
        <f t="shared" si="4"/>
        <v>3237.3632812499977</v>
      </c>
      <c r="Q18" s="16"/>
    </row>
    <row r="19" spans="1:17" x14ac:dyDescent="0.3">
      <c r="A19" s="22">
        <f t="shared" si="9"/>
        <v>1906</v>
      </c>
      <c r="C19" s="22">
        <f t="shared" si="8"/>
        <v>4544</v>
      </c>
      <c r="D19" s="22">
        <f t="shared" si="1"/>
        <v>9088</v>
      </c>
      <c r="E19" s="30">
        <f t="shared" si="5"/>
        <v>6997.760000000002</v>
      </c>
      <c r="F19" s="35">
        <f t="shared" si="6"/>
        <v>0.77000000000000024</v>
      </c>
      <c r="G19" s="30">
        <f t="shared" si="7"/>
        <v>2090.239999999998</v>
      </c>
      <c r="H19" s="30">
        <f t="shared" si="2"/>
        <v>6437.9391999999953</v>
      </c>
      <c r="I19" s="30">
        <f t="shared" si="3"/>
        <v>3862.7635199999968</v>
      </c>
      <c r="J19" s="30">
        <f t="shared" si="4"/>
        <v>3476.4871679999978</v>
      </c>
      <c r="Q19" s="16"/>
    </row>
    <row r="20" spans="1:17" x14ac:dyDescent="0.3">
      <c r="A20" s="22">
        <f t="shared" si="9"/>
        <v>1907</v>
      </c>
      <c r="C20" s="22">
        <f t="shared" si="8"/>
        <v>4703</v>
      </c>
      <c r="D20" s="22">
        <f t="shared" si="1"/>
        <v>9406</v>
      </c>
      <c r="E20" s="30">
        <f t="shared" si="5"/>
        <v>7136.8025000000025</v>
      </c>
      <c r="F20" s="35">
        <f t="shared" si="6"/>
        <v>0.75875000000000026</v>
      </c>
      <c r="G20" s="30">
        <f t="shared" si="7"/>
        <v>2269.1974999999975</v>
      </c>
      <c r="H20" s="30">
        <f t="shared" si="2"/>
        <v>6887.0144124999952</v>
      </c>
      <c r="I20" s="30">
        <f t="shared" si="3"/>
        <v>4132.2086474999969</v>
      </c>
      <c r="J20" s="30">
        <f t="shared" si="4"/>
        <v>3718.9877827499977</v>
      </c>
      <c r="Q20" s="16"/>
    </row>
    <row r="21" spans="1:17" x14ac:dyDescent="0.3">
      <c r="A21" s="22">
        <f t="shared" si="9"/>
        <v>1908</v>
      </c>
      <c r="C21" s="22">
        <f t="shared" si="8"/>
        <v>4862</v>
      </c>
      <c r="D21" s="22">
        <f t="shared" si="1"/>
        <v>9724</v>
      </c>
      <c r="E21" s="30">
        <f t="shared" si="5"/>
        <v>7268.6900000000023</v>
      </c>
      <c r="F21" s="35">
        <f t="shared" si="6"/>
        <v>0.74750000000000028</v>
      </c>
      <c r="G21" s="30">
        <f t="shared" si="7"/>
        <v>2455.3099999999977</v>
      </c>
      <c r="H21" s="30">
        <f t="shared" si="2"/>
        <v>7341.3768999999957</v>
      </c>
      <c r="I21" s="30">
        <f t="shared" si="3"/>
        <v>4404.8261399999974</v>
      </c>
      <c r="J21" s="30">
        <f t="shared" si="4"/>
        <v>3964.3435259999978</v>
      </c>
      <c r="Q21" s="16"/>
    </row>
    <row r="22" spans="1:17" x14ac:dyDescent="0.3">
      <c r="A22" s="22">
        <f t="shared" si="9"/>
        <v>1909</v>
      </c>
      <c r="C22" s="22">
        <f t="shared" si="8"/>
        <v>5021</v>
      </c>
      <c r="D22" s="22">
        <f t="shared" si="1"/>
        <v>10042</v>
      </c>
      <c r="E22" s="30">
        <f t="shared" si="5"/>
        <v>7393.4225000000033</v>
      </c>
      <c r="F22" s="35">
        <f t="shared" si="6"/>
        <v>0.73625000000000029</v>
      </c>
      <c r="G22" s="30">
        <f t="shared" si="7"/>
        <v>2648.5774999999967</v>
      </c>
      <c r="H22" s="30">
        <f t="shared" si="2"/>
        <v>7800.0607374999936</v>
      </c>
      <c r="I22" s="30">
        <f t="shared" si="3"/>
        <v>4680.0364424999962</v>
      </c>
      <c r="J22" s="30">
        <f t="shared" si="4"/>
        <v>4212.0327982499966</v>
      </c>
      <c r="Q22" s="16"/>
    </row>
    <row r="23" spans="1:17" x14ac:dyDescent="0.3">
      <c r="A23" s="22">
        <f t="shared" si="9"/>
        <v>1910</v>
      </c>
      <c r="C23" s="22">
        <f t="shared" si="8"/>
        <v>5180</v>
      </c>
      <c r="D23" s="22">
        <f t="shared" si="1"/>
        <v>10360</v>
      </c>
      <c r="E23" s="30">
        <f t="shared" si="5"/>
        <v>7511.0000000000036</v>
      </c>
      <c r="F23" s="35">
        <f t="shared" si="6"/>
        <v>0.72500000000000031</v>
      </c>
      <c r="G23" s="30">
        <f t="shared" si="7"/>
        <v>2848.9999999999964</v>
      </c>
      <c r="H23" s="30">
        <f t="shared" si="2"/>
        <v>8262.0999999999931</v>
      </c>
      <c r="I23" s="30">
        <f t="shared" si="3"/>
        <v>4957.2599999999957</v>
      </c>
      <c r="J23" s="30">
        <f t="shared" si="4"/>
        <v>4461.5339999999969</v>
      </c>
      <c r="Q23" s="16"/>
    </row>
    <row r="24" spans="1:17" x14ac:dyDescent="0.3">
      <c r="A24" s="22">
        <f t="shared" si="9"/>
        <v>1911</v>
      </c>
      <c r="C24" s="22">
        <f t="shared" si="8"/>
        <v>5339</v>
      </c>
      <c r="D24" s="22">
        <f t="shared" si="1"/>
        <v>10678</v>
      </c>
      <c r="E24" s="30">
        <f t="shared" si="5"/>
        <v>7621.4225000000033</v>
      </c>
      <c r="F24" s="35">
        <f t="shared" si="6"/>
        <v>0.71375000000000033</v>
      </c>
      <c r="G24" s="30">
        <f t="shared" si="7"/>
        <v>3056.5774999999967</v>
      </c>
      <c r="H24" s="30">
        <f t="shared" si="2"/>
        <v>8726.5287624999946</v>
      </c>
      <c r="I24" s="30">
        <f t="shared" si="3"/>
        <v>5235.9172574999966</v>
      </c>
      <c r="J24" s="30">
        <f t="shared" si="4"/>
        <v>4712.325531749997</v>
      </c>
      <c r="Q24" s="16"/>
    </row>
    <row r="25" spans="1:17" x14ac:dyDescent="0.3">
      <c r="A25" s="22">
        <f t="shared" si="9"/>
        <v>1912</v>
      </c>
      <c r="C25" s="22">
        <f t="shared" si="8"/>
        <v>5498</v>
      </c>
      <c r="D25" s="22">
        <f t="shared" si="1"/>
        <v>10996</v>
      </c>
      <c r="E25" s="30">
        <f t="shared" si="5"/>
        <v>7724.6900000000041</v>
      </c>
      <c r="F25" s="35">
        <f t="shared" si="6"/>
        <v>0.70250000000000035</v>
      </c>
      <c r="G25" s="30">
        <f t="shared" si="7"/>
        <v>3271.3099999999959</v>
      </c>
      <c r="H25" s="30">
        <f t="shared" si="2"/>
        <v>9192.3810999999932</v>
      </c>
      <c r="I25" s="30">
        <f t="shared" si="3"/>
        <v>5515.4286599999959</v>
      </c>
      <c r="J25" s="30">
        <f t="shared" si="4"/>
        <v>4963.8857939999971</v>
      </c>
      <c r="Q25" s="16"/>
    </row>
    <row r="26" spans="1:17" x14ac:dyDescent="0.3">
      <c r="A26" s="22">
        <f t="shared" si="9"/>
        <v>1913</v>
      </c>
      <c r="C26" s="22">
        <f t="shared" si="8"/>
        <v>5657</v>
      </c>
      <c r="D26" s="22">
        <f t="shared" si="1"/>
        <v>11314</v>
      </c>
      <c r="E26" s="30">
        <f t="shared" si="5"/>
        <v>7820.8025000000043</v>
      </c>
      <c r="F26" s="35">
        <f t="shared" si="6"/>
        <v>0.69125000000000036</v>
      </c>
      <c r="G26" s="30">
        <f t="shared" si="7"/>
        <v>3493.1974999999957</v>
      </c>
      <c r="H26" s="30">
        <f t="shared" si="2"/>
        <v>9658.691087499994</v>
      </c>
      <c r="I26" s="30">
        <f t="shared" si="3"/>
        <v>5795.2146524999962</v>
      </c>
      <c r="J26" s="30">
        <f t="shared" si="4"/>
        <v>5215.6931872499972</v>
      </c>
      <c r="Q26" s="16"/>
    </row>
    <row r="27" spans="1:17" x14ac:dyDescent="0.3">
      <c r="A27" s="22">
        <f t="shared" si="9"/>
        <v>1914</v>
      </c>
      <c r="C27" s="22">
        <f t="shared" si="8"/>
        <v>5816</v>
      </c>
      <c r="D27" s="22">
        <f t="shared" si="1"/>
        <v>11632</v>
      </c>
      <c r="E27" s="30">
        <f t="shared" si="5"/>
        <v>7909.7600000000048</v>
      </c>
      <c r="F27" s="35">
        <f t="shared" si="6"/>
        <v>0.68000000000000038</v>
      </c>
      <c r="G27" s="30">
        <f t="shared" si="7"/>
        <v>3722.2399999999952</v>
      </c>
      <c r="H27" s="30">
        <f t="shared" si="2"/>
        <v>10124.492799999993</v>
      </c>
      <c r="I27" s="30">
        <f t="shared" si="3"/>
        <v>6074.6956799999953</v>
      </c>
      <c r="J27" s="30">
        <f t="shared" si="4"/>
        <v>5467.2261119999966</v>
      </c>
      <c r="Q27" s="16"/>
    </row>
    <row r="28" spans="1:17" x14ac:dyDescent="0.3">
      <c r="A28" s="22">
        <f t="shared" si="9"/>
        <v>1915</v>
      </c>
      <c r="C28" s="22">
        <f t="shared" si="8"/>
        <v>5975</v>
      </c>
      <c r="D28" s="22">
        <f t="shared" si="1"/>
        <v>11950</v>
      </c>
      <c r="E28" s="30">
        <f t="shared" si="5"/>
        <v>7991.5625000000045</v>
      </c>
      <c r="F28" s="35">
        <f t="shared" si="6"/>
        <v>0.6687500000000004</v>
      </c>
      <c r="G28" s="30">
        <f t="shared" si="7"/>
        <v>3958.4374999999955</v>
      </c>
      <c r="H28" s="30">
        <f t="shared" si="2"/>
        <v>10588.820312499995</v>
      </c>
      <c r="I28" s="30">
        <f t="shared" si="3"/>
        <v>6353.2921874999965</v>
      </c>
      <c r="J28" s="30">
        <f t="shared" si="4"/>
        <v>5717.9629687499973</v>
      </c>
      <c r="Q28" s="16"/>
    </row>
    <row r="29" spans="1:17" x14ac:dyDescent="0.3">
      <c r="A29" s="22">
        <f t="shared" si="9"/>
        <v>1916</v>
      </c>
      <c r="C29" s="22">
        <f t="shared" si="8"/>
        <v>6134</v>
      </c>
      <c r="D29" s="22">
        <f t="shared" si="1"/>
        <v>12268</v>
      </c>
      <c r="E29" s="30">
        <f t="shared" si="5"/>
        <v>8066.2100000000055</v>
      </c>
      <c r="F29" s="35">
        <f t="shared" si="6"/>
        <v>0.65750000000000042</v>
      </c>
      <c r="G29" s="30">
        <f t="shared" si="7"/>
        <v>4201.7899999999945</v>
      </c>
      <c r="H29" s="30">
        <f t="shared" si="2"/>
        <v>11050.707699999994</v>
      </c>
      <c r="I29" s="30">
        <f t="shared" si="3"/>
        <v>6630.4246199999961</v>
      </c>
      <c r="J29" s="30">
        <f t="shared" si="4"/>
        <v>5967.3821579999967</v>
      </c>
      <c r="Q29" s="16"/>
    </row>
    <row r="30" spans="1:17" x14ac:dyDescent="0.3">
      <c r="A30" s="22">
        <f t="shared" si="9"/>
        <v>1917</v>
      </c>
      <c r="C30" s="22">
        <f t="shared" si="8"/>
        <v>6293</v>
      </c>
      <c r="D30" s="22">
        <f t="shared" si="1"/>
        <v>12586</v>
      </c>
      <c r="E30" s="30">
        <f t="shared" si="5"/>
        <v>8133.7025000000058</v>
      </c>
      <c r="F30" s="35">
        <f t="shared" si="6"/>
        <v>0.64625000000000044</v>
      </c>
      <c r="G30" s="30">
        <f t="shared" si="7"/>
        <v>4452.2974999999942</v>
      </c>
      <c r="H30" s="30">
        <f t="shared" si="2"/>
        <v>11509.189037499993</v>
      </c>
      <c r="I30" s="30">
        <f t="shared" si="3"/>
        <v>6905.5134224999956</v>
      </c>
      <c r="J30" s="30">
        <f t="shared" si="4"/>
        <v>6214.9620802499967</v>
      </c>
      <c r="Q30" s="16"/>
    </row>
    <row r="31" spans="1:17" x14ac:dyDescent="0.3">
      <c r="A31" s="22">
        <f t="shared" si="9"/>
        <v>1918</v>
      </c>
      <c r="C31" s="22">
        <f t="shared" si="8"/>
        <v>6452</v>
      </c>
      <c r="D31" s="22">
        <f t="shared" si="1"/>
        <v>12904</v>
      </c>
      <c r="E31" s="30">
        <f t="shared" si="5"/>
        <v>8194.0400000000063</v>
      </c>
      <c r="F31" s="35">
        <f t="shared" si="6"/>
        <v>0.63500000000000045</v>
      </c>
      <c r="G31" s="30">
        <f t="shared" si="7"/>
        <v>4709.9599999999937</v>
      </c>
      <c r="H31" s="30">
        <f t="shared" si="2"/>
        <v>11963.298399999994</v>
      </c>
      <c r="I31" s="30">
        <f t="shared" si="3"/>
        <v>7177.9790399999965</v>
      </c>
      <c r="J31" s="30">
        <f t="shared" si="4"/>
        <v>6460.1811359999974</v>
      </c>
      <c r="Q31" s="16"/>
    </row>
    <row r="32" spans="1:17" x14ac:dyDescent="0.3">
      <c r="A32" s="22">
        <f t="shared" si="9"/>
        <v>1919</v>
      </c>
      <c r="C32" s="22">
        <f t="shared" si="8"/>
        <v>6611</v>
      </c>
      <c r="D32" s="22">
        <f t="shared" si="1"/>
        <v>13222</v>
      </c>
      <c r="E32" s="30">
        <f t="shared" si="5"/>
        <v>8247.2225000000071</v>
      </c>
      <c r="F32" s="35">
        <f t="shared" si="6"/>
        <v>0.62375000000000047</v>
      </c>
      <c r="G32" s="30">
        <f t="shared" si="7"/>
        <v>4974.7774999999929</v>
      </c>
      <c r="H32" s="30">
        <f t="shared" si="2"/>
        <v>12412.069862499993</v>
      </c>
      <c r="I32" s="30">
        <f t="shared" si="3"/>
        <v>7447.2419174999959</v>
      </c>
      <c r="J32" s="30">
        <f t="shared" si="4"/>
        <v>6702.5177257499963</v>
      </c>
      <c r="Q32" s="16"/>
    </row>
    <row r="33" spans="1:17" x14ac:dyDescent="0.3">
      <c r="A33" s="22">
        <f t="shared" si="9"/>
        <v>1920</v>
      </c>
      <c r="C33" s="22">
        <f t="shared" si="8"/>
        <v>6770</v>
      </c>
      <c r="D33" s="22">
        <f t="shared" si="1"/>
        <v>13540</v>
      </c>
      <c r="E33" s="30">
        <f t="shared" si="5"/>
        <v>8293.2500000000073</v>
      </c>
      <c r="F33" s="35">
        <f t="shared" si="6"/>
        <v>0.61250000000000049</v>
      </c>
      <c r="G33" s="30">
        <f t="shared" si="7"/>
        <v>5246.7499999999927</v>
      </c>
      <c r="H33" s="30">
        <f t="shared" si="2"/>
        <v>12854.537499999993</v>
      </c>
      <c r="I33" s="30">
        <f t="shared" si="3"/>
        <v>7712.7224999999953</v>
      </c>
      <c r="J33" s="30">
        <f t="shared" si="4"/>
        <v>6941.4502499999971</v>
      </c>
      <c r="Q33" s="16"/>
    </row>
    <row r="34" spans="1:17" x14ac:dyDescent="0.3">
      <c r="A34" s="22">
        <f t="shared" si="9"/>
        <v>1921</v>
      </c>
      <c r="C34" s="22">
        <f t="shared" si="8"/>
        <v>6929</v>
      </c>
      <c r="D34" s="22">
        <f t="shared" si="1"/>
        <v>13858</v>
      </c>
      <c r="E34" s="30">
        <f t="shared" si="5"/>
        <v>8332.1225000000068</v>
      </c>
      <c r="F34" s="35">
        <f t="shared" si="6"/>
        <v>0.60125000000000051</v>
      </c>
      <c r="G34" s="30">
        <f t="shared" si="7"/>
        <v>5525.8774999999932</v>
      </c>
      <c r="H34" s="30">
        <f t="shared" si="2"/>
        <v>13289.735387499995</v>
      </c>
      <c r="I34" s="30">
        <f t="shared" si="3"/>
        <v>7973.8412324999972</v>
      </c>
      <c r="J34" s="30">
        <f t="shared" si="4"/>
        <v>7176.4571092499982</v>
      </c>
      <c r="Q34" s="16"/>
    </row>
    <row r="35" spans="1:17" x14ac:dyDescent="0.3">
      <c r="A35" s="22">
        <f t="shared" si="9"/>
        <v>1922</v>
      </c>
      <c r="C35" s="22">
        <f t="shared" si="8"/>
        <v>7088</v>
      </c>
      <c r="D35" s="22">
        <f t="shared" ref="D35:D66" si="10">C35*2</f>
        <v>14176</v>
      </c>
      <c r="E35" s="30">
        <f t="shared" si="5"/>
        <v>8363.8400000000074</v>
      </c>
      <c r="F35" s="35">
        <f t="shared" si="6"/>
        <v>0.59000000000000052</v>
      </c>
      <c r="G35" s="30">
        <f t="shared" si="7"/>
        <v>5812.1599999999926</v>
      </c>
      <c r="H35" s="30">
        <f t="shared" si="2"/>
        <v>13716.697599999996</v>
      </c>
      <c r="I35" s="30">
        <f t="shared" si="3"/>
        <v>8230.0185599999968</v>
      </c>
      <c r="J35" s="30">
        <f t="shared" si="4"/>
        <v>7407.0167039999978</v>
      </c>
      <c r="Q35" s="16"/>
    </row>
    <row r="36" spans="1:17" x14ac:dyDescent="0.3">
      <c r="A36" s="22">
        <f t="shared" si="9"/>
        <v>1923</v>
      </c>
      <c r="C36" s="22">
        <f t="shared" si="8"/>
        <v>7247</v>
      </c>
      <c r="D36" s="22">
        <f t="shared" si="10"/>
        <v>14494</v>
      </c>
      <c r="E36" s="30">
        <f t="shared" si="5"/>
        <v>8388.4025000000074</v>
      </c>
      <c r="F36" s="35">
        <f t="shared" si="6"/>
        <v>0.57875000000000054</v>
      </c>
      <c r="G36" s="30">
        <f t="shared" si="7"/>
        <v>6105.5974999999926</v>
      </c>
      <c r="H36" s="30">
        <f t="shared" si="2"/>
        <v>14134.458212499994</v>
      </c>
      <c r="I36" s="30">
        <f t="shared" si="3"/>
        <v>8480.6749274999966</v>
      </c>
      <c r="J36" s="30">
        <f t="shared" si="4"/>
        <v>7632.6074347499971</v>
      </c>
      <c r="Q36" s="16"/>
    </row>
    <row r="37" spans="1:17" x14ac:dyDescent="0.3">
      <c r="A37" s="22">
        <f t="shared" si="9"/>
        <v>1924</v>
      </c>
      <c r="C37" s="22">
        <f t="shared" si="8"/>
        <v>7406</v>
      </c>
      <c r="D37" s="22">
        <f t="shared" si="10"/>
        <v>14812</v>
      </c>
      <c r="E37" s="30">
        <f t="shared" si="5"/>
        <v>8405.8100000000086</v>
      </c>
      <c r="F37" s="35">
        <f t="shared" si="6"/>
        <v>0.56750000000000056</v>
      </c>
      <c r="G37" s="30">
        <f t="shared" si="7"/>
        <v>6406.1899999999914</v>
      </c>
      <c r="H37" s="30">
        <f t="shared" si="2"/>
        <v>14542.051299999996</v>
      </c>
      <c r="I37" s="30">
        <f t="shared" si="3"/>
        <v>8725.2307799999962</v>
      </c>
      <c r="J37" s="30">
        <f t="shared" si="4"/>
        <v>7852.7077019999979</v>
      </c>
      <c r="Q37" s="16"/>
    </row>
    <row r="38" spans="1:17" x14ac:dyDescent="0.3">
      <c r="A38" s="22">
        <f t="shared" si="9"/>
        <v>1925</v>
      </c>
      <c r="C38" s="22">
        <f t="shared" si="8"/>
        <v>7565</v>
      </c>
      <c r="D38" s="22">
        <f t="shared" si="10"/>
        <v>15130</v>
      </c>
      <c r="E38" s="30">
        <f t="shared" si="5"/>
        <v>8416.0625000000091</v>
      </c>
      <c r="F38" s="35">
        <f t="shared" si="6"/>
        <v>0.55625000000000058</v>
      </c>
      <c r="G38" s="30">
        <f t="shared" si="7"/>
        <v>6713.9374999999909</v>
      </c>
      <c r="H38" s="30">
        <f t="shared" si="2"/>
        <v>14938.510937499996</v>
      </c>
      <c r="I38" s="30">
        <f t="shared" si="3"/>
        <v>8963.1065624999974</v>
      </c>
      <c r="J38" s="30">
        <f t="shared" si="4"/>
        <v>8066.7959062499986</v>
      </c>
      <c r="Q38" s="16"/>
    </row>
    <row r="39" spans="1:17" x14ac:dyDescent="0.3">
      <c r="A39" s="22">
        <f t="shared" si="9"/>
        <v>1926</v>
      </c>
      <c r="C39" s="22">
        <f t="shared" si="8"/>
        <v>7724</v>
      </c>
      <c r="D39" s="22">
        <f t="shared" si="10"/>
        <v>15448</v>
      </c>
      <c r="E39" s="30">
        <f t="shared" si="5"/>
        <v>8419.1600000000089</v>
      </c>
      <c r="F39" s="35">
        <f t="shared" si="6"/>
        <v>0.5450000000000006</v>
      </c>
      <c r="G39" s="30">
        <f t="shared" si="7"/>
        <v>7028.8399999999911</v>
      </c>
      <c r="H39" s="30">
        <f t="shared" si="2"/>
        <v>15322.871199999996</v>
      </c>
      <c r="I39" s="30">
        <f t="shared" si="3"/>
        <v>9193.7227199999979</v>
      </c>
      <c r="J39" s="30">
        <f t="shared" si="4"/>
        <v>8274.3504479999992</v>
      </c>
      <c r="Q39" s="16"/>
    </row>
    <row r="40" spans="1:17" x14ac:dyDescent="0.3">
      <c r="A40" s="22">
        <f t="shared" si="9"/>
        <v>1927</v>
      </c>
      <c r="C40" s="22">
        <f t="shared" si="8"/>
        <v>7883</v>
      </c>
      <c r="D40" s="22">
        <f t="shared" si="10"/>
        <v>15766</v>
      </c>
      <c r="E40" s="30">
        <f t="shared" si="5"/>
        <v>8415.10250000001</v>
      </c>
      <c r="F40" s="35">
        <f t="shared" si="6"/>
        <v>0.53375000000000061</v>
      </c>
      <c r="G40" s="30">
        <f t="shared" si="7"/>
        <v>7350.89749999999</v>
      </c>
      <c r="H40" s="30">
        <f t="shared" si="2"/>
        <v>15694.166162499998</v>
      </c>
      <c r="I40" s="30">
        <f t="shared" si="3"/>
        <v>9416.4996974999976</v>
      </c>
      <c r="J40" s="30">
        <f t="shared" si="4"/>
        <v>8474.8497277499991</v>
      </c>
      <c r="Q40" s="16"/>
    </row>
    <row r="41" spans="1:17" x14ac:dyDescent="0.3">
      <c r="A41" s="22">
        <f t="shared" si="9"/>
        <v>1928</v>
      </c>
      <c r="C41" s="22">
        <f t="shared" si="8"/>
        <v>8042</v>
      </c>
      <c r="D41" s="22">
        <f t="shared" si="10"/>
        <v>16084</v>
      </c>
      <c r="E41" s="30">
        <f t="shared" si="5"/>
        <v>8403.8900000000103</v>
      </c>
      <c r="F41" s="35">
        <f t="shared" si="6"/>
        <v>0.52250000000000063</v>
      </c>
      <c r="G41" s="30">
        <f t="shared" si="7"/>
        <v>7680.1099999999897</v>
      </c>
      <c r="H41" s="30">
        <f t="shared" si="2"/>
        <v>16051.429899999997</v>
      </c>
      <c r="I41" s="30">
        <f t="shared" si="3"/>
        <v>9630.8579399999981</v>
      </c>
      <c r="J41" s="30">
        <f t="shared" si="4"/>
        <v>8667.7721459999993</v>
      </c>
      <c r="Q41" s="16"/>
    </row>
    <row r="42" spans="1:17" x14ac:dyDescent="0.3">
      <c r="A42" s="22">
        <f t="shared" si="9"/>
        <v>1929</v>
      </c>
      <c r="C42" s="22">
        <f t="shared" si="8"/>
        <v>8201</v>
      </c>
      <c r="D42" s="22">
        <f t="shared" si="10"/>
        <v>16402</v>
      </c>
      <c r="E42" s="30">
        <f t="shared" si="5"/>
        <v>8385.52250000001</v>
      </c>
      <c r="F42" s="35">
        <f t="shared" si="6"/>
        <v>0.51125000000000065</v>
      </c>
      <c r="G42" s="30">
        <f t="shared" si="7"/>
        <v>8016.47749999999</v>
      </c>
      <c r="H42" s="30">
        <f t="shared" si="2"/>
        <v>16393.696487500001</v>
      </c>
      <c r="I42" s="30">
        <f t="shared" si="3"/>
        <v>9836.2178925000007</v>
      </c>
      <c r="J42" s="30">
        <f t="shared" si="4"/>
        <v>8852.5961032500018</v>
      </c>
    </row>
    <row r="43" spans="1:17" x14ac:dyDescent="0.3">
      <c r="A43" s="22">
        <f t="shared" si="9"/>
        <v>1930</v>
      </c>
      <c r="C43" s="22">
        <f t="shared" si="8"/>
        <v>8360</v>
      </c>
      <c r="D43" s="22">
        <f t="shared" si="10"/>
        <v>16720</v>
      </c>
      <c r="E43" s="30">
        <f t="shared" si="5"/>
        <v>8360</v>
      </c>
      <c r="F43" s="22">
        <v>0.5</v>
      </c>
      <c r="G43" s="30">
        <f t="shared" si="7"/>
        <v>8360</v>
      </c>
      <c r="H43" s="30">
        <f t="shared" si="2"/>
        <v>16720</v>
      </c>
      <c r="I43" s="30">
        <f t="shared" si="3"/>
        <v>10032</v>
      </c>
      <c r="J43" s="30">
        <f t="shared" si="4"/>
        <v>9028.8000000000011</v>
      </c>
    </row>
    <row r="44" spans="1:17" x14ac:dyDescent="0.3">
      <c r="A44" s="22">
        <f t="shared" si="9"/>
        <v>1931</v>
      </c>
      <c r="C44" s="22">
        <v>8500</v>
      </c>
      <c r="D44" s="22">
        <f t="shared" si="10"/>
        <v>17000</v>
      </c>
      <c r="E44" s="30">
        <f t="shared" si="5"/>
        <v>8500</v>
      </c>
      <c r="F44" s="22">
        <v>0.5</v>
      </c>
      <c r="G44" s="30">
        <f t="shared" si="7"/>
        <v>8500</v>
      </c>
      <c r="H44" s="30">
        <f t="shared" si="2"/>
        <v>17000</v>
      </c>
      <c r="I44" s="30">
        <f t="shared" si="3"/>
        <v>10200</v>
      </c>
      <c r="J44" s="30">
        <f t="shared" si="4"/>
        <v>9180</v>
      </c>
    </row>
    <row r="45" spans="1:17" x14ac:dyDescent="0.3">
      <c r="A45" s="22">
        <f t="shared" si="9"/>
        <v>1932</v>
      </c>
      <c r="C45" s="22">
        <v>8500</v>
      </c>
      <c r="D45" s="22">
        <f t="shared" si="10"/>
        <v>17000</v>
      </c>
      <c r="E45" s="30">
        <f t="shared" si="5"/>
        <v>8500</v>
      </c>
      <c r="F45" s="22">
        <v>0.5</v>
      </c>
      <c r="G45" s="30">
        <f t="shared" si="7"/>
        <v>8500</v>
      </c>
      <c r="H45" s="30">
        <f t="shared" si="2"/>
        <v>17000</v>
      </c>
      <c r="I45" s="30">
        <f t="shared" si="3"/>
        <v>10200</v>
      </c>
      <c r="J45" s="30">
        <f t="shared" si="4"/>
        <v>9180</v>
      </c>
    </row>
    <row r="46" spans="1:17" x14ac:dyDescent="0.3">
      <c r="A46" s="22">
        <f t="shared" si="9"/>
        <v>1933</v>
      </c>
      <c r="C46" s="22">
        <v>8500</v>
      </c>
      <c r="D46" s="22">
        <f t="shared" si="10"/>
        <v>17000</v>
      </c>
      <c r="E46" s="30">
        <f t="shared" si="5"/>
        <v>8500</v>
      </c>
      <c r="F46" s="22">
        <v>0.5</v>
      </c>
      <c r="G46" s="30">
        <f t="shared" si="7"/>
        <v>8500</v>
      </c>
      <c r="H46" s="30">
        <f t="shared" si="2"/>
        <v>17000</v>
      </c>
      <c r="I46" s="30">
        <f t="shared" si="3"/>
        <v>10200</v>
      </c>
      <c r="J46" s="30">
        <f t="shared" si="4"/>
        <v>9180</v>
      </c>
    </row>
    <row r="47" spans="1:17" x14ac:dyDescent="0.3">
      <c r="A47" s="22">
        <f t="shared" si="9"/>
        <v>1934</v>
      </c>
      <c r="C47" s="22">
        <v>8500</v>
      </c>
      <c r="D47" s="22">
        <f t="shared" si="10"/>
        <v>17000</v>
      </c>
      <c r="E47" s="30">
        <f t="shared" si="5"/>
        <v>8500</v>
      </c>
      <c r="F47" s="22">
        <v>0.5</v>
      </c>
      <c r="G47" s="30">
        <f t="shared" si="7"/>
        <v>8500</v>
      </c>
      <c r="H47" s="30">
        <f t="shared" si="2"/>
        <v>17000</v>
      </c>
      <c r="I47" s="30">
        <f t="shared" si="3"/>
        <v>10200</v>
      </c>
      <c r="J47" s="30">
        <f t="shared" si="4"/>
        <v>9180</v>
      </c>
    </row>
    <row r="48" spans="1:17" x14ac:dyDescent="0.3">
      <c r="A48" s="22">
        <f t="shared" si="9"/>
        <v>1935</v>
      </c>
      <c r="C48" s="22">
        <v>8500</v>
      </c>
      <c r="D48" s="22">
        <f t="shared" si="10"/>
        <v>17000</v>
      </c>
      <c r="E48" s="30">
        <f t="shared" si="5"/>
        <v>8500</v>
      </c>
      <c r="F48" s="22">
        <v>0.5</v>
      </c>
      <c r="G48" s="30">
        <f t="shared" si="7"/>
        <v>8500</v>
      </c>
      <c r="H48" s="30">
        <f t="shared" si="2"/>
        <v>17000</v>
      </c>
      <c r="I48" s="30">
        <f t="shared" si="3"/>
        <v>10200</v>
      </c>
      <c r="J48" s="30">
        <f t="shared" si="4"/>
        <v>9180</v>
      </c>
    </row>
    <row r="49" spans="1:10" x14ac:dyDescent="0.3">
      <c r="A49" s="22">
        <f t="shared" si="9"/>
        <v>1936</v>
      </c>
      <c r="C49" s="22">
        <f>C48-125</f>
        <v>8375</v>
      </c>
      <c r="D49" s="22">
        <f t="shared" si="10"/>
        <v>16750</v>
      </c>
      <c r="E49" s="30">
        <f t="shared" si="5"/>
        <v>8375</v>
      </c>
      <c r="F49" s="22">
        <v>0.5</v>
      </c>
      <c r="G49" s="30">
        <f t="shared" si="7"/>
        <v>8375</v>
      </c>
      <c r="H49" s="30">
        <f t="shared" si="2"/>
        <v>16750</v>
      </c>
      <c r="I49" s="30">
        <f t="shared" si="3"/>
        <v>10050</v>
      </c>
      <c r="J49" s="30">
        <f t="shared" si="4"/>
        <v>9045</v>
      </c>
    </row>
    <row r="50" spans="1:10" x14ac:dyDescent="0.3">
      <c r="A50" s="22">
        <f t="shared" si="9"/>
        <v>1937</v>
      </c>
      <c r="C50" s="22">
        <f t="shared" ref="C50:C53" si="11">C49-125</f>
        <v>8250</v>
      </c>
      <c r="D50" s="22">
        <f t="shared" si="10"/>
        <v>16500</v>
      </c>
      <c r="E50" s="30">
        <f t="shared" si="5"/>
        <v>8250</v>
      </c>
      <c r="F50" s="22">
        <v>0.5</v>
      </c>
      <c r="G50" s="30">
        <f t="shared" si="7"/>
        <v>8250</v>
      </c>
      <c r="H50" s="30">
        <f t="shared" si="2"/>
        <v>16500</v>
      </c>
      <c r="I50" s="30">
        <f t="shared" si="3"/>
        <v>9900</v>
      </c>
      <c r="J50" s="30">
        <f t="shared" si="4"/>
        <v>8910</v>
      </c>
    </row>
    <row r="51" spans="1:10" x14ac:dyDescent="0.3">
      <c r="A51" s="22">
        <f t="shared" si="9"/>
        <v>1938</v>
      </c>
      <c r="C51" s="22">
        <f t="shared" si="11"/>
        <v>8125</v>
      </c>
      <c r="D51" s="22">
        <f t="shared" si="10"/>
        <v>16250</v>
      </c>
      <c r="E51" s="30">
        <f t="shared" si="5"/>
        <v>8125</v>
      </c>
      <c r="F51" s="22">
        <v>0.5</v>
      </c>
      <c r="G51" s="30">
        <f t="shared" si="7"/>
        <v>8125</v>
      </c>
      <c r="H51" s="30">
        <f t="shared" si="2"/>
        <v>16250</v>
      </c>
      <c r="I51" s="30">
        <f t="shared" si="3"/>
        <v>9750</v>
      </c>
      <c r="J51" s="30">
        <f t="shared" si="4"/>
        <v>8775</v>
      </c>
    </row>
    <row r="52" spans="1:10" x14ac:dyDescent="0.3">
      <c r="A52" s="22">
        <f t="shared" si="9"/>
        <v>1939</v>
      </c>
      <c r="C52" s="22">
        <f t="shared" si="11"/>
        <v>8000</v>
      </c>
      <c r="D52" s="22">
        <f t="shared" si="10"/>
        <v>16000</v>
      </c>
      <c r="E52" s="30">
        <f t="shared" si="5"/>
        <v>8000</v>
      </c>
      <c r="F52" s="22">
        <v>0.5</v>
      </c>
      <c r="G52" s="30">
        <f t="shared" si="7"/>
        <v>8000</v>
      </c>
      <c r="H52" s="30">
        <f t="shared" si="2"/>
        <v>16000</v>
      </c>
      <c r="I52" s="30">
        <f t="shared" si="3"/>
        <v>9600</v>
      </c>
      <c r="J52" s="30">
        <f t="shared" si="4"/>
        <v>8640</v>
      </c>
    </row>
    <row r="53" spans="1:10" x14ac:dyDescent="0.3">
      <c r="A53" s="22">
        <f t="shared" si="9"/>
        <v>1940</v>
      </c>
      <c r="C53" s="22">
        <f t="shared" si="11"/>
        <v>7875</v>
      </c>
      <c r="D53" s="22">
        <f t="shared" si="10"/>
        <v>15750</v>
      </c>
      <c r="E53" s="30">
        <f t="shared" si="5"/>
        <v>7875</v>
      </c>
      <c r="F53" s="22">
        <v>0.5</v>
      </c>
      <c r="G53" s="30">
        <f t="shared" si="7"/>
        <v>7875</v>
      </c>
      <c r="H53" s="30">
        <f t="shared" si="2"/>
        <v>15750</v>
      </c>
      <c r="I53" s="30">
        <f t="shared" si="3"/>
        <v>9450</v>
      </c>
      <c r="J53" s="30">
        <f t="shared" si="4"/>
        <v>8505</v>
      </c>
    </row>
    <row r="54" spans="1:10" x14ac:dyDescent="0.3">
      <c r="A54" s="22">
        <f t="shared" si="9"/>
        <v>1941</v>
      </c>
      <c r="C54" s="22">
        <v>7750</v>
      </c>
      <c r="D54" s="22">
        <f t="shared" si="10"/>
        <v>15500</v>
      </c>
      <c r="E54" s="30">
        <f t="shared" si="5"/>
        <v>7750</v>
      </c>
      <c r="F54" s="22">
        <v>0.5</v>
      </c>
      <c r="G54" s="30">
        <f t="shared" si="7"/>
        <v>7750</v>
      </c>
      <c r="H54" s="30">
        <f t="shared" si="2"/>
        <v>15500</v>
      </c>
      <c r="I54" s="30">
        <f t="shared" si="3"/>
        <v>9300</v>
      </c>
      <c r="J54" s="30">
        <f t="shared" si="4"/>
        <v>8370</v>
      </c>
    </row>
    <row r="55" spans="1:10" x14ac:dyDescent="0.3">
      <c r="A55" s="22">
        <f t="shared" si="9"/>
        <v>1942</v>
      </c>
      <c r="C55" s="22">
        <f>C54-268</f>
        <v>7482</v>
      </c>
      <c r="D55" s="22">
        <f t="shared" si="10"/>
        <v>14964</v>
      </c>
      <c r="E55" s="30">
        <f t="shared" si="5"/>
        <v>7482</v>
      </c>
      <c r="F55" s="22">
        <v>0.5</v>
      </c>
      <c r="G55" s="30">
        <f t="shared" si="7"/>
        <v>7482</v>
      </c>
      <c r="H55" s="30">
        <f t="shared" si="2"/>
        <v>14964</v>
      </c>
      <c r="I55" s="30">
        <f t="shared" si="3"/>
        <v>8978.4</v>
      </c>
      <c r="J55" s="30">
        <f t="shared" si="4"/>
        <v>8080.56</v>
      </c>
    </row>
    <row r="56" spans="1:10" x14ac:dyDescent="0.3">
      <c r="A56" s="22">
        <f t="shared" si="9"/>
        <v>1943</v>
      </c>
      <c r="C56" s="22">
        <f t="shared" ref="C56:C64" si="12">C55-268</f>
        <v>7214</v>
      </c>
      <c r="D56" s="22">
        <f t="shared" si="10"/>
        <v>14428</v>
      </c>
      <c r="E56" s="30">
        <f t="shared" si="5"/>
        <v>7214</v>
      </c>
      <c r="F56" s="22">
        <v>0.5</v>
      </c>
      <c r="G56" s="30">
        <f t="shared" si="7"/>
        <v>7214</v>
      </c>
      <c r="H56" s="30">
        <f t="shared" si="2"/>
        <v>14428</v>
      </c>
      <c r="I56" s="30">
        <f t="shared" si="3"/>
        <v>8656.7999999999993</v>
      </c>
      <c r="J56" s="30">
        <f t="shared" si="4"/>
        <v>7791.1200000000008</v>
      </c>
    </row>
    <row r="57" spans="1:10" x14ac:dyDescent="0.3">
      <c r="A57" s="22">
        <f t="shared" si="9"/>
        <v>1944</v>
      </c>
      <c r="C57" s="22">
        <f t="shared" si="12"/>
        <v>6946</v>
      </c>
      <c r="D57" s="22">
        <f t="shared" si="10"/>
        <v>13892</v>
      </c>
      <c r="E57" s="30">
        <f t="shared" si="5"/>
        <v>6946</v>
      </c>
      <c r="F57" s="22">
        <v>0.5</v>
      </c>
      <c r="G57" s="30">
        <f t="shared" si="7"/>
        <v>6946</v>
      </c>
      <c r="H57" s="30">
        <f t="shared" si="2"/>
        <v>13892</v>
      </c>
      <c r="I57" s="30">
        <f t="shared" si="3"/>
        <v>8335.1999999999989</v>
      </c>
      <c r="J57" s="30">
        <f t="shared" si="4"/>
        <v>7501.68</v>
      </c>
    </row>
    <row r="58" spans="1:10" x14ac:dyDescent="0.3">
      <c r="A58" s="22">
        <f t="shared" si="9"/>
        <v>1945</v>
      </c>
      <c r="C58" s="22">
        <f t="shared" si="12"/>
        <v>6678</v>
      </c>
      <c r="D58" s="22">
        <f t="shared" si="10"/>
        <v>13356</v>
      </c>
      <c r="E58" s="30">
        <f t="shared" si="5"/>
        <v>6678</v>
      </c>
      <c r="F58" s="22">
        <v>0.5</v>
      </c>
      <c r="G58" s="30">
        <f t="shared" si="7"/>
        <v>6678</v>
      </c>
      <c r="H58" s="30">
        <f t="shared" si="2"/>
        <v>13356</v>
      </c>
      <c r="I58" s="30">
        <f t="shared" si="3"/>
        <v>8013.5999999999995</v>
      </c>
      <c r="J58" s="30">
        <f t="shared" si="4"/>
        <v>7212.2400000000007</v>
      </c>
    </row>
    <row r="59" spans="1:10" x14ac:dyDescent="0.3">
      <c r="A59" s="22">
        <f t="shared" si="9"/>
        <v>1946</v>
      </c>
      <c r="C59" s="22">
        <f t="shared" si="12"/>
        <v>6410</v>
      </c>
      <c r="D59" s="22">
        <f t="shared" si="10"/>
        <v>12820</v>
      </c>
      <c r="E59" s="30">
        <f t="shared" si="5"/>
        <v>6410</v>
      </c>
      <c r="F59" s="22">
        <v>0.5</v>
      </c>
      <c r="G59" s="30">
        <f t="shared" si="7"/>
        <v>6410</v>
      </c>
      <c r="H59" s="30">
        <f t="shared" si="2"/>
        <v>12820</v>
      </c>
      <c r="I59" s="30">
        <f t="shared" si="3"/>
        <v>7692</v>
      </c>
      <c r="J59" s="30">
        <f t="shared" si="4"/>
        <v>6922.8</v>
      </c>
    </row>
    <row r="60" spans="1:10" x14ac:dyDescent="0.3">
      <c r="A60" s="22">
        <f t="shared" si="9"/>
        <v>1947</v>
      </c>
      <c r="C60" s="22">
        <f t="shared" si="12"/>
        <v>6142</v>
      </c>
      <c r="D60" s="22">
        <f t="shared" si="10"/>
        <v>12284</v>
      </c>
      <c r="E60" s="30">
        <f t="shared" si="5"/>
        <v>6142</v>
      </c>
      <c r="F60" s="22">
        <v>0.5</v>
      </c>
      <c r="G60" s="30">
        <f t="shared" si="7"/>
        <v>6142</v>
      </c>
      <c r="H60" s="30">
        <f t="shared" si="2"/>
        <v>12284</v>
      </c>
      <c r="I60" s="30">
        <f t="shared" si="3"/>
        <v>7370.4</v>
      </c>
      <c r="J60" s="30">
        <f t="shared" si="4"/>
        <v>6633.3600000000006</v>
      </c>
    </row>
    <row r="61" spans="1:10" x14ac:dyDescent="0.3">
      <c r="A61" s="22">
        <f t="shared" si="9"/>
        <v>1948</v>
      </c>
      <c r="C61" s="22">
        <f t="shared" si="12"/>
        <v>5874</v>
      </c>
      <c r="D61" s="22">
        <f t="shared" si="10"/>
        <v>11748</v>
      </c>
      <c r="E61" s="30">
        <f t="shared" si="5"/>
        <v>5874</v>
      </c>
      <c r="F61" s="22">
        <v>0.5</v>
      </c>
      <c r="G61" s="30">
        <f t="shared" si="7"/>
        <v>5874</v>
      </c>
      <c r="H61" s="30">
        <f t="shared" si="2"/>
        <v>11748</v>
      </c>
      <c r="I61" s="30">
        <f t="shared" si="3"/>
        <v>7048.8</v>
      </c>
      <c r="J61" s="30">
        <f t="shared" si="4"/>
        <v>6343.92</v>
      </c>
    </row>
    <row r="62" spans="1:10" x14ac:dyDescent="0.3">
      <c r="A62" s="22">
        <f t="shared" si="9"/>
        <v>1949</v>
      </c>
      <c r="C62" s="22">
        <f t="shared" si="12"/>
        <v>5606</v>
      </c>
      <c r="D62" s="22">
        <f t="shared" si="10"/>
        <v>11212</v>
      </c>
      <c r="E62" s="30">
        <f t="shared" si="5"/>
        <v>5606</v>
      </c>
      <c r="F62" s="22">
        <v>0.5</v>
      </c>
      <c r="G62" s="30">
        <f t="shared" si="7"/>
        <v>5606</v>
      </c>
      <c r="H62" s="30">
        <f t="shared" si="2"/>
        <v>11212</v>
      </c>
      <c r="I62" s="30">
        <f t="shared" si="3"/>
        <v>6727.2</v>
      </c>
      <c r="J62" s="30">
        <f t="shared" si="4"/>
        <v>6054.4800000000005</v>
      </c>
    </row>
    <row r="63" spans="1:10" x14ac:dyDescent="0.3">
      <c r="A63" s="22">
        <f t="shared" si="9"/>
        <v>1950</v>
      </c>
      <c r="C63" s="22">
        <f t="shared" si="12"/>
        <v>5338</v>
      </c>
      <c r="D63" s="22">
        <f t="shared" si="10"/>
        <v>10676</v>
      </c>
      <c r="E63" s="30">
        <f t="shared" si="5"/>
        <v>5338</v>
      </c>
      <c r="F63" s="22">
        <v>0.5</v>
      </c>
      <c r="G63" s="30">
        <f t="shared" si="7"/>
        <v>5338</v>
      </c>
      <c r="H63" s="30">
        <f t="shared" si="2"/>
        <v>10676</v>
      </c>
      <c r="I63" s="30">
        <f t="shared" si="3"/>
        <v>6405.5999999999995</v>
      </c>
      <c r="J63" s="30">
        <f t="shared" si="4"/>
        <v>5765.04</v>
      </c>
    </row>
    <row r="64" spans="1:10" x14ac:dyDescent="0.3">
      <c r="A64" s="22">
        <f t="shared" si="9"/>
        <v>1951</v>
      </c>
      <c r="C64" s="22">
        <f t="shared" si="12"/>
        <v>5070</v>
      </c>
      <c r="D64" s="22">
        <f t="shared" si="10"/>
        <v>10140</v>
      </c>
      <c r="E64" s="30">
        <f t="shared" si="5"/>
        <v>5070</v>
      </c>
      <c r="F64" s="22">
        <v>0.5</v>
      </c>
      <c r="G64" s="30">
        <f t="shared" si="7"/>
        <v>5070</v>
      </c>
      <c r="H64" s="30">
        <f t="shared" si="2"/>
        <v>10140</v>
      </c>
      <c r="I64" s="30">
        <f t="shared" si="3"/>
        <v>6084</v>
      </c>
      <c r="J64" s="30">
        <f t="shared" si="4"/>
        <v>5475.6</v>
      </c>
    </row>
    <row r="65" spans="1:10" x14ac:dyDescent="0.3">
      <c r="A65" s="22">
        <f t="shared" si="9"/>
        <v>1952</v>
      </c>
      <c r="C65" s="22">
        <v>4800</v>
      </c>
      <c r="D65" s="22">
        <f t="shared" si="10"/>
        <v>9600</v>
      </c>
      <c r="E65" s="30">
        <f t="shared" si="5"/>
        <v>4800</v>
      </c>
      <c r="F65" s="22">
        <v>0.5</v>
      </c>
      <c r="G65" s="30">
        <f t="shared" si="7"/>
        <v>4800</v>
      </c>
      <c r="H65" s="30">
        <f t="shared" si="2"/>
        <v>9600</v>
      </c>
      <c r="I65" s="30">
        <f t="shared" si="3"/>
        <v>5760</v>
      </c>
      <c r="J65" s="30">
        <f t="shared" si="4"/>
        <v>5184</v>
      </c>
    </row>
    <row r="66" spans="1:10" x14ac:dyDescent="0.3">
      <c r="A66" s="22">
        <f t="shared" si="9"/>
        <v>1953</v>
      </c>
      <c r="C66" s="22">
        <f>C65-5</f>
        <v>4795</v>
      </c>
      <c r="D66" s="22">
        <f t="shared" si="10"/>
        <v>9590</v>
      </c>
      <c r="E66" s="30">
        <f t="shared" si="5"/>
        <v>4795</v>
      </c>
      <c r="F66" s="22">
        <v>0.5</v>
      </c>
      <c r="G66" s="30">
        <f t="shared" si="7"/>
        <v>4795</v>
      </c>
      <c r="H66" s="30">
        <f t="shared" si="2"/>
        <v>9590</v>
      </c>
      <c r="I66" s="30">
        <f t="shared" si="3"/>
        <v>5754</v>
      </c>
      <c r="J66" s="30">
        <f t="shared" si="4"/>
        <v>5178.6000000000004</v>
      </c>
    </row>
    <row r="67" spans="1:10" x14ac:dyDescent="0.3">
      <c r="A67" s="22">
        <f t="shared" si="9"/>
        <v>1954</v>
      </c>
      <c r="C67" s="22">
        <f t="shared" ref="C67:C83" si="13">C66-5</f>
        <v>4790</v>
      </c>
      <c r="D67" s="22">
        <f t="shared" ref="D67:D98" si="14">C67*2</f>
        <v>9580</v>
      </c>
      <c r="E67" s="30">
        <f t="shared" si="5"/>
        <v>4790</v>
      </c>
      <c r="F67" s="22">
        <v>0.5</v>
      </c>
      <c r="G67" s="30">
        <f t="shared" si="7"/>
        <v>4790</v>
      </c>
      <c r="H67" s="30">
        <f t="shared" ref="H67:H100" si="15">(4*E67*G67)/(E67+G67)</f>
        <v>9580</v>
      </c>
      <c r="I67" s="30">
        <f t="shared" ref="I67:I100" si="16">H67*$I$2</f>
        <v>5748</v>
      </c>
      <c r="J67" s="30">
        <f t="shared" ref="J67:J100" si="17">H67*$J$2</f>
        <v>5173.2000000000007</v>
      </c>
    </row>
    <row r="68" spans="1:10" x14ac:dyDescent="0.3">
      <c r="A68" s="22">
        <f t="shared" si="9"/>
        <v>1955</v>
      </c>
      <c r="C68" s="22">
        <f t="shared" si="13"/>
        <v>4785</v>
      </c>
      <c r="D68" s="22">
        <f t="shared" si="14"/>
        <v>9570</v>
      </c>
      <c r="E68" s="30">
        <f t="shared" ref="E68:E130" si="18">D68*F68</f>
        <v>4785</v>
      </c>
      <c r="F68" s="22">
        <v>0.5</v>
      </c>
      <c r="G68" s="30">
        <f t="shared" ref="G68:G100" si="19">D68-E68</f>
        <v>4785</v>
      </c>
      <c r="H68" s="30">
        <f t="shared" si="15"/>
        <v>9570</v>
      </c>
      <c r="I68" s="30">
        <f t="shared" si="16"/>
        <v>5742</v>
      </c>
      <c r="J68" s="30">
        <f t="shared" si="17"/>
        <v>5167.8</v>
      </c>
    </row>
    <row r="69" spans="1:10" x14ac:dyDescent="0.3">
      <c r="A69" s="22">
        <f t="shared" si="9"/>
        <v>1956</v>
      </c>
      <c r="C69" s="22">
        <f t="shared" si="13"/>
        <v>4780</v>
      </c>
      <c r="D69" s="22">
        <f t="shared" si="14"/>
        <v>9560</v>
      </c>
      <c r="E69" s="30">
        <f t="shared" si="18"/>
        <v>4780</v>
      </c>
      <c r="F69" s="22">
        <v>0.5</v>
      </c>
      <c r="G69" s="30">
        <f t="shared" si="19"/>
        <v>4780</v>
      </c>
      <c r="H69" s="30">
        <f t="shared" si="15"/>
        <v>9560</v>
      </c>
      <c r="I69" s="30">
        <f t="shared" si="16"/>
        <v>5736</v>
      </c>
      <c r="J69" s="30">
        <f t="shared" si="17"/>
        <v>5162.4000000000005</v>
      </c>
    </row>
    <row r="70" spans="1:10" x14ac:dyDescent="0.3">
      <c r="A70" s="22">
        <f t="shared" si="9"/>
        <v>1957</v>
      </c>
      <c r="C70" s="22">
        <f t="shared" si="13"/>
        <v>4775</v>
      </c>
      <c r="D70" s="22">
        <f t="shared" si="14"/>
        <v>9550</v>
      </c>
      <c r="E70" s="30">
        <f t="shared" si="18"/>
        <v>4775</v>
      </c>
      <c r="F70" s="22">
        <v>0.5</v>
      </c>
      <c r="G70" s="30">
        <f t="shared" si="19"/>
        <v>4775</v>
      </c>
      <c r="H70" s="30">
        <f t="shared" si="15"/>
        <v>9550</v>
      </c>
      <c r="I70" s="30">
        <f t="shared" si="16"/>
        <v>5730</v>
      </c>
      <c r="J70" s="30">
        <f t="shared" si="17"/>
        <v>5157</v>
      </c>
    </row>
    <row r="71" spans="1:10" x14ac:dyDescent="0.3">
      <c r="A71" s="22">
        <f t="shared" si="9"/>
        <v>1958</v>
      </c>
      <c r="C71" s="22">
        <f t="shared" si="13"/>
        <v>4770</v>
      </c>
      <c r="D71" s="22">
        <f t="shared" si="14"/>
        <v>9540</v>
      </c>
      <c r="E71" s="30">
        <f t="shared" si="18"/>
        <v>4770</v>
      </c>
      <c r="F71" s="22">
        <v>0.5</v>
      </c>
      <c r="G71" s="30">
        <f t="shared" si="19"/>
        <v>4770</v>
      </c>
      <c r="H71" s="30">
        <f t="shared" si="15"/>
        <v>9540</v>
      </c>
      <c r="I71" s="30">
        <f t="shared" si="16"/>
        <v>5724</v>
      </c>
      <c r="J71" s="30">
        <f t="shared" si="17"/>
        <v>5151.6000000000004</v>
      </c>
    </row>
    <row r="72" spans="1:10" x14ac:dyDescent="0.3">
      <c r="A72" s="22">
        <f t="shared" si="9"/>
        <v>1959</v>
      </c>
      <c r="C72" s="22">
        <f t="shared" si="13"/>
        <v>4765</v>
      </c>
      <c r="D72" s="22">
        <f t="shared" si="14"/>
        <v>9530</v>
      </c>
      <c r="E72" s="30">
        <f t="shared" si="18"/>
        <v>4765</v>
      </c>
      <c r="F72" s="22">
        <v>0.5</v>
      </c>
      <c r="G72" s="30">
        <f t="shared" si="19"/>
        <v>4765</v>
      </c>
      <c r="H72" s="30">
        <f t="shared" si="15"/>
        <v>9530</v>
      </c>
      <c r="I72" s="30">
        <f t="shared" si="16"/>
        <v>5718</v>
      </c>
      <c r="J72" s="30">
        <f t="shared" si="17"/>
        <v>5146.2000000000007</v>
      </c>
    </row>
    <row r="73" spans="1:10" x14ac:dyDescent="0.3">
      <c r="A73" s="22">
        <f t="shared" si="9"/>
        <v>1960</v>
      </c>
      <c r="C73" s="22">
        <f t="shared" si="13"/>
        <v>4760</v>
      </c>
      <c r="D73" s="22">
        <f t="shared" si="14"/>
        <v>9520</v>
      </c>
      <c r="E73" s="30">
        <f t="shared" si="18"/>
        <v>4760</v>
      </c>
      <c r="F73" s="22">
        <v>0.5</v>
      </c>
      <c r="G73" s="30">
        <f t="shared" si="19"/>
        <v>4760</v>
      </c>
      <c r="H73" s="30">
        <f t="shared" si="15"/>
        <v>9520</v>
      </c>
      <c r="I73" s="30">
        <f t="shared" si="16"/>
        <v>5712</v>
      </c>
      <c r="J73" s="30">
        <f t="shared" si="17"/>
        <v>5140.8</v>
      </c>
    </row>
    <row r="74" spans="1:10" x14ac:dyDescent="0.3">
      <c r="A74" s="22">
        <f t="shared" si="9"/>
        <v>1961</v>
      </c>
      <c r="C74" s="22">
        <f t="shared" si="13"/>
        <v>4755</v>
      </c>
      <c r="D74" s="22">
        <f t="shared" si="14"/>
        <v>9510</v>
      </c>
      <c r="E74" s="30">
        <f t="shared" si="18"/>
        <v>4755</v>
      </c>
      <c r="F74" s="22">
        <v>0.5</v>
      </c>
      <c r="G74" s="30">
        <f t="shared" si="19"/>
        <v>4755</v>
      </c>
      <c r="H74" s="30">
        <f t="shared" si="15"/>
        <v>9510</v>
      </c>
      <c r="I74" s="30">
        <f t="shared" si="16"/>
        <v>5706</v>
      </c>
      <c r="J74" s="30">
        <f t="shared" si="17"/>
        <v>5135.4000000000005</v>
      </c>
    </row>
    <row r="75" spans="1:10" x14ac:dyDescent="0.3">
      <c r="A75" s="22">
        <f t="shared" ref="A75:A99" si="20">A76-1</f>
        <v>1962</v>
      </c>
      <c r="C75" s="22">
        <f t="shared" si="13"/>
        <v>4750</v>
      </c>
      <c r="D75" s="22">
        <f t="shared" si="14"/>
        <v>9500</v>
      </c>
      <c r="E75" s="30">
        <f t="shared" si="18"/>
        <v>4750</v>
      </c>
      <c r="F75" s="22">
        <v>0.5</v>
      </c>
      <c r="G75" s="30">
        <f t="shared" si="19"/>
        <v>4750</v>
      </c>
      <c r="H75" s="30">
        <f t="shared" si="15"/>
        <v>9500</v>
      </c>
      <c r="I75" s="30">
        <f t="shared" si="16"/>
        <v>5700</v>
      </c>
      <c r="J75" s="30">
        <f t="shared" si="17"/>
        <v>5130</v>
      </c>
    </row>
    <row r="76" spans="1:10" x14ac:dyDescent="0.3">
      <c r="A76" s="22">
        <f t="shared" si="20"/>
        <v>1963</v>
      </c>
      <c r="C76" s="22">
        <f t="shared" si="13"/>
        <v>4745</v>
      </c>
      <c r="D76" s="22">
        <f t="shared" si="14"/>
        <v>9490</v>
      </c>
      <c r="E76" s="30">
        <f t="shared" si="18"/>
        <v>4745</v>
      </c>
      <c r="F76" s="22">
        <v>0.5</v>
      </c>
      <c r="G76" s="30">
        <f t="shared" si="19"/>
        <v>4745</v>
      </c>
      <c r="H76" s="30">
        <f t="shared" si="15"/>
        <v>9490</v>
      </c>
      <c r="I76" s="30">
        <f t="shared" si="16"/>
        <v>5694</v>
      </c>
      <c r="J76" s="30">
        <f t="shared" si="17"/>
        <v>5124.6000000000004</v>
      </c>
    </row>
    <row r="77" spans="1:10" x14ac:dyDescent="0.3">
      <c r="A77" s="22">
        <f t="shared" si="20"/>
        <v>1964</v>
      </c>
      <c r="C77" s="22">
        <f t="shared" si="13"/>
        <v>4740</v>
      </c>
      <c r="D77" s="22">
        <f t="shared" si="14"/>
        <v>9480</v>
      </c>
      <c r="E77" s="30">
        <f t="shared" si="18"/>
        <v>4740</v>
      </c>
      <c r="F77" s="22">
        <v>0.5</v>
      </c>
      <c r="G77" s="30">
        <f t="shared" si="19"/>
        <v>4740</v>
      </c>
      <c r="H77" s="30">
        <f t="shared" si="15"/>
        <v>9480</v>
      </c>
      <c r="I77" s="30">
        <f t="shared" si="16"/>
        <v>5688</v>
      </c>
      <c r="J77" s="30">
        <f t="shared" si="17"/>
        <v>5119.2000000000007</v>
      </c>
    </row>
    <row r="78" spans="1:10" x14ac:dyDescent="0.3">
      <c r="A78" s="22">
        <f t="shared" si="20"/>
        <v>1965</v>
      </c>
      <c r="C78" s="22">
        <f t="shared" si="13"/>
        <v>4735</v>
      </c>
      <c r="D78" s="22">
        <f t="shared" si="14"/>
        <v>9470</v>
      </c>
      <c r="E78" s="30">
        <f t="shared" si="18"/>
        <v>4735</v>
      </c>
      <c r="F78" s="22">
        <v>0.5</v>
      </c>
      <c r="G78" s="30">
        <f t="shared" si="19"/>
        <v>4735</v>
      </c>
      <c r="H78" s="30">
        <f t="shared" si="15"/>
        <v>9470</v>
      </c>
      <c r="I78" s="30">
        <f t="shared" si="16"/>
        <v>5682</v>
      </c>
      <c r="J78" s="30">
        <f t="shared" si="17"/>
        <v>5113.8</v>
      </c>
    </row>
    <row r="79" spans="1:10" x14ac:dyDescent="0.3">
      <c r="A79" s="22">
        <f t="shared" si="20"/>
        <v>1966</v>
      </c>
      <c r="C79" s="22">
        <f t="shared" si="13"/>
        <v>4730</v>
      </c>
      <c r="D79" s="22">
        <f t="shared" si="14"/>
        <v>9460</v>
      </c>
      <c r="E79" s="30">
        <f t="shared" si="18"/>
        <v>4730</v>
      </c>
      <c r="F79" s="22">
        <v>0.5</v>
      </c>
      <c r="G79" s="30">
        <f t="shared" si="19"/>
        <v>4730</v>
      </c>
      <c r="H79" s="30">
        <f t="shared" si="15"/>
        <v>9460</v>
      </c>
      <c r="I79" s="30">
        <f t="shared" si="16"/>
        <v>5676</v>
      </c>
      <c r="J79" s="30">
        <f t="shared" si="17"/>
        <v>5108.4000000000005</v>
      </c>
    </row>
    <row r="80" spans="1:10" x14ac:dyDescent="0.3">
      <c r="A80" s="22">
        <f t="shared" si="20"/>
        <v>1967</v>
      </c>
      <c r="C80" s="22">
        <f t="shared" si="13"/>
        <v>4725</v>
      </c>
      <c r="D80" s="22">
        <f t="shared" si="14"/>
        <v>9450</v>
      </c>
      <c r="E80" s="30">
        <f t="shared" si="18"/>
        <v>4725</v>
      </c>
      <c r="F80" s="22">
        <v>0.5</v>
      </c>
      <c r="G80" s="30">
        <f t="shared" si="19"/>
        <v>4725</v>
      </c>
      <c r="H80" s="30">
        <f t="shared" si="15"/>
        <v>9450</v>
      </c>
      <c r="I80" s="30">
        <f t="shared" si="16"/>
        <v>5670</v>
      </c>
      <c r="J80" s="30">
        <f t="shared" si="17"/>
        <v>5103</v>
      </c>
    </row>
    <row r="81" spans="1:10" x14ac:dyDescent="0.3">
      <c r="A81" s="22">
        <f t="shared" si="20"/>
        <v>1968</v>
      </c>
      <c r="C81" s="22">
        <f t="shared" si="13"/>
        <v>4720</v>
      </c>
      <c r="D81" s="22">
        <f t="shared" si="14"/>
        <v>9440</v>
      </c>
      <c r="E81" s="30">
        <f t="shared" si="18"/>
        <v>4720</v>
      </c>
      <c r="F81" s="22">
        <v>0.5</v>
      </c>
      <c r="G81" s="30">
        <f t="shared" si="19"/>
        <v>4720</v>
      </c>
      <c r="H81" s="30">
        <f t="shared" si="15"/>
        <v>9440</v>
      </c>
      <c r="I81" s="30">
        <f t="shared" si="16"/>
        <v>5664</v>
      </c>
      <c r="J81" s="30">
        <f t="shared" si="17"/>
        <v>5097.6000000000004</v>
      </c>
    </row>
    <row r="82" spans="1:10" x14ac:dyDescent="0.3">
      <c r="A82" s="22">
        <f t="shared" si="20"/>
        <v>1969</v>
      </c>
      <c r="C82" s="22">
        <f t="shared" si="13"/>
        <v>4715</v>
      </c>
      <c r="D82" s="22">
        <f t="shared" si="14"/>
        <v>9430</v>
      </c>
      <c r="E82" s="30">
        <f t="shared" si="18"/>
        <v>4715</v>
      </c>
      <c r="F82" s="22">
        <v>0.5</v>
      </c>
      <c r="G82" s="30">
        <f t="shared" si="19"/>
        <v>4715</v>
      </c>
      <c r="H82" s="30">
        <f t="shared" si="15"/>
        <v>9430</v>
      </c>
      <c r="I82" s="30">
        <f t="shared" si="16"/>
        <v>5658</v>
      </c>
      <c r="J82" s="30">
        <f t="shared" si="17"/>
        <v>5092.2000000000007</v>
      </c>
    </row>
    <row r="83" spans="1:10" x14ac:dyDescent="0.3">
      <c r="A83" s="22">
        <f t="shared" si="20"/>
        <v>1970</v>
      </c>
      <c r="C83" s="22">
        <f t="shared" si="13"/>
        <v>4710</v>
      </c>
      <c r="D83" s="22">
        <f t="shared" si="14"/>
        <v>9420</v>
      </c>
      <c r="E83" s="30">
        <f t="shared" si="18"/>
        <v>4898.4000000000005</v>
      </c>
      <c r="F83" s="22">
        <v>0.52</v>
      </c>
      <c r="G83" s="30">
        <f t="shared" si="19"/>
        <v>4521.5999999999995</v>
      </c>
      <c r="H83" s="30">
        <f t="shared" si="15"/>
        <v>9404.9279999999999</v>
      </c>
      <c r="I83" s="30">
        <f t="shared" si="16"/>
        <v>5642.9567999999999</v>
      </c>
      <c r="J83" s="30">
        <f t="shared" si="17"/>
        <v>5078.6611200000007</v>
      </c>
    </row>
    <row r="84" spans="1:10" x14ac:dyDescent="0.3">
      <c r="A84" s="22">
        <f t="shared" si="20"/>
        <v>1971</v>
      </c>
      <c r="C84" s="22">
        <v>4700</v>
      </c>
      <c r="D84" s="22">
        <f t="shared" si="14"/>
        <v>9400</v>
      </c>
      <c r="E84" s="30">
        <f t="shared" si="18"/>
        <v>4888</v>
      </c>
      <c r="F84" s="22">
        <v>0.52</v>
      </c>
      <c r="G84" s="30">
        <f t="shared" si="19"/>
        <v>4512</v>
      </c>
      <c r="H84" s="30">
        <f t="shared" si="15"/>
        <v>9384.9599999999991</v>
      </c>
      <c r="I84" s="30">
        <f t="shared" si="16"/>
        <v>5630.9759999999997</v>
      </c>
      <c r="J84" s="30">
        <f t="shared" si="17"/>
        <v>5067.8783999999996</v>
      </c>
    </row>
    <row r="85" spans="1:10" x14ac:dyDescent="0.3">
      <c r="A85" s="22">
        <f t="shared" si="20"/>
        <v>1972</v>
      </c>
      <c r="C85" s="22">
        <v>4700</v>
      </c>
      <c r="D85" s="22">
        <f t="shared" si="14"/>
        <v>9400</v>
      </c>
      <c r="E85" s="30">
        <f t="shared" si="18"/>
        <v>4888</v>
      </c>
      <c r="F85" s="22">
        <v>0.52</v>
      </c>
      <c r="G85" s="30">
        <f t="shared" si="19"/>
        <v>4512</v>
      </c>
      <c r="H85" s="30">
        <f t="shared" si="15"/>
        <v>9384.9599999999991</v>
      </c>
      <c r="I85" s="30">
        <f t="shared" si="16"/>
        <v>5630.9759999999997</v>
      </c>
      <c r="J85" s="30">
        <f t="shared" si="17"/>
        <v>5067.8783999999996</v>
      </c>
    </row>
    <row r="86" spans="1:10" x14ac:dyDescent="0.3">
      <c r="A86" s="22">
        <f t="shared" si="20"/>
        <v>1973</v>
      </c>
      <c r="C86" s="22">
        <f>C85-367</f>
        <v>4333</v>
      </c>
      <c r="D86" s="22">
        <f t="shared" si="14"/>
        <v>8666</v>
      </c>
      <c r="E86" s="30">
        <f t="shared" si="18"/>
        <v>4526.0154545454552</v>
      </c>
      <c r="F86" s="35">
        <f t="shared" ref="F86:F106" si="21">F85+($F$107-$F$85)/($A$107-$A$86+1)</f>
        <v>0.52227272727272733</v>
      </c>
      <c r="G86" s="30">
        <f t="shared" si="19"/>
        <v>4139.9845454545448</v>
      </c>
      <c r="H86" s="30">
        <f t="shared" si="15"/>
        <v>8648.8040776859507</v>
      </c>
      <c r="I86" s="30">
        <f t="shared" si="16"/>
        <v>5189.2824466115699</v>
      </c>
      <c r="J86" s="30">
        <f t="shared" si="17"/>
        <v>4670.3542019504139</v>
      </c>
    </row>
    <row r="87" spans="1:10" x14ac:dyDescent="0.3">
      <c r="A87" s="22">
        <f t="shared" si="20"/>
        <v>1974</v>
      </c>
      <c r="C87" s="22">
        <f t="shared" ref="C87:C90" si="22">C86-367</f>
        <v>3966</v>
      </c>
      <c r="D87" s="22">
        <f t="shared" si="14"/>
        <v>7932</v>
      </c>
      <c r="E87" s="30">
        <f t="shared" si="18"/>
        <v>4160.6945454545466</v>
      </c>
      <c r="F87" s="35">
        <f t="shared" si="21"/>
        <v>0.52454545454545465</v>
      </c>
      <c r="G87" s="30">
        <f t="shared" si="19"/>
        <v>3771.3054545454534</v>
      </c>
      <c r="H87" s="30">
        <f t="shared" si="15"/>
        <v>7912.8845355371905</v>
      </c>
      <c r="I87" s="30">
        <f t="shared" si="16"/>
        <v>4747.7307213223139</v>
      </c>
      <c r="J87" s="30">
        <f t="shared" si="17"/>
        <v>4272.9576491900834</v>
      </c>
    </row>
    <row r="88" spans="1:10" x14ac:dyDescent="0.3">
      <c r="A88" s="22">
        <f t="shared" si="20"/>
        <v>1975</v>
      </c>
      <c r="C88" s="22">
        <f t="shared" si="22"/>
        <v>3599</v>
      </c>
      <c r="D88" s="22">
        <f t="shared" si="14"/>
        <v>7198</v>
      </c>
      <c r="E88" s="30">
        <f t="shared" si="18"/>
        <v>3792.0372727272738</v>
      </c>
      <c r="F88" s="35">
        <f t="shared" si="21"/>
        <v>0.52681818181818196</v>
      </c>
      <c r="G88" s="30">
        <f t="shared" si="19"/>
        <v>3405.9627272727262</v>
      </c>
      <c r="H88" s="30">
        <f t="shared" si="15"/>
        <v>7177.2923652892559</v>
      </c>
      <c r="I88" s="30">
        <f t="shared" si="16"/>
        <v>4306.3754191735534</v>
      </c>
      <c r="J88" s="30">
        <f t="shared" si="17"/>
        <v>3875.7378772561983</v>
      </c>
    </row>
    <row r="89" spans="1:10" x14ac:dyDescent="0.3">
      <c r="A89" s="22">
        <f t="shared" si="20"/>
        <v>1976</v>
      </c>
      <c r="C89" s="22">
        <f t="shared" si="22"/>
        <v>3232</v>
      </c>
      <c r="D89" s="22">
        <f t="shared" si="14"/>
        <v>6464</v>
      </c>
      <c r="E89" s="30">
        <f t="shared" si="18"/>
        <v>3420.0436363636377</v>
      </c>
      <c r="F89" s="35">
        <f t="shared" si="21"/>
        <v>0.52909090909090928</v>
      </c>
      <c r="G89" s="30">
        <f t="shared" si="19"/>
        <v>3043.9563636363623</v>
      </c>
      <c r="H89" s="30">
        <f t="shared" si="15"/>
        <v>6442.1185586776855</v>
      </c>
      <c r="I89" s="30">
        <f t="shared" si="16"/>
        <v>3865.2711352066112</v>
      </c>
      <c r="J89" s="30">
        <f t="shared" si="17"/>
        <v>3478.7440216859504</v>
      </c>
    </row>
    <row r="90" spans="1:10" x14ac:dyDescent="0.3">
      <c r="A90" s="22">
        <f t="shared" si="20"/>
        <v>1977</v>
      </c>
      <c r="C90" s="22">
        <f t="shared" si="22"/>
        <v>2865</v>
      </c>
      <c r="D90" s="22">
        <f t="shared" si="14"/>
        <v>5730</v>
      </c>
      <c r="E90" s="30">
        <f t="shared" si="18"/>
        <v>3044.7136363636378</v>
      </c>
      <c r="F90" s="35">
        <f t="shared" si="21"/>
        <v>0.53136363636363659</v>
      </c>
      <c r="G90" s="30">
        <f t="shared" si="19"/>
        <v>2685.2863636363622</v>
      </c>
      <c r="H90" s="30">
        <f t="shared" si="15"/>
        <v>5707.4541074380159</v>
      </c>
      <c r="I90" s="30">
        <f t="shared" si="16"/>
        <v>3424.4724644628095</v>
      </c>
      <c r="J90" s="30">
        <f t="shared" si="17"/>
        <v>3082.0252180165289</v>
      </c>
    </row>
    <row r="91" spans="1:10" x14ac:dyDescent="0.3">
      <c r="A91" s="22">
        <f t="shared" si="20"/>
        <v>1978</v>
      </c>
      <c r="C91" s="22">
        <v>2500</v>
      </c>
      <c r="D91" s="22">
        <f t="shared" si="14"/>
        <v>5000</v>
      </c>
      <c r="E91" s="30">
        <f t="shared" si="18"/>
        <v>2668.1818181818194</v>
      </c>
      <c r="F91" s="35">
        <f t="shared" si="21"/>
        <v>0.53363636363636391</v>
      </c>
      <c r="G91" s="30">
        <f t="shared" si="19"/>
        <v>2331.8181818181806</v>
      </c>
      <c r="H91" s="30">
        <f t="shared" si="15"/>
        <v>4977.3719008264461</v>
      </c>
      <c r="I91" s="30">
        <f t="shared" si="16"/>
        <v>2986.4231404958678</v>
      </c>
      <c r="J91" s="30">
        <f t="shared" si="17"/>
        <v>2687.780826446281</v>
      </c>
    </row>
    <row r="92" spans="1:10" x14ac:dyDescent="0.3">
      <c r="A92" s="22">
        <f t="shared" si="20"/>
        <v>1979</v>
      </c>
      <c r="C92" s="22">
        <v>2500</v>
      </c>
      <c r="D92" s="22">
        <f t="shared" si="14"/>
        <v>5000</v>
      </c>
      <c r="E92" s="30">
        <f t="shared" si="18"/>
        <v>2679.5454545454563</v>
      </c>
      <c r="F92" s="35">
        <f t="shared" si="21"/>
        <v>0.53590909090909122</v>
      </c>
      <c r="G92" s="30">
        <f t="shared" si="19"/>
        <v>2320.4545454545437</v>
      </c>
      <c r="H92" s="30">
        <f t="shared" si="15"/>
        <v>4974.2107438016528</v>
      </c>
      <c r="I92" s="30">
        <f t="shared" si="16"/>
        <v>2984.5264462809914</v>
      </c>
      <c r="J92" s="30">
        <f t="shared" si="17"/>
        <v>2686.0738016528926</v>
      </c>
    </row>
    <row r="93" spans="1:10" x14ac:dyDescent="0.3">
      <c r="A93" s="22">
        <f t="shared" si="20"/>
        <v>1980</v>
      </c>
      <c r="B93" s="30"/>
      <c r="C93" s="22">
        <f>C92+85</f>
        <v>2585</v>
      </c>
      <c r="D93" s="22">
        <f t="shared" si="14"/>
        <v>5170</v>
      </c>
      <c r="E93" s="30">
        <f t="shared" si="18"/>
        <v>2782.4000000000019</v>
      </c>
      <c r="F93" s="35">
        <f t="shared" si="21"/>
        <v>0.53818181818181854</v>
      </c>
      <c r="G93" s="30">
        <f t="shared" si="19"/>
        <v>2387.5999999999981</v>
      </c>
      <c r="H93" s="30">
        <f t="shared" si="15"/>
        <v>5139.8516363636354</v>
      </c>
      <c r="I93" s="30">
        <f t="shared" si="16"/>
        <v>3083.910981818181</v>
      </c>
      <c r="J93" s="30">
        <f t="shared" si="17"/>
        <v>2775.5198836363634</v>
      </c>
    </row>
    <row r="94" spans="1:10" x14ac:dyDescent="0.3">
      <c r="A94" s="22">
        <f t="shared" si="20"/>
        <v>1981</v>
      </c>
      <c r="C94" s="22">
        <f t="shared" ref="C94:C100" si="23">C93+85</f>
        <v>2670</v>
      </c>
      <c r="D94" s="22">
        <f t="shared" si="14"/>
        <v>5340</v>
      </c>
      <c r="E94" s="30">
        <f t="shared" si="18"/>
        <v>2886.027272727275</v>
      </c>
      <c r="F94" s="35">
        <f t="shared" si="21"/>
        <v>0.54045454545454585</v>
      </c>
      <c r="G94" s="30">
        <f t="shared" si="19"/>
        <v>2453.972727272725</v>
      </c>
      <c r="H94" s="30">
        <f t="shared" si="15"/>
        <v>5305.0428595041312</v>
      </c>
      <c r="I94" s="30">
        <f t="shared" si="16"/>
        <v>3183.0257157024785</v>
      </c>
      <c r="J94" s="30">
        <f t="shared" si="17"/>
        <v>2864.723144132231</v>
      </c>
    </row>
    <row r="95" spans="1:10" x14ac:dyDescent="0.3">
      <c r="A95" s="22">
        <f t="shared" si="20"/>
        <v>1982</v>
      </c>
      <c r="C95" s="22">
        <f t="shared" si="23"/>
        <v>2755</v>
      </c>
      <c r="D95" s="22">
        <f t="shared" si="14"/>
        <v>5510</v>
      </c>
      <c r="E95" s="30">
        <f t="shared" si="18"/>
        <v>2990.4272727272751</v>
      </c>
      <c r="F95" s="35">
        <f t="shared" si="21"/>
        <v>0.54272727272727317</v>
      </c>
      <c r="G95" s="30">
        <f t="shared" si="19"/>
        <v>2519.5727272727249</v>
      </c>
      <c r="H95" s="30">
        <f t="shared" si="15"/>
        <v>5469.7633388429749</v>
      </c>
      <c r="I95" s="30">
        <f t="shared" si="16"/>
        <v>3281.8580033057847</v>
      </c>
      <c r="J95" s="30">
        <f t="shared" si="17"/>
        <v>2953.6722029752068</v>
      </c>
    </row>
    <row r="96" spans="1:10" x14ac:dyDescent="0.3">
      <c r="A96" s="22">
        <f t="shared" si="20"/>
        <v>1983</v>
      </c>
      <c r="C96" s="22">
        <f t="shared" si="23"/>
        <v>2840</v>
      </c>
      <c r="D96" s="22">
        <f t="shared" si="14"/>
        <v>5680</v>
      </c>
      <c r="E96" s="30">
        <f t="shared" si="18"/>
        <v>3095.6000000000026</v>
      </c>
      <c r="F96" s="35">
        <f t="shared" si="21"/>
        <v>0.54500000000000048</v>
      </c>
      <c r="G96" s="30">
        <f t="shared" si="19"/>
        <v>2584.3999999999974</v>
      </c>
      <c r="H96" s="30">
        <f t="shared" si="15"/>
        <v>5633.9919999999993</v>
      </c>
      <c r="I96" s="30">
        <f t="shared" si="16"/>
        <v>3380.3951999999995</v>
      </c>
      <c r="J96" s="30">
        <f t="shared" si="17"/>
        <v>3042.3556799999997</v>
      </c>
    </row>
    <row r="97" spans="1:25" x14ac:dyDescent="0.3">
      <c r="A97" s="22">
        <f t="shared" si="20"/>
        <v>1984</v>
      </c>
      <c r="C97" s="22">
        <f t="shared" si="23"/>
        <v>2925</v>
      </c>
      <c r="D97" s="22">
        <f t="shared" si="14"/>
        <v>5850</v>
      </c>
      <c r="E97" s="30">
        <f t="shared" si="18"/>
        <v>3201.5454545454577</v>
      </c>
      <c r="F97" s="35">
        <f t="shared" si="21"/>
        <v>0.5472727272727278</v>
      </c>
      <c r="G97" s="30">
        <f t="shared" si="19"/>
        <v>2648.4545454545423</v>
      </c>
      <c r="H97" s="30">
        <f t="shared" si="15"/>
        <v>5797.7077685950408</v>
      </c>
      <c r="I97" s="30">
        <f t="shared" si="16"/>
        <v>3478.6246611570245</v>
      </c>
      <c r="J97" s="30">
        <f t="shared" si="17"/>
        <v>3130.7621950413222</v>
      </c>
      <c r="V97" s="20"/>
      <c r="W97" s="20"/>
    </row>
    <row r="98" spans="1:25" x14ac:dyDescent="0.3">
      <c r="A98" s="22">
        <f t="shared" si="20"/>
        <v>1985</v>
      </c>
      <c r="C98" s="22">
        <f t="shared" si="23"/>
        <v>3010</v>
      </c>
      <c r="D98" s="22">
        <f t="shared" si="14"/>
        <v>6020</v>
      </c>
      <c r="E98" s="30">
        <f t="shared" si="18"/>
        <v>3308.2636363636398</v>
      </c>
      <c r="F98" s="35">
        <f t="shared" si="21"/>
        <v>0.54954545454545511</v>
      </c>
      <c r="G98" s="30">
        <f t="shared" si="19"/>
        <v>2711.7363636363602</v>
      </c>
      <c r="H98" s="30">
        <f t="shared" si="15"/>
        <v>5960.8895702479331</v>
      </c>
      <c r="I98" s="30">
        <f t="shared" si="16"/>
        <v>3576.5337421487598</v>
      </c>
      <c r="J98" s="30">
        <f t="shared" si="17"/>
        <v>3218.8803679338839</v>
      </c>
      <c r="V98" s="22"/>
      <c r="W98" s="22"/>
    </row>
    <row r="99" spans="1:25" x14ac:dyDescent="0.3">
      <c r="A99" s="22">
        <f t="shared" si="20"/>
        <v>1986</v>
      </c>
      <c r="C99" s="22">
        <f t="shared" si="23"/>
        <v>3095</v>
      </c>
      <c r="D99" s="22">
        <f t="shared" ref="D99:D100" si="24">C99*2</f>
        <v>6190</v>
      </c>
      <c r="E99" s="30">
        <f t="shared" si="18"/>
        <v>3415.7545454545493</v>
      </c>
      <c r="F99" s="35">
        <f t="shared" si="21"/>
        <v>0.55181818181818243</v>
      </c>
      <c r="G99" s="30">
        <f t="shared" si="19"/>
        <v>2774.2454545454507</v>
      </c>
      <c r="H99" s="30">
        <f t="shared" si="15"/>
        <v>6123.51633057851</v>
      </c>
      <c r="I99" s="30">
        <f t="shared" si="16"/>
        <v>3674.1097983471059</v>
      </c>
      <c r="J99" s="30">
        <f t="shared" si="17"/>
        <v>3306.6988185123955</v>
      </c>
      <c r="V99" s="20"/>
      <c r="W99" s="22"/>
    </row>
    <row r="100" spans="1:25" x14ac:dyDescent="0.3">
      <c r="A100" s="22">
        <f>A101-1</f>
        <v>1987</v>
      </c>
      <c r="C100" s="22">
        <f t="shared" si="23"/>
        <v>3180</v>
      </c>
      <c r="D100" s="22">
        <f t="shared" si="24"/>
        <v>6360</v>
      </c>
      <c r="E100" s="30">
        <f t="shared" si="18"/>
        <v>3524.0181818181859</v>
      </c>
      <c r="F100" s="35">
        <f t="shared" si="21"/>
        <v>0.55409090909090974</v>
      </c>
      <c r="G100" s="30">
        <f t="shared" si="19"/>
        <v>2835.9818181818141</v>
      </c>
      <c r="H100" s="30">
        <f t="shared" si="15"/>
        <v>6285.5669752066096</v>
      </c>
      <c r="I100" s="30">
        <f t="shared" si="16"/>
        <v>3771.3401851239655</v>
      </c>
      <c r="J100" s="30">
        <f t="shared" si="17"/>
        <v>3394.2061666115696</v>
      </c>
      <c r="V100" s="22"/>
      <c r="W100" s="22"/>
    </row>
    <row r="101" spans="1:25" x14ac:dyDescent="0.3">
      <c r="A101" s="22">
        <v>1988</v>
      </c>
      <c r="B101" s="22">
        <v>68</v>
      </c>
      <c r="C101" s="22">
        <f>1754+192+1318</f>
        <v>3264</v>
      </c>
      <c r="D101" s="22">
        <f t="shared" ref="D101:D130" si="25">(B101+C101)*2</f>
        <v>6664</v>
      </c>
      <c r="E101" s="30">
        <f t="shared" si="18"/>
        <v>3707.6072727272772</v>
      </c>
      <c r="F101" s="35">
        <f t="shared" si="21"/>
        <v>0.55636363636363706</v>
      </c>
      <c r="G101" s="30">
        <f>D101-E101</f>
        <v>2956.3927272727228</v>
      </c>
      <c r="H101" s="30">
        <f>(4*E101*G101)/(E101+G101)</f>
        <v>6579.3176330578499</v>
      </c>
      <c r="I101" s="30">
        <f>H101*$I$2</f>
        <v>3947.5905798347098</v>
      </c>
      <c r="J101" s="30">
        <f>H101*$J$2</f>
        <v>3552.8315218512394</v>
      </c>
      <c r="V101" s="20"/>
      <c r="W101" s="22"/>
    </row>
    <row r="102" spans="1:25" x14ac:dyDescent="0.3">
      <c r="A102" s="22">
        <v>1989</v>
      </c>
      <c r="B102" s="22">
        <v>80</v>
      </c>
      <c r="C102" s="22">
        <f>1643+175+1266</f>
        <v>3084</v>
      </c>
      <c r="D102" s="22">
        <f t="shared" si="25"/>
        <v>6328</v>
      </c>
      <c r="E102" s="30">
        <f t="shared" si="18"/>
        <v>3535.0509090909136</v>
      </c>
      <c r="F102" s="35">
        <f t="shared" si="21"/>
        <v>0.55863636363636437</v>
      </c>
      <c r="G102" s="30">
        <f t="shared" ref="G102:G130" si="26">D102-E102</f>
        <v>2792.9490909090864</v>
      </c>
      <c r="H102" s="30">
        <f t="shared" ref="H102:H129" si="27">(4*E102*G102)/(E102+G102)</f>
        <v>6240.9716958677664</v>
      </c>
      <c r="I102" s="30">
        <f t="shared" ref="I102:I130" si="28">H102*$I$2</f>
        <v>3744.5830175206597</v>
      </c>
      <c r="J102" s="30">
        <f t="shared" ref="J102:J130" si="29">H102*$J$2</f>
        <v>3370.1247157685939</v>
      </c>
      <c r="V102" s="22"/>
      <c r="W102" s="22"/>
    </row>
    <row r="103" spans="1:25" x14ac:dyDescent="0.3">
      <c r="A103" s="22">
        <v>1990</v>
      </c>
      <c r="B103" s="22">
        <v>107</v>
      </c>
      <c r="C103" s="22">
        <f>1738+170+1317</f>
        <v>3225</v>
      </c>
      <c r="D103" s="22">
        <f t="shared" si="25"/>
        <v>6664</v>
      </c>
      <c r="E103" s="30">
        <f t="shared" si="18"/>
        <v>3737.8981818181869</v>
      </c>
      <c r="F103" s="35">
        <f t="shared" si="21"/>
        <v>0.56090909090909169</v>
      </c>
      <c r="G103" s="30">
        <f t="shared" si="26"/>
        <v>2926.1018181818131</v>
      </c>
      <c r="H103" s="30">
        <f t="shared" si="27"/>
        <v>6565.1084429752036</v>
      </c>
      <c r="I103" s="30">
        <f t="shared" si="28"/>
        <v>3939.065065785122</v>
      </c>
      <c r="J103" s="30">
        <f t="shared" si="29"/>
        <v>3545.1585592066103</v>
      </c>
      <c r="V103" s="20"/>
      <c r="W103" s="22"/>
    </row>
    <row r="104" spans="1:25" x14ac:dyDescent="0.3">
      <c r="A104" s="22">
        <v>1991</v>
      </c>
      <c r="B104" s="22">
        <v>127</v>
      </c>
      <c r="C104" s="22">
        <f>1830+180+1581</f>
        <v>3591</v>
      </c>
      <c r="D104" s="22">
        <f t="shared" si="25"/>
        <v>7436</v>
      </c>
      <c r="E104" s="30">
        <f t="shared" si="18"/>
        <v>4187.8200000000061</v>
      </c>
      <c r="F104" s="35">
        <f t="shared" si="21"/>
        <v>0.563181818181819</v>
      </c>
      <c r="G104" s="30">
        <f t="shared" si="26"/>
        <v>3248.1799999999939</v>
      </c>
      <c r="H104" s="30">
        <f t="shared" si="27"/>
        <v>7317.2636727272702</v>
      </c>
      <c r="I104" s="30">
        <f t="shared" si="28"/>
        <v>4390.3582036363623</v>
      </c>
      <c r="J104" s="30">
        <f t="shared" si="29"/>
        <v>3951.3223832727263</v>
      </c>
      <c r="V104" s="22"/>
      <c r="W104" s="22"/>
    </row>
    <row r="105" spans="1:25" x14ac:dyDescent="0.3">
      <c r="A105" s="22">
        <v>1992</v>
      </c>
      <c r="B105" s="22">
        <v>121</v>
      </c>
      <c r="C105" s="22">
        <f>1588+130+1233</f>
        <v>2951</v>
      </c>
      <c r="D105" s="22">
        <f t="shared" si="25"/>
        <v>6144</v>
      </c>
      <c r="E105" s="30">
        <f t="shared" si="18"/>
        <v>3474.1527272727326</v>
      </c>
      <c r="F105" s="35">
        <f t="shared" si="21"/>
        <v>0.56545454545454632</v>
      </c>
      <c r="G105" s="30">
        <f t="shared" si="26"/>
        <v>2669.8472727272674</v>
      </c>
      <c r="H105" s="30">
        <f t="shared" si="27"/>
        <v>6038.7091041322283</v>
      </c>
      <c r="I105" s="30">
        <f t="shared" si="28"/>
        <v>3623.2254624793368</v>
      </c>
      <c r="J105" s="30">
        <f t="shared" si="29"/>
        <v>3260.9029162314037</v>
      </c>
      <c r="V105" s="20"/>
      <c r="W105" s="22"/>
    </row>
    <row r="106" spans="1:25" x14ac:dyDescent="0.3">
      <c r="A106" s="22">
        <v>1993</v>
      </c>
      <c r="B106" s="22">
        <v>141</v>
      </c>
      <c r="C106" s="22">
        <f>1538+160+1561</f>
        <v>3259</v>
      </c>
      <c r="D106" s="22">
        <f t="shared" si="25"/>
        <v>6800</v>
      </c>
      <c r="E106" s="30">
        <f t="shared" si="18"/>
        <v>3860.5454545454609</v>
      </c>
      <c r="F106" s="35">
        <f t="shared" si="21"/>
        <v>0.56772727272727364</v>
      </c>
      <c r="G106" s="30">
        <f t="shared" si="26"/>
        <v>2939.4545454545391</v>
      </c>
      <c r="H106" s="30">
        <f t="shared" si="27"/>
        <v>6675.2340495867729</v>
      </c>
      <c r="I106" s="30">
        <f t="shared" si="28"/>
        <v>4005.1404297520635</v>
      </c>
      <c r="J106" s="30">
        <f t="shared" si="29"/>
        <v>3604.6263867768575</v>
      </c>
      <c r="V106" s="22"/>
      <c r="W106" s="22"/>
    </row>
    <row r="107" spans="1:25" x14ac:dyDescent="0.3">
      <c r="A107" s="22">
        <v>1994</v>
      </c>
      <c r="B107" s="22">
        <v>142</v>
      </c>
      <c r="C107" s="22">
        <f>1592+141+1652</f>
        <v>3385</v>
      </c>
      <c r="D107" s="22">
        <f t="shared" si="25"/>
        <v>7054</v>
      </c>
      <c r="E107" s="30">
        <f t="shared" si="18"/>
        <v>4020.7799999999997</v>
      </c>
      <c r="F107" s="35">
        <v>0.56999999999999995</v>
      </c>
      <c r="G107" s="30">
        <f t="shared" si="26"/>
        <v>3033.2200000000003</v>
      </c>
      <c r="H107" s="30">
        <f t="shared" si="27"/>
        <v>6915.7415999999994</v>
      </c>
      <c r="I107" s="30">
        <f t="shared" si="28"/>
        <v>4149.4449599999998</v>
      </c>
      <c r="J107" s="30">
        <f t="shared" si="29"/>
        <v>3734.5004639999997</v>
      </c>
      <c r="V107" s="20"/>
      <c r="W107" s="22"/>
    </row>
    <row r="108" spans="1:25" x14ac:dyDescent="0.3">
      <c r="A108" s="22">
        <v>1995</v>
      </c>
      <c r="B108" s="22">
        <v>154</v>
      </c>
      <c r="C108" s="22">
        <f>1688+130+1661</f>
        <v>3479</v>
      </c>
      <c r="D108" s="22">
        <f t="shared" si="25"/>
        <v>7266</v>
      </c>
      <c r="E108" s="30">
        <f t="shared" si="18"/>
        <v>4124.5235294117647</v>
      </c>
      <c r="F108" s="35">
        <f t="shared" ref="F108:F122" si="30">F107-($F$107-$F$123)/($A$123-$A$107+1)</f>
        <v>0.56764705882352939</v>
      </c>
      <c r="G108" s="30">
        <f t="shared" si="26"/>
        <v>3141.4764705882353</v>
      </c>
      <c r="H108" s="30">
        <f t="shared" si="27"/>
        <v>7132.9995155709339</v>
      </c>
      <c r="I108" s="30">
        <f t="shared" si="28"/>
        <v>4279.7997093425602</v>
      </c>
      <c r="J108" s="30">
        <f t="shared" si="29"/>
        <v>3851.8197384083046</v>
      </c>
      <c r="V108" s="22"/>
      <c r="W108" s="22"/>
    </row>
    <row r="109" spans="1:25" x14ac:dyDescent="0.3">
      <c r="A109" s="22">
        <v>1996</v>
      </c>
      <c r="B109" s="22">
        <v>171</v>
      </c>
      <c r="C109" s="22">
        <f>1852+150+1423</f>
        <v>3425</v>
      </c>
      <c r="D109" s="22">
        <f t="shared" si="25"/>
        <v>7192</v>
      </c>
      <c r="E109" s="30">
        <f t="shared" si="18"/>
        <v>4065.595294117647</v>
      </c>
      <c r="F109" s="35">
        <f t="shared" si="30"/>
        <v>0.56529411764705884</v>
      </c>
      <c r="G109" s="30">
        <f t="shared" si="26"/>
        <v>3126.404705882353</v>
      </c>
      <c r="H109" s="30">
        <f t="shared" si="27"/>
        <v>7069.3527584775084</v>
      </c>
      <c r="I109" s="30">
        <f t="shared" si="28"/>
        <v>4241.6116550865045</v>
      </c>
      <c r="J109" s="30">
        <f t="shared" si="29"/>
        <v>3817.4504895778546</v>
      </c>
      <c r="V109" s="20"/>
      <c r="W109" s="22"/>
      <c r="Y109" s="19"/>
    </row>
    <row r="110" spans="1:25" x14ac:dyDescent="0.3">
      <c r="A110" s="20">
        <v>1997</v>
      </c>
      <c r="B110" s="20">
        <v>247</v>
      </c>
      <c r="C110" s="20">
        <f>150+1628+1955</f>
        <v>3733</v>
      </c>
      <c r="D110" s="20">
        <f t="shared" si="25"/>
        <v>7960</v>
      </c>
      <c r="E110" s="33">
        <f t="shared" si="18"/>
        <v>4481.0117647058823</v>
      </c>
      <c r="F110" s="36">
        <f t="shared" si="30"/>
        <v>0.56294117647058828</v>
      </c>
      <c r="G110" s="33">
        <f t="shared" si="26"/>
        <v>3478.9882352941177</v>
      </c>
      <c r="H110" s="33">
        <f t="shared" si="27"/>
        <v>7833.8629204152248</v>
      </c>
      <c r="I110" s="33">
        <f t="shared" si="28"/>
        <v>4700.3177522491351</v>
      </c>
      <c r="J110" s="33">
        <f t="shared" si="29"/>
        <v>4230.2859770242221</v>
      </c>
      <c r="V110" s="22"/>
      <c r="W110" s="22"/>
    </row>
    <row r="111" spans="1:25" x14ac:dyDescent="0.3">
      <c r="A111" s="22">
        <v>1998</v>
      </c>
      <c r="B111" s="22">
        <v>313</v>
      </c>
      <c r="C111" s="22">
        <v>3958</v>
      </c>
      <c r="D111" s="22">
        <f t="shared" si="25"/>
        <v>8542</v>
      </c>
      <c r="E111" s="30">
        <f t="shared" si="18"/>
        <v>4788.5447058823538</v>
      </c>
      <c r="F111" s="35">
        <f t="shared" si="30"/>
        <v>0.56058823529411772</v>
      </c>
      <c r="G111" s="30">
        <f t="shared" si="26"/>
        <v>3753.4552941176462</v>
      </c>
      <c r="H111" s="30">
        <f t="shared" si="27"/>
        <v>8416.5715183391003</v>
      </c>
      <c r="I111" s="30">
        <f t="shared" si="28"/>
        <v>5049.9429110034598</v>
      </c>
      <c r="J111" s="30">
        <f t="shared" si="29"/>
        <v>4544.9486199031144</v>
      </c>
      <c r="V111" s="20"/>
      <c r="W111" s="22"/>
    </row>
    <row r="112" spans="1:25" x14ac:dyDescent="0.3">
      <c r="A112" s="22">
        <v>1999</v>
      </c>
      <c r="B112" s="22">
        <v>325</v>
      </c>
      <c r="C112" s="22">
        <v>3967</v>
      </c>
      <c r="D112" s="22">
        <f t="shared" si="25"/>
        <v>8584</v>
      </c>
      <c r="E112" s="30">
        <f t="shared" si="18"/>
        <v>4791.8917647058834</v>
      </c>
      <c r="F112" s="35">
        <f t="shared" si="30"/>
        <v>0.55823529411764716</v>
      </c>
      <c r="G112" s="30">
        <f t="shared" si="26"/>
        <v>3792.1082352941166</v>
      </c>
      <c r="H112" s="30">
        <f t="shared" si="27"/>
        <v>8467.5546242214532</v>
      </c>
      <c r="I112" s="30">
        <f t="shared" si="28"/>
        <v>5080.5327745328714</v>
      </c>
      <c r="J112" s="30">
        <f t="shared" si="29"/>
        <v>4572.4794970795847</v>
      </c>
      <c r="V112" s="22"/>
      <c r="W112" s="22"/>
    </row>
    <row r="113" spans="1:23" x14ac:dyDescent="0.3">
      <c r="A113" s="22">
        <v>2000</v>
      </c>
      <c r="B113" s="22">
        <v>298</v>
      </c>
      <c r="C113" s="22">
        <v>4628</v>
      </c>
      <c r="D113" s="22">
        <f t="shared" si="25"/>
        <v>9852</v>
      </c>
      <c r="E113" s="30">
        <f t="shared" si="18"/>
        <v>5476.5529411764719</v>
      </c>
      <c r="F113" s="35">
        <f t="shared" si="30"/>
        <v>0.55588235294117661</v>
      </c>
      <c r="G113" s="30">
        <f t="shared" si="26"/>
        <v>4375.4470588235281</v>
      </c>
      <c r="H113" s="30">
        <f t="shared" si="27"/>
        <v>9728.9352249134954</v>
      </c>
      <c r="I113" s="30">
        <f t="shared" si="28"/>
        <v>5837.3611349480971</v>
      </c>
      <c r="J113" s="30">
        <f t="shared" si="29"/>
        <v>5253.6250214532874</v>
      </c>
      <c r="V113" s="20"/>
      <c r="W113" s="22"/>
    </row>
    <row r="114" spans="1:23" x14ac:dyDescent="0.3">
      <c r="A114" s="22">
        <v>2001</v>
      </c>
      <c r="B114" s="22">
        <v>303</v>
      </c>
      <c r="C114" s="22">
        <v>3708</v>
      </c>
      <c r="D114" s="22">
        <f t="shared" si="25"/>
        <v>8022</v>
      </c>
      <c r="E114" s="30">
        <f t="shared" si="18"/>
        <v>4440.4129411764716</v>
      </c>
      <c r="F114" s="35">
        <f t="shared" si="30"/>
        <v>0.55352941176470605</v>
      </c>
      <c r="G114" s="30">
        <f t="shared" si="26"/>
        <v>3581.5870588235284</v>
      </c>
      <c r="H114" s="30">
        <f t="shared" si="27"/>
        <v>7930.0551114186846</v>
      </c>
      <c r="I114" s="30">
        <f t="shared" si="28"/>
        <v>4758.0330668512106</v>
      </c>
      <c r="J114" s="30">
        <f t="shared" si="29"/>
        <v>4282.2297601660903</v>
      </c>
      <c r="V114" s="22"/>
      <c r="W114" s="22"/>
    </row>
    <row r="115" spans="1:23" x14ac:dyDescent="0.3">
      <c r="A115" s="22">
        <v>2002</v>
      </c>
      <c r="B115" s="22">
        <v>315</v>
      </c>
      <c r="C115" s="22">
        <v>3470</v>
      </c>
      <c r="D115" s="22">
        <f t="shared" si="25"/>
        <v>7570</v>
      </c>
      <c r="E115" s="30">
        <f t="shared" si="18"/>
        <v>4172.4058823529431</v>
      </c>
      <c r="F115" s="35">
        <f t="shared" si="30"/>
        <v>0.55117647058823549</v>
      </c>
      <c r="G115" s="30">
        <f t="shared" si="26"/>
        <v>3397.5941176470569</v>
      </c>
      <c r="H115" s="30">
        <f t="shared" si="27"/>
        <v>7490.6957370242208</v>
      </c>
      <c r="I115" s="30">
        <f t="shared" si="28"/>
        <v>4494.4174422145325</v>
      </c>
      <c r="J115" s="30">
        <f t="shared" si="29"/>
        <v>4044.9756979930794</v>
      </c>
      <c r="V115" s="20"/>
      <c r="W115" s="22"/>
    </row>
    <row r="116" spans="1:23" x14ac:dyDescent="0.3">
      <c r="A116" s="22">
        <v>2003</v>
      </c>
      <c r="B116" s="22">
        <v>322</v>
      </c>
      <c r="C116" s="22">
        <v>3770</v>
      </c>
      <c r="D116" s="22">
        <f t="shared" si="25"/>
        <v>8184</v>
      </c>
      <c r="E116" s="30">
        <f t="shared" si="18"/>
        <v>4491.5717647058846</v>
      </c>
      <c r="F116" s="35">
        <f t="shared" si="30"/>
        <v>0.54882352941176493</v>
      </c>
      <c r="G116" s="30">
        <f t="shared" si="26"/>
        <v>3692.4282352941154</v>
      </c>
      <c r="H116" s="30">
        <f t="shared" si="27"/>
        <v>8105.9659847750854</v>
      </c>
      <c r="I116" s="30">
        <f t="shared" si="28"/>
        <v>4863.5795908650507</v>
      </c>
      <c r="J116" s="30">
        <f t="shared" si="29"/>
        <v>4377.221631778546</v>
      </c>
      <c r="V116" s="22"/>
      <c r="W116" s="20"/>
    </row>
    <row r="117" spans="1:23" x14ac:dyDescent="0.3">
      <c r="A117" s="22">
        <v>2004</v>
      </c>
      <c r="B117" s="22">
        <v>350</v>
      </c>
      <c r="C117" s="22">
        <v>3472</v>
      </c>
      <c r="D117" s="22">
        <f t="shared" si="25"/>
        <v>7644</v>
      </c>
      <c r="E117" s="30">
        <f t="shared" si="18"/>
        <v>4177.2211764705899</v>
      </c>
      <c r="F117" s="35">
        <f t="shared" si="30"/>
        <v>0.54647058823529437</v>
      </c>
      <c r="G117" s="30">
        <f t="shared" si="26"/>
        <v>3466.7788235294101</v>
      </c>
      <c r="H117" s="30">
        <f t="shared" si="27"/>
        <v>7577.9706519031133</v>
      </c>
      <c r="I117" s="30">
        <f t="shared" si="28"/>
        <v>4546.7823911418682</v>
      </c>
      <c r="J117" s="30">
        <f t="shared" si="29"/>
        <v>4092.1041520276813</v>
      </c>
    </row>
    <row r="118" spans="1:23" x14ac:dyDescent="0.3">
      <c r="A118" s="22">
        <v>2005</v>
      </c>
      <c r="B118" s="22">
        <v>311</v>
      </c>
      <c r="C118" s="22">
        <v>3151</v>
      </c>
      <c r="D118" s="22">
        <f t="shared" si="25"/>
        <v>6924</v>
      </c>
      <c r="E118" s="30">
        <f t="shared" si="18"/>
        <v>3767.470588235296</v>
      </c>
      <c r="F118" s="35">
        <f t="shared" si="30"/>
        <v>0.54411764705882382</v>
      </c>
      <c r="G118" s="30">
        <f t="shared" si="26"/>
        <v>3156.529411764704</v>
      </c>
      <c r="H118" s="30">
        <f t="shared" si="27"/>
        <v>6870.0934256055352</v>
      </c>
      <c r="I118" s="30">
        <f t="shared" si="28"/>
        <v>4122.0560553633213</v>
      </c>
      <c r="J118" s="30">
        <f t="shared" si="29"/>
        <v>3709.8504498269895</v>
      </c>
    </row>
    <row r="119" spans="1:23" x14ac:dyDescent="0.3">
      <c r="A119" s="22">
        <v>2006</v>
      </c>
      <c r="B119" s="22">
        <v>317</v>
      </c>
      <c r="C119" s="22">
        <v>3246</v>
      </c>
      <c r="D119" s="22">
        <f t="shared" si="25"/>
        <v>7126</v>
      </c>
      <c r="E119" s="30">
        <f t="shared" si="18"/>
        <v>3860.6152941176492</v>
      </c>
      <c r="F119" s="35">
        <f t="shared" si="30"/>
        <v>0.54176470588235326</v>
      </c>
      <c r="G119" s="30">
        <f t="shared" si="26"/>
        <v>3265.3847058823508</v>
      </c>
      <c r="H119" s="30">
        <f t="shared" si="27"/>
        <v>7076.2807391003453</v>
      </c>
      <c r="I119" s="30">
        <f t="shared" si="28"/>
        <v>4245.768443460207</v>
      </c>
      <c r="J119" s="30">
        <f t="shared" si="29"/>
        <v>3821.1915991141868</v>
      </c>
    </row>
    <row r="120" spans="1:23" x14ac:dyDescent="0.3">
      <c r="A120" s="22">
        <v>2007</v>
      </c>
      <c r="B120" s="22">
        <v>345</v>
      </c>
      <c r="C120" s="22">
        <v>3717</v>
      </c>
      <c r="D120" s="22">
        <f t="shared" si="25"/>
        <v>8124</v>
      </c>
      <c r="E120" s="30">
        <f t="shared" si="18"/>
        <v>4382.1811764705908</v>
      </c>
      <c r="F120" s="35">
        <f t="shared" si="30"/>
        <v>0.5394117647058827</v>
      </c>
      <c r="G120" s="30">
        <f t="shared" si="26"/>
        <v>3741.8188235294092</v>
      </c>
      <c r="H120" s="30">
        <f t="shared" si="27"/>
        <v>8073.5243792387528</v>
      </c>
      <c r="I120" s="30">
        <f t="shared" si="28"/>
        <v>4844.1146275432511</v>
      </c>
      <c r="J120" s="30">
        <f t="shared" si="29"/>
        <v>4359.7031647889271</v>
      </c>
    </row>
    <row r="121" spans="1:23" x14ac:dyDescent="0.3">
      <c r="A121" s="22">
        <v>2008</v>
      </c>
      <c r="B121" s="22">
        <v>279</v>
      </c>
      <c r="C121" s="22">
        <v>2983</v>
      </c>
      <c r="D121" s="22">
        <f t="shared" si="25"/>
        <v>6524</v>
      </c>
      <c r="E121" s="30">
        <f t="shared" si="18"/>
        <v>3503.7717647058848</v>
      </c>
      <c r="F121" s="35">
        <f t="shared" si="30"/>
        <v>0.53705882352941214</v>
      </c>
      <c r="G121" s="30">
        <f t="shared" si="26"/>
        <v>3020.2282352941152</v>
      </c>
      <c r="H121" s="30">
        <f t="shared" si="27"/>
        <v>6488.1608913494802</v>
      </c>
      <c r="I121" s="30">
        <f t="shared" si="28"/>
        <v>3892.8965348096881</v>
      </c>
      <c r="J121" s="30">
        <f t="shared" si="29"/>
        <v>3503.6068813287197</v>
      </c>
    </row>
    <row r="122" spans="1:23" x14ac:dyDescent="0.3">
      <c r="A122" s="22">
        <v>2009</v>
      </c>
      <c r="B122" s="22">
        <v>228</v>
      </c>
      <c r="C122" s="22">
        <v>3122</v>
      </c>
      <c r="D122" s="22">
        <f t="shared" si="25"/>
        <v>6700</v>
      </c>
      <c r="E122" s="30">
        <f t="shared" si="18"/>
        <v>3582.5294117647086</v>
      </c>
      <c r="F122" s="35">
        <f t="shared" si="30"/>
        <v>0.53470588235294159</v>
      </c>
      <c r="G122" s="30">
        <f t="shared" si="26"/>
        <v>3117.4705882352914</v>
      </c>
      <c r="H122" s="30">
        <f t="shared" si="27"/>
        <v>6667.7194463667811</v>
      </c>
      <c r="I122" s="30">
        <f t="shared" si="28"/>
        <v>4000.6316678200683</v>
      </c>
      <c r="J122" s="30">
        <f t="shared" si="29"/>
        <v>3600.5685010380621</v>
      </c>
      <c r="L122" s="19"/>
    </row>
    <row r="123" spans="1:23" x14ac:dyDescent="0.3">
      <c r="A123" s="22">
        <v>2010</v>
      </c>
      <c r="B123" s="22">
        <f>64+1+233</f>
        <v>298</v>
      </c>
      <c r="C123" s="22">
        <f>47+1440+1375+14+45</f>
        <v>2921</v>
      </c>
      <c r="D123" s="22">
        <f t="shared" si="25"/>
        <v>6438</v>
      </c>
      <c r="E123" s="30">
        <f t="shared" si="18"/>
        <v>3412.1400000000003</v>
      </c>
      <c r="F123" s="35">
        <v>0.53</v>
      </c>
      <c r="G123" s="30">
        <f t="shared" si="26"/>
        <v>3025.8599999999997</v>
      </c>
      <c r="H123" s="30">
        <f t="shared" si="27"/>
        <v>6414.8232000000007</v>
      </c>
      <c r="I123" s="30">
        <f t="shared" si="28"/>
        <v>3848.8939200000004</v>
      </c>
      <c r="J123" s="30">
        <f t="shared" si="29"/>
        <v>3464.0045280000008</v>
      </c>
      <c r="L123" s="19"/>
    </row>
    <row r="124" spans="1:23" x14ac:dyDescent="0.3">
      <c r="A124" s="22">
        <v>2011</v>
      </c>
      <c r="B124" s="22">
        <f>66+218</f>
        <v>284</v>
      </c>
      <c r="C124" s="22">
        <f>13+1356+1500+5+48</f>
        <v>2922</v>
      </c>
      <c r="D124" s="22">
        <f t="shared" si="25"/>
        <v>6412</v>
      </c>
      <c r="E124" s="30">
        <f t="shared" si="18"/>
        <v>3398.36</v>
      </c>
      <c r="F124" s="35">
        <v>0.53</v>
      </c>
      <c r="G124" s="30">
        <f t="shared" si="26"/>
        <v>3013.64</v>
      </c>
      <c r="H124" s="30">
        <f t="shared" si="27"/>
        <v>6388.9168</v>
      </c>
      <c r="I124" s="30">
        <f t="shared" si="28"/>
        <v>3833.3500799999997</v>
      </c>
      <c r="J124" s="30">
        <f t="shared" si="29"/>
        <v>3450.0150720000001</v>
      </c>
      <c r="L124" s="19"/>
    </row>
    <row r="125" spans="1:23" x14ac:dyDescent="0.3">
      <c r="A125" s="22">
        <v>2012</v>
      </c>
      <c r="B125" s="22">
        <f>53+222</f>
        <v>275</v>
      </c>
      <c r="C125" s="22">
        <f>13+1262+1596+136</f>
        <v>3007</v>
      </c>
      <c r="D125" s="22">
        <f t="shared" si="25"/>
        <v>6564</v>
      </c>
      <c r="E125" s="30">
        <f t="shared" si="18"/>
        <v>3478.92</v>
      </c>
      <c r="F125" s="35">
        <v>0.53</v>
      </c>
      <c r="G125" s="30">
        <f t="shared" si="26"/>
        <v>3085.08</v>
      </c>
      <c r="H125" s="30">
        <f t="shared" si="27"/>
        <v>6540.3696</v>
      </c>
      <c r="I125" s="30">
        <f t="shared" si="28"/>
        <v>3924.2217599999999</v>
      </c>
      <c r="J125" s="30">
        <f t="shared" si="29"/>
        <v>3531.7995840000003</v>
      </c>
      <c r="L125" s="19"/>
    </row>
    <row r="126" spans="1:23" x14ac:dyDescent="0.3">
      <c r="A126" s="22">
        <v>2013</v>
      </c>
      <c r="B126" s="22">
        <f>57+1+260</f>
        <v>318</v>
      </c>
      <c r="C126" s="22">
        <f>43+1307+1543+0+26</f>
        <v>2919</v>
      </c>
      <c r="D126" s="22">
        <f t="shared" si="25"/>
        <v>6474</v>
      </c>
      <c r="E126" s="30">
        <f t="shared" si="18"/>
        <v>3431.2200000000003</v>
      </c>
      <c r="F126" s="35">
        <v>0.53</v>
      </c>
      <c r="G126" s="30">
        <f t="shared" si="26"/>
        <v>3042.7799999999997</v>
      </c>
      <c r="H126" s="30">
        <f t="shared" si="27"/>
        <v>6450.6935999999996</v>
      </c>
      <c r="I126" s="30">
        <f t="shared" si="28"/>
        <v>3870.4161599999998</v>
      </c>
      <c r="J126" s="30">
        <f t="shared" si="29"/>
        <v>3483.3745440000002</v>
      </c>
      <c r="L126" s="19"/>
    </row>
    <row r="127" spans="1:23" x14ac:dyDescent="0.3">
      <c r="A127" s="22">
        <v>2014</v>
      </c>
      <c r="B127" s="22">
        <f>53+272</f>
        <v>325</v>
      </c>
      <c r="C127" s="22">
        <f>8+1823+1610+0+21</f>
        <v>3462</v>
      </c>
      <c r="D127" s="22">
        <f t="shared" si="25"/>
        <v>7574</v>
      </c>
      <c r="E127" s="30">
        <f t="shared" si="18"/>
        <v>4014.2200000000003</v>
      </c>
      <c r="F127" s="35">
        <v>0.53</v>
      </c>
      <c r="G127" s="30">
        <f t="shared" si="26"/>
        <v>3559.7799999999997</v>
      </c>
      <c r="H127" s="30">
        <f t="shared" si="27"/>
        <v>7546.7335999999996</v>
      </c>
      <c r="I127" s="30">
        <f t="shared" si="28"/>
        <v>4528.0401599999996</v>
      </c>
      <c r="J127" s="30">
        <f t="shared" si="29"/>
        <v>4075.236144</v>
      </c>
      <c r="L127" s="19"/>
    </row>
    <row r="128" spans="1:23" x14ac:dyDescent="0.3">
      <c r="A128" s="22">
        <v>2015</v>
      </c>
      <c r="B128" s="22">
        <f>58+288</f>
        <v>346</v>
      </c>
      <c r="C128" s="22">
        <f>53+1885+1849+36</f>
        <v>3823</v>
      </c>
      <c r="D128" s="22">
        <f t="shared" si="25"/>
        <v>8338</v>
      </c>
      <c r="E128" s="30">
        <f t="shared" si="18"/>
        <v>4419.1400000000003</v>
      </c>
      <c r="F128" s="35">
        <v>0.53</v>
      </c>
      <c r="G128" s="30">
        <f t="shared" si="26"/>
        <v>3918.8599999999997</v>
      </c>
      <c r="H128" s="30">
        <f t="shared" si="27"/>
        <v>8307.9832000000006</v>
      </c>
      <c r="I128" s="30">
        <f t="shared" si="28"/>
        <v>4984.7899200000002</v>
      </c>
      <c r="J128" s="30">
        <f t="shared" si="29"/>
        <v>4486.3109280000008</v>
      </c>
      <c r="L128" s="19"/>
    </row>
    <row r="129" spans="1:14" x14ac:dyDescent="0.3">
      <c r="A129" s="20">
        <v>2016</v>
      </c>
      <c r="B129" s="20">
        <f>73+299</f>
        <v>372</v>
      </c>
      <c r="C129" s="20">
        <f>21+2050+1858+30</f>
        <v>3959</v>
      </c>
      <c r="D129" s="20">
        <f t="shared" si="25"/>
        <v>8662</v>
      </c>
      <c r="E129" s="33">
        <f t="shared" si="18"/>
        <v>4590.8600000000006</v>
      </c>
      <c r="F129" s="36">
        <v>0.53</v>
      </c>
      <c r="G129" s="33">
        <f t="shared" si="26"/>
        <v>4071.1399999999994</v>
      </c>
      <c r="H129" s="33">
        <f t="shared" si="27"/>
        <v>8630.8168000000005</v>
      </c>
      <c r="I129" s="33">
        <f t="shared" si="28"/>
        <v>5178.4900800000005</v>
      </c>
      <c r="J129" s="33">
        <f t="shared" si="29"/>
        <v>4660.6410720000003</v>
      </c>
      <c r="L129" s="19"/>
    </row>
    <row r="130" spans="1:14" x14ac:dyDescent="0.3">
      <c r="A130" s="22">
        <v>2017</v>
      </c>
      <c r="B130" s="22">
        <f>52+1+347</f>
        <v>400</v>
      </c>
      <c r="C130" s="22">
        <f>35+2245+55+2089</f>
        <v>4424</v>
      </c>
      <c r="D130" s="22">
        <f t="shared" si="25"/>
        <v>9648</v>
      </c>
      <c r="E130" s="30">
        <f t="shared" si="18"/>
        <v>5113.4400000000005</v>
      </c>
      <c r="F130" s="35">
        <v>0.53</v>
      </c>
      <c r="G130" s="30">
        <f t="shared" si="26"/>
        <v>4534.5599999999995</v>
      </c>
      <c r="H130" s="30">
        <f>(4*E130*G130)/(E130+G130)</f>
        <v>9613.2672000000002</v>
      </c>
      <c r="I130" s="30">
        <f t="shared" si="28"/>
        <v>5767.9603200000001</v>
      </c>
      <c r="J130" s="30">
        <f t="shared" si="29"/>
        <v>5191.1642880000009</v>
      </c>
      <c r="L130" s="19"/>
    </row>
    <row r="131" spans="1:14" x14ac:dyDescent="0.3">
      <c r="A131" s="39">
        <v>2018</v>
      </c>
      <c r="B131" s="39">
        <v>410.5</v>
      </c>
      <c r="C131" s="39"/>
      <c r="D131" s="39">
        <f t="shared" ref="D131" si="31">(B131+C131)*2</f>
        <v>821</v>
      </c>
      <c r="E131" s="30">
        <f t="shared" ref="E131" si="32">D131*F131</f>
        <v>435.13</v>
      </c>
      <c r="F131" s="35">
        <v>0.53</v>
      </c>
      <c r="G131" s="30">
        <f t="shared" ref="G131" si="33">D131-E131</f>
        <v>385.87</v>
      </c>
      <c r="H131" s="30">
        <f>(4*E131*G131)/(E131+G131)</f>
        <v>818.0444</v>
      </c>
      <c r="I131" s="30">
        <f>H131*$I$2</f>
        <v>490.82664</v>
      </c>
      <c r="J131" s="30">
        <f t="shared" ref="J131" si="34">H131*$J$2</f>
        <v>441.74397600000003</v>
      </c>
      <c r="L131" s="19"/>
    </row>
    <row r="132" spans="1:14" x14ac:dyDescent="0.3">
      <c r="C132" s="34" t="s">
        <v>157</v>
      </c>
      <c r="D132" s="37">
        <f>HARMEAN(D3:D129)</f>
        <v>8562.9012961047811</v>
      </c>
      <c r="E132" s="34"/>
      <c r="F132" s="34"/>
      <c r="G132" s="34" t="s">
        <v>156</v>
      </c>
      <c r="H132" s="37">
        <f>HARMEAN(H3:H129)</f>
        <v>6368.6767605455943</v>
      </c>
      <c r="I132" s="37">
        <f>HARMEAN(I3:I129)</f>
        <v>3821.206056327354</v>
      </c>
      <c r="J132" s="37">
        <f>HARMEAN(J3:J129)</f>
        <v>3439.0854506946216</v>
      </c>
      <c r="L132" s="19"/>
    </row>
    <row r="133" spans="1:14" x14ac:dyDescent="0.3">
      <c r="A133" s="32"/>
      <c r="B133" s="31"/>
      <c r="C133" s="34" t="s">
        <v>252</v>
      </c>
      <c r="D133" s="30">
        <f>HARMEAN(D110:D129)</f>
        <v>7500.8860954910451</v>
      </c>
      <c r="G133" s="34" t="s">
        <v>252</v>
      </c>
      <c r="H133" s="30">
        <f>HARMEAN(H110:H129)</f>
        <v>7445.5067980139138</v>
      </c>
      <c r="I133" s="30">
        <f t="shared" ref="I133:J133" si="35">HARMEAN(I110:I129)</f>
        <v>4467.304078808349</v>
      </c>
      <c r="J133" s="30">
        <f t="shared" si="35"/>
        <v>4020.5736709275143</v>
      </c>
      <c r="L133" s="19"/>
    </row>
    <row r="134" spans="1:14" x14ac:dyDescent="0.3">
      <c r="A134" s="32"/>
      <c r="B134" s="31"/>
      <c r="L134" s="19"/>
      <c r="M134" s="19"/>
      <c r="N134" s="19"/>
    </row>
    <row r="135" spans="1:14" x14ac:dyDescent="0.3">
      <c r="A135" s="32"/>
      <c r="B135" s="31"/>
      <c r="L135" s="19"/>
      <c r="M135" s="19"/>
      <c r="N135" s="19"/>
    </row>
    <row r="136" spans="1:14" x14ac:dyDescent="0.3">
      <c r="A136" s="32"/>
      <c r="B136" s="31"/>
      <c r="L136" s="19"/>
    </row>
    <row r="137" spans="1:14" x14ac:dyDescent="0.3">
      <c r="A137" s="32"/>
      <c r="B137" s="31"/>
      <c r="L137" s="19"/>
    </row>
    <row r="138" spans="1:14" x14ac:dyDescent="0.3">
      <c r="L138" s="19"/>
    </row>
    <row r="139" spans="1:14" x14ac:dyDescent="0.3">
      <c r="L139" s="19"/>
    </row>
    <row r="140" spans="1:14" x14ac:dyDescent="0.3">
      <c r="L140" s="19"/>
    </row>
    <row r="141" spans="1:14" x14ac:dyDescent="0.3">
      <c r="L141" s="19"/>
    </row>
    <row r="142" spans="1:14" x14ac:dyDescent="0.3">
      <c r="L142" s="19"/>
    </row>
  </sheetData>
  <pageMargins left="0.7" right="0.7" top="0.75" bottom="0.75" header="0.3" footer="0.3"/>
  <pageSetup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AEFD-B4FD-446C-A1D3-C654E6409800}">
  <dimension ref="A1:P42"/>
  <sheetViews>
    <sheetView zoomScale="70" zoomScaleNormal="70" workbookViewId="0">
      <selection activeCell="E39" sqref="E39"/>
    </sheetView>
  </sheetViews>
  <sheetFormatPr defaultRowHeight="14.4" x14ac:dyDescent="0.3"/>
  <cols>
    <col min="2" max="2" width="15.6640625" bestFit="1" customWidth="1"/>
    <col min="6" max="6" width="15.6640625" bestFit="1" customWidth="1"/>
    <col min="7" max="7" width="24.5546875" bestFit="1" customWidth="1"/>
    <col min="8" max="8" width="11.5546875" bestFit="1" customWidth="1"/>
  </cols>
  <sheetData>
    <row r="1" spans="1:16" x14ac:dyDescent="0.3">
      <c r="A1" t="s">
        <v>158</v>
      </c>
      <c r="C1" t="s">
        <v>255</v>
      </c>
    </row>
    <row r="2" spans="1:16" x14ac:dyDescent="0.3">
      <c r="A2" s="15" t="s">
        <v>98</v>
      </c>
      <c r="B2" s="15" t="s">
        <v>100</v>
      </c>
      <c r="C2" s="15" t="s">
        <v>99</v>
      </c>
      <c r="D2" s="15" t="s">
        <v>103</v>
      </c>
      <c r="E2" s="15" t="s">
        <v>256</v>
      </c>
      <c r="F2" s="15" t="s">
        <v>102</v>
      </c>
      <c r="G2" s="15" t="s">
        <v>101</v>
      </c>
      <c r="H2" s="15">
        <v>0.76700000000000002</v>
      </c>
      <c r="I2" s="15">
        <v>0.75700000000000001</v>
      </c>
    </row>
    <row r="3" spans="1:16" x14ac:dyDescent="0.3">
      <c r="A3">
        <v>2010</v>
      </c>
      <c r="B3">
        <v>64</v>
      </c>
      <c r="C3">
        <f>B3*2</f>
        <v>128</v>
      </c>
      <c r="D3" s="16">
        <f>C3*E3</f>
        <v>67.84</v>
      </c>
      <c r="E3" s="35">
        <v>0.53</v>
      </c>
      <c r="F3" s="16">
        <f>C3-D3</f>
        <v>60.16</v>
      </c>
      <c r="G3" s="16">
        <f>4*D3*F3/(D3+F3)</f>
        <v>127.53919999999999</v>
      </c>
      <c r="H3" s="16">
        <f>G3*$H$2</f>
        <v>97.822566399999999</v>
      </c>
      <c r="I3" s="16">
        <f>G3*$I$2</f>
        <v>96.547174400000003</v>
      </c>
    </row>
    <row r="4" spans="1:16" x14ac:dyDescent="0.3">
      <c r="A4">
        <v>2011</v>
      </c>
      <c r="B4">
        <v>66</v>
      </c>
      <c r="C4">
        <f>B4*2</f>
        <v>132</v>
      </c>
      <c r="D4" s="16">
        <f t="shared" ref="D4:D11" si="0">C4*E4</f>
        <v>69.960000000000008</v>
      </c>
      <c r="E4" s="35">
        <v>0.53</v>
      </c>
      <c r="F4" s="16">
        <f t="shared" ref="F4:F11" si="1">C4-D4</f>
        <v>62.039999999999992</v>
      </c>
      <c r="G4" s="16">
        <f t="shared" ref="G4:G11" si="2">4*D4*F4/(D4+F4)</f>
        <v>131.5248</v>
      </c>
      <c r="H4" s="16">
        <f>G4*$H$2</f>
        <v>100.8795216</v>
      </c>
      <c r="I4" s="16">
        <f>G4*$I$2</f>
        <v>99.564273600000007</v>
      </c>
    </row>
    <row r="5" spans="1:16" x14ac:dyDescent="0.3">
      <c r="A5">
        <v>2012</v>
      </c>
      <c r="B5">
        <v>52</v>
      </c>
      <c r="C5">
        <f t="shared" ref="C5:C10" si="3">B5*2</f>
        <v>104</v>
      </c>
      <c r="D5" s="16">
        <f t="shared" si="0"/>
        <v>55.120000000000005</v>
      </c>
      <c r="E5" s="35">
        <v>0.53</v>
      </c>
      <c r="F5" s="16">
        <f t="shared" si="1"/>
        <v>48.879999999999995</v>
      </c>
      <c r="G5" s="16">
        <f t="shared" si="2"/>
        <v>103.62560000000001</v>
      </c>
      <c r="H5" s="16">
        <f t="shared" ref="H5:H11" si="4">G5*$H$2</f>
        <v>79.480835200000001</v>
      </c>
      <c r="I5" s="16">
        <f t="shared" ref="I5:I11" si="5">G5*$I$2</f>
        <v>78.444579200000007</v>
      </c>
    </row>
    <row r="6" spans="1:16" x14ac:dyDescent="0.3">
      <c r="A6">
        <v>2013</v>
      </c>
      <c r="B6">
        <v>57</v>
      </c>
      <c r="C6">
        <f t="shared" si="3"/>
        <v>114</v>
      </c>
      <c r="D6" s="16">
        <f t="shared" si="0"/>
        <v>60.42</v>
      </c>
      <c r="E6" s="35">
        <v>0.53</v>
      </c>
      <c r="F6" s="16">
        <f t="shared" si="1"/>
        <v>53.58</v>
      </c>
      <c r="G6" s="16">
        <f t="shared" si="2"/>
        <v>113.5896</v>
      </c>
      <c r="H6" s="16">
        <f t="shared" si="4"/>
        <v>87.123223199999998</v>
      </c>
      <c r="I6" s="16">
        <f t="shared" si="5"/>
        <v>85.98732720000001</v>
      </c>
    </row>
    <row r="7" spans="1:16" x14ac:dyDescent="0.3">
      <c r="A7">
        <v>2014</v>
      </c>
      <c r="B7">
        <v>53</v>
      </c>
      <c r="C7">
        <f t="shared" si="3"/>
        <v>106</v>
      </c>
      <c r="D7" s="16">
        <f t="shared" si="0"/>
        <v>56.18</v>
      </c>
      <c r="E7" s="35">
        <v>0.53</v>
      </c>
      <c r="F7" s="16">
        <f t="shared" si="1"/>
        <v>49.82</v>
      </c>
      <c r="G7" s="16">
        <f t="shared" si="2"/>
        <v>105.61839999999999</v>
      </c>
      <c r="H7" s="16">
        <f t="shared" si="4"/>
        <v>81.009312800000004</v>
      </c>
      <c r="I7" s="16">
        <f t="shared" si="5"/>
        <v>79.953128800000002</v>
      </c>
      <c r="P7" s="18"/>
    </row>
    <row r="8" spans="1:16" x14ac:dyDescent="0.3">
      <c r="A8">
        <v>2015</v>
      </c>
      <c r="B8">
        <v>58</v>
      </c>
      <c r="C8">
        <f t="shared" si="3"/>
        <v>116</v>
      </c>
      <c r="D8" s="16">
        <f t="shared" si="0"/>
        <v>61.480000000000004</v>
      </c>
      <c r="E8" s="35">
        <v>0.53</v>
      </c>
      <c r="F8" s="16">
        <f t="shared" si="1"/>
        <v>54.519999999999996</v>
      </c>
      <c r="G8" s="16">
        <f t="shared" si="2"/>
        <v>115.58239999999999</v>
      </c>
      <c r="H8" s="16">
        <f t="shared" si="4"/>
        <v>88.6517008</v>
      </c>
      <c r="I8" s="16">
        <f t="shared" si="5"/>
        <v>87.495876799999991</v>
      </c>
    </row>
    <row r="9" spans="1:16" x14ac:dyDescent="0.3">
      <c r="A9">
        <v>2016</v>
      </c>
      <c r="B9">
        <v>73</v>
      </c>
      <c r="C9">
        <f t="shared" si="3"/>
        <v>146</v>
      </c>
      <c r="D9" s="16">
        <f t="shared" si="0"/>
        <v>77.38000000000001</v>
      </c>
      <c r="E9" s="36">
        <v>0.53</v>
      </c>
      <c r="F9" s="16">
        <f t="shared" si="1"/>
        <v>68.61999999999999</v>
      </c>
      <c r="G9" s="16">
        <f t="shared" si="2"/>
        <v>145.4744</v>
      </c>
      <c r="H9" s="16">
        <f t="shared" si="4"/>
        <v>111.57886480000001</v>
      </c>
      <c r="I9" s="16">
        <f t="shared" si="5"/>
        <v>110.1241208</v>
      </c>
    </row>
    <row r="10" spans="1:16" x14ac:dyDescent="0.3">
      <c r="A10">
        <v>2017</v>
      </c>
      <c r="B10">
        <v>52</v>
      </c>
      <c r="C10">
        <f t="shared" si="3"/>
        <v>104</v>
      </c>
      <c r="D10" s="16">
        <f t="shared" si="0"/>
        <v>55.120000000000005</v>
      </c>
      <c r="E10" s="35">
        <v>0.53</v>
      </c>
      <c r="F10" s="16">
        <f t="shared" si="1"/>
        <v>48.879999999999995</v>
      </c>
      <c r="G10" s="16">
        <f t="shared" si="2"/>
        <v>103.62560000000001</v>
      </c>
      <c r="H10" s="16">
        <f t="shared" si="4"/>
        <v>79.480835200000001</v>
      </c>
      <c r="I10" s="16">
        <f t="shared" si="5"/>
        <v>78.444579200000007</v>
      </c>
    </row>
    <row r="11" spans="1:16" x14ac:dyDescent="0.3">
      <c r="A11">
        <v>2018</v>
      </c>
      <c r="B11">
        <v>61.5</v>
      </c>
      <c r="C11">
        <f>B11*2</f>
        <v>123</v>
      </c>
      <c r="D11" s="16">
        <f t="shared" si="0"/>
        <v>65.19</v>
      </c>
      <c r="E11" s="35">
        <v>0.53</v>
      </c>
      <c r="F11" s="16">
        <f t="shared" si="1"/>
        <v>57.81</v>
      </c>
      <c r="G11" s="16">
        <f t="shared" si="2"/>
        <v>122.55719999999999</v>
      </c>
      <c r="H11" s="16">
        <f t="shared" si="4"/>
        <v>94.001372399999994</v>
      </c>
      <c r="I11" s="16">
        <f t="shared" si="5"/>
        <v>92.775800399999994</v>
      </c>
    </row>
    <row r="12" spans="1:16" x14ac:dyDescent="0.3">
      <c r="B12" t="s">
        <v>104</v>
      </c>
      <c r="C12" s="16">
        <f>HARMEAN(C4:C11)</f>
        <v>116.59682166334925</v>
      </c>
      <c r="D12" s="16"/>
      <c r="E12" s="16"/>
      <c r="F12" s="16"/>
      <c r="G12" s="16">
        <f t="shared" ref="G12" si="6">HARMEAN(G4:G11)</f>
        <v>116.17707310536119</v>
      </c>
      <c r="H12" s="16">
        <f>HARMEAN(H3:H11)</f>
        <v>89.9986752663647</v>
      </c>
      <c r="I12" s="16">
        <f>HARMEAN(I3:I11)</f>
        <v>88.825289669671548</v>
      </c>
    </row>
    <row r="13" spans="1:16" x14ac:dyDescent="0.3">
      <c r="H13" s="16"/>
      <c r="I13" s="16"/>
      <c r="P13" s="18"/>
    </row>
    <row r="14" spans="1:16" x14ac:dyDescent="0.3">
      <c r="H14" s="16"/>
      <c r="I14" s="16"/>
      <c r="P14" s="18"/>
    </row>
    <row r="15" spans="1:16" x14ac:dyDescent="0.3">
      <c r="H15" s="16"/>
      <c r="I15" s="16"/>
      <c r="P15" s="18"/>
    </row>
    <row r="16" spans="1:16" x14ac:dyDescent="0.3">
      <c r="H16" s="16"/>
      <c r="I16" s="16"/>
      <c r="P16" s="18"/>
    </row>
    <row r="17" spans="8:16" x14ac:dyDescent="0.3">
      <c r="H17" s="16"/>
      <c r="I17" s="16"/>
      <c r="P17" s="18"/>
    </row>
    <row r="18" spans="8:16" x14ac:dyDescent="0.3">
      <c r="H18" s="16"/>
      <c r="I18" s="16"/>
      <c r="P18" s="18"/>
    </row>
    <row r="19" spans="8:16" x14ac:dyDescent="0.3">
      <c r="H19" s="16"/>
      <c r="I19" s="16"/>
      <c r="P19" s="18"/>
    </row>
    <row r="20" spans="8:16" x14ac:dyDescent="0.3">
      <c r="H20" s="16"/>
      <c r="I20" s="16"/>
      <c r="P20" s="18"/>
    </row>
    <row r="21" spans="8:16" x14ac:dyDescent="0.3">
      <c r="H21" s="16"/>
      <c r="I21" s="16"/>
      <c r="P21" s="18"/>
    </row>
    <row r="22" spans="8:16" x14ac:dyDescent="0.3">
      <c r="H22" s="16"/>
      <c r="I22" s="16"/>
      <c r="P22" s="18"/>
    </row>
    <row r="23" spans="8:16" x14ac:dyDescent="0.3">
      <c r="H23" s="16"/>
      <c r="I23" s="16"/>
      <c r="P23" s="18"/>
    </row>
    <row r="24" spans="8:16" x14ac:dyDescent="0.3">
      <c r="H24" s="16"/>
      <c r="I24" s="16"/>
      <c r="P24" s="18"/>
    </row>
    <row r="25" spans="8:16" x14ac:dyDescent="0.3">
      <c r="H25" s="16"/>
      <c r="I25" s="16"/>
      <c r="P25" s="18"/>
    </row>
    <row r="26" spans="8:16" x14ac:dyDescent="0.3">
      <c r="H26" s="16"/>
      <c r="I26" s="16"/>
      <c r="P26" s="18"/>
    </row>
    <row r="27" spans="8:16" x14ac:dyDescent="0.3">
      <c r="H27" s="16"/>
      <c r="I27" s="16"/>
      <c r="P27" s="18"/>
    </row>
    <row r="28" spans="8:16" x14ac:dyDescent="0.3">
      <c r="H28" s="16"/>
      <c r="I28" s="16"/>
      <c r="P28" s="18"/>
    </row>
    <row r="29" spans="8:16" x14ac:dyDescent="0.3">
      <c r="H29" s="16"/>
      <c r="I29" s="16"/>
      <c r="P29" s="18"/>
    </row>
    <row r="30" spans="8:16" x14ac:dyDescent="0.3">
      <c r="H30" s="16"/>
      <c r="I30" s="16"/>
      <c r="P30" s="18"/>
    </row>
    <row r="31" spans="8:16" x14ac:dyDescent="0.3">
      <c r="H31" s="16"/>
      <c r="I31" s="16"/>
      <c r="P31" s="18"/>
    </row>
    <row r="32" spans="8:16" x14ac:dyDescent="0.3">
      <c r="H32" s="16"/>
      <c r="I32" s="16"/>
      <c r="P32" s="18"/>
    </row>
    <row r="33" spans="8:16" x14ac:dyDescent="0.3">
      <c r="H33" s="16"/>
      <c r="I33" s="16"/>
      <c r="P33" s="18"/>
    </row>
    <row r="34" spans="8:16" x14ac:dyDescent="0.3">
      <c r="H34" s="16"/>
      <c r="I34" s="16"/>
      <c r="P34" s="18"/>
    </row>
    <row r="35" spans="8:16" x14ac:dyDescent="0.3">
      <c r="P35" s="18"/>
    </row>
    <row r="36" spans="8:16" x14ac:dyDescent="0.3">
      <c r="P36" s="18"/>
    </row>
    <row r="37" spans="8:16" x14ac:dyDescent="0.3">
      <c r="P37" s="18"/>
    </row>
    <row r="38" spans="8:16" x14ac:dyDescent="0.3">
      <c r="P38" s="18"/>
    </row>
    <row r="39" spans="8:16" x14ac:dyDescent="0.3">
      <c r="P39" s="18"/>
    </row>
    <row r="40" spans="8:16" x14ac:dyDescent="0.3">
      <c r="P40" s="18"/>
    </row>
    <row r="41" spans="8:16" x14ac:dyDescent="0.3">
      <c r="P41" s="18"/>
    </row>
    <row r="42" spans="8:16" x14ac:dyDescent="0.3">
      <c r="P4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KEY</vt:lpstr>
      <vt:lpstr>Final_1870sto2016</vt:lpstr>
      <vt:lpstr>_1870sto2016_subSampA</vt:lpstr>
      <vt:lpstr>_1870sto2016_subSampB</vt:lpstr>
      <vt:lpstr>_1870sto2016_subSampC</vt:lpstr>
      <vt:lpstr>Final_1997to2018</vt:lpstr>
      <vt:lpstr>HistoricaltoContemp_NeI</vt:lpstr>
      <vt:lpstr>NS_2010to17_NeI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Dayton</dc:creator>
  <cp:lastModifiedBy>Jacob Dayton</cp:lastModifiedBy>
  <cp:lastPrinted>2019-04-08T14:50:44Z</cp:lastPrinted>
  <dcterms:created xsi:type="dcterms:W3CDTF">2019-01-23T03:40:43Z</dcterms:created>
  <dcterms:modified xsi:type="dcterms:W3CDTF">2021-06-30T02:40:30Z</dcterms:modified>
</cp:coreProperties>
</file>