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2375" windowHeight="10230"/>
  </bookViews>
  <sheets>
    <sheet name="Precificação" sheetId="3" r:id="rId1"/>
    <sheet name="Lista" sheetId="2" r:id="rId2"/>
    <sheet name="Estoque" sheetId="1" r:id="rId3"/>
  </sheets>
  <definedNames>
    <definedName name="Intens">Lista!$A$1:$A$2</definedName>
    <definedName name="itens" localSheetId="1">Lista!$A$1:$A$2</definedName>
    <definedName name="itens">Lista!$A$1:$A$2</definedName>
    <definedName name="numeros">Lista!$C$1:$C$10</definedName>
  </definedNames>
  <calcPr calcId="125725"/>
</workbook>
</file>

<file path=xl/calcChain.xml><?xml version="1.0" encoding="utf-8"?>
<calcChain xmlns="http://schemas.openxmlformats.org/spreadsheetml/2006/main">
  <c r="B7" i="3"/>
  <c r="D16"/>
  <c r="E16"/>
  <c r="B5"/>
  <c r="C5" s="1"/>
  <c r="E5" s="1"/>
  <c r="B33"/>
  <c r="B35"/>
  <c r="B6"/>
  <c r="C6" s="1"/>
  <c r="E6" s="1"/>
  <c r="B8"/>
  <c r="B9"/>
  <c r="B10"/>
  <c r="B11"/>
  <c r="B12"/>
  <c r="B13"/>
  <c r="B14"/>
  <c r="B15"/>
  <c r="B16"/>
  <c r="D5" l="1"/>
  <c r="D6"/>
  <c r="A22"/>
  <c r="B22" s="1"/>
  <c r="A23"/>
  <c r="C7"/>
  <c r="D7" s="1"/>
  <c r="C8"/>
  <c r="C9"/>
  <c r="C10"/>
  <c r="C11"/>
  <c r="C12"/>
  <c r="C13"/>
  <c r="C14"/>
  <c r="C15"/>
  <c r="C16"/>
  <c r="A24"/>
  <c r="A25"/>
  <c r="B25" s="1"/>
  <c r="A26"/>
  <c r="A27"/>
  <c r="B27" s="1"/>
  <c r="A28"/>
  <c r="A29"/>
  <c r="B29" s="1"/>
  <c r="A30"/>
  <c r="A31"/>
  <c r="B31" s="1"/>
  <c r="A32"/>
  <c r="A33"/>
  <c r="A34"/>
  <c r="A35"/>
  <c r="E128" i="1"/>
  <c r="F128"/>
  <c r="E127"/>
  <c r="K127"/>
  <c r="E126"/>
  <c r="K126"/>
  <c r="K128"/>
  <c r="D133"/>
  <c r="I133"/>
  <c r="F126"/>
  <c r="F127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9"/>
  <c r="F129"/>
  <c r="E130"/>
  <c r="F130"/>
  <c r="E131"/>
  <c r="F131"/>
  <c r="F133"/>
  <c r="I132"/>
  <c r="K114"/>
  <c r="K115"/>
  <c r="K116"/>
  <c r="K117"/>
  <c r="K118"/>
  <c r="K119"/>
  <c r="K120"/>
  <c r="K121"/>
  <c r="K122"/>
  <c r="K123"/>
  <c r="K124"/>
  <c r="K125"/>
  <c r="K13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E113"/>
  <c r="F113"/>
  <c r="E112"/>
  <c r="F112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38"/>
  <c r="E111"/>
  <c r="F111"/>
  <c r="E108"/>
  <c r="F108"/>
  <c r="E109"/>
  <c r="F109"/>
  <c r="E110"/>
  <c r="F110"/>
  <c r="E99"/>
  <c r="F99"/>
  <c r="E100"/>
  <c r="F100"/>
  <c r="E101"/>
  <c r="F101"/>
  <c r="E102"/>
  <c r="F102"/>
  <c r="E103"/>
  <c r="F103"/>
  <c r="E104"/>
  <c r="F104"/>
  <c r="E105"/>
  <c r="F105"/>
  <c r="E106"/>
  <c r="F106"/>
  <c r="E97"/>
  <c r="F97"/>
  <c r="E96"/>
  <c r="F96"/>
  <c r="E94"/>
  <c r="F94"/>
  <c r="E95"/>
  <c r="F95"/>
  <c r="E91"/>
  <c r="F91"/>
  <c r="E92"/>
  <c r="F92"/>
  <c r="E93"/>
  <c r="F93"/>
  <c r="E89"/>
  <c r="F89"/>
  <c r="E90"/>
  <c r="F90"/>
  <c r="E88"/>
  <c r="F88"/>
  <c r="E84"/>
  <c r="F84"/>
  <c r="E85"/>
  <c r="F85"/>
  <c r="E86"/>
  <c r="F86"/>
  <c r="E81"/>
  <c r="F81"/>
  <c r="E82"/>
  <c r="F82"/>
  <c r="E83"/>
  <c r="F83"/>
  <c r="E78"/>
  <c r="F78"/>
  <c r="E79"/>
  <c r="F79"/>
  <c r="E80"/>
  <c r="F80"/>
  <c r="E73"/>
  <c r="F73"/>
  <c r="E74"/>
  <c r="F74"/>
  <c r="E75"/>
  <c r="F75"/>
  <c r="E76"/>
  <c r="F76"/>
  <c r="E77"/>
  <c r="F77"/>
  <c r="E70"/>
  <c r="F70"/>
  <c r="E71"/>
  <c r="F71"/>
  <c r="E72"/>
  <c r="F72"/>
  <c r="E63"/>
  <c r="F63"/>
  <c r="E64"/>
  <c r="F64"/>
  <c r="E65"/>
  <c r="F65"/>
  <c r="E66"/>
  <c r="F66"/>
  <c r="E67"/>
  <c r="F67"/>
  <c r="E68"/>
  <c r="F68"/>
  <c r="E69"/>
  <c r="F69"/>
  <c r="E62"/>
  <c r="F62"/>
  <c r="E42"/>
  <c r="F42"/>
  <c r="E43"/>
  <c r="E44"/>
  <c r="F44"/>
  <c r="E45"/>
  <c r="F45"/>
  <c r="E46"/>
  <c r="F46"/>
  <c r="E47"/>
  <c r="E48"/>
  <c r="F48"/>
  <c r="E49"/>
  <c r="E50"/>
  <c r="F50"/>
  <c r="E51"/>
  <c r="E52"/>
  <c r="F52"/>
  <c r="E53"/>
  <c r="E54"/>
  <c r="F54"/>
  <c r="E55"/>
  <c r="E56"/>
  <c r="F56"/>
  <c r="E57"/>
  <c r="E58"/>
  <c r="F58"/>
  <c r="E59"/>
  <c r="F59"/>
  <c r="E60"/>
  <c r="F60"/>
  <c r="E41"/>
  <c r="F41"/>
  <c r="E39"/>
  <c r="F39"/>
  <c r="E40"/>
  <c r="F40"/>
  <c r="E38"/>
  <c r="F38"/>
  <c r="F43"/>
  <c r="F47"/>
  <c r="F49"/>
  <c r="F51"/>
  <c r="F53"/>
  <c r="F55"/>
  <c r="F57"/>
  <c r="E8" i="3" l="1"/>
  <c r="D8"/>
  <c r="E7"/>
  <c r="B32"/>
  <c r="C32" s="1"/>
  <c r="E15"/>
  <c r="D15"/>
  <c r="E14"/>
  <c r="D14"/>
  <c r="B34"/>
  <c r="C34" s="1"/>
  <c r="B30"/>
  <c r="C30" s="1"/>
  <c r="D13"/>
  <c r="E13"/>
  <c r="E12"/>
  <c r="D12"/>
  <c r="B28"/>
  <c r="C28" s="1"/>
  <c r="E11"/>
  <c r="D11"/>
  <c r="E10"/>
  <c r="D10"/>
  <c r="B26"/>
  <c r="C26" s="1"/>
  <c r="E9"/>
  <c r="D9"/>
  <c r="B24"/>
  <c r="C24" s="1"/>
  <c r="B23"/>
  <c r="C23" s="1"/>
  <c r="C22"/>
  <c r="C35"/>
  <c r="C33"/>
  <c r="C27"/>
  <c r="C31"/>
  <c r="C29"/>
  <c r="C25"/>
</calcChain>
</file>

<file path=xl/sharedStrings.xml><?xml version="1.0" encoding="utf-8"?>
<sst xmlns="http://schemas.openxmlformats.org/spreadsheetml/2006/main" count="122" uniqueCount="26">
  <si>
    <t>Margem</t>
  </si>
  <si>
    <t>Preço de  Custo</t>
  </si>
  <si>
    <t>Taxa ML</t>
  </si>
  <si>
    <t>Preço Sugerido</t>
  </si>
  <si>
    <t>Ativo</t>
  </si>
  <si>
    <t>Inativo</t>
  </si>
  <si>
    <t>Colete Jeans Alenice R.46346</t>
  </si>
  <si>
    <t>Fantasias Diversas</t>
  </si>
  <si>
    <t>Superman 38216</t>
  </si>
  <si>
    <t>Batman 38216</t>
  </si>
  <si>
    <t>Mulher M. 38216</t>
  </si>
  <si>
    <t>Calça R.8315</t>
  </si>
  <si>
    <t>Camisa Thor R.33065</t>
  </si>
  <si>
    <t>Macacão Fem. R. 4386</t>
  </si>
  <si>
    <t>Cod</t>
  </si>
  <si>
    <t>Ref</t>
  </si>
  <si>
    <t>Qtd-Sig</t>
  </si>
  <si>
    <t>P.Custo</t>
  </si>
  <si>
    <t>P.Venda Sugerida</t>
  </si>
  <si>
    <t>P Mercado</t>
  </si>
  <si>
    <t>Status</t>
  </si>
  <si>
    <t>Lucro(%)</t>
  </si>
  <si>
    <t>Taxa MP</t>
  </si>
  <si>
    <t xml:space="preserve">Preço 30 % </t>
  </si>
  <si>
    <t>Lucro</t>
  </si>
  <si>
    <t xml:space="preserve">Preço 25 % 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</si>
</sst>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7E3B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44" fontId="0" fillId="0" borderId="1" xfId="1" applyFont="1" applyBorder="1"/>
    <xf numFmtId="0" fontId="0" fillId="3" borderId="1" xfId="0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0" xfId="0" applyNumberFormat="1"/>
    <xf numFmtId="0" fontId="3" fillId="4" borderId="0" xfId="0" applyFont="1" applyFill="1"/>
    <xf numFmtId="10" fontId="0" fillId="0" borderId="0" xfId="0" applyNumberFormat="1"/>
    <xf numFmtId="44" fontId="0" fillId="0" borderId="0" xfId="0" applyNumberFormat="1"/>
    <xf numFmtId="0" fontId="0" fillId="5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0" borderId="0" xfId="0" applyNumberFormat="1"/>
    <xf numFmtId="44" fontId="0" fillId="6" borderId="1" xfId="1" applyFont="1" applyFill="1" applyBorder="1"/>
    <xf numFmtId="44" fontId="0" fillId="7" borderId="1" xfId="1" applyFont="1" applyFill="1" applyBorder="1"/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A5" sqref="A5:A14"/>
    </sheetView>
  </sheetViews>
  <sheetFormatPr defaultRowHeight="15"/>
  <cols>
    <col min="1" max="1" width="13.42578125" customWidth="1"/>
    <col min="2" max="2" width="11.140625" customWidth="1"/>
    <col min="3" max="3" width="16.42578125" customWidth="1"/>
    <col min="4" max="4" width="9.5703125" bestFit="1" customWidth="1"/>
    <col min="5" max="5" width="12" bestFit="1" customWidth="1"/>
  </cols>
  <sheetData>
    <row r="1" spans="1:5">
      <c r="A1" t="s">
        <v>0</v>
      </c>
      <c r="B1" s="14">
        <v>0.25</v>
      </c>
      <c r="C1" s="14"/>
    </row>
    <row r="2" spans="1:5">
      <c r="A2" t="s">
        <v>22</v>
      </c>
      <c r="B2" s="18">
        <v>0.05</v>
      </c>
    </row>
    <row r="3" spans="1:5">
      <c r="B3" s="22" t="s">
        <v>25</v>
      </c>
      <c r="C3" s="22"/>
    </row>
    <row r="4" spans="1:5">
      <c r="A4" s="17" t="s">
        <v>1</v>
      </c>
      <c r="B4" s="17" t="s">
        <v>22</v>
      </c>
      <c r="C4" s="17" t="s">
        <v>3</v>
      </c>
      <c r="D4" s="21" t="s">
        <v>24</v>
      </c>
      <c r="E4" s="21" t="s">
        <v>0</v>
      </c>
    </row>
    <row r="5" spans="1:5">
      <c r="A5" s="3"/>
      <c r="B5" s="20">
        <f>(A5+A5*$B$1)*$B$2</f>
        <v>0</v>
      </c>
      <c r="C5" s="20">
        <f>A5+(A5*$B$1)+B5</f>
        <v>0</v>
      </c>
      <c r="D5" s="15">
        <f>C5-A5-B5</f>
        <v>0</v>
      </c>
      <c r="E5" s="15" t="e">
        <f>100-(A5/C5)*100-B5</f>
        <v>#DIV/0!</v>
      </c>
    </row>
    <row r="6" spans="1:5">
      <c r="A6" s="3"/>
      <c r="B6" s="20">
        <f t="shared" ref="B6:B16" si="0">(A6+A6*$B$1)*$B$2</f>
        <v>0</v>
      </c>
      <c r="C6" s="20">
        <f>A6+(A6*$B$1)+B6</f>
        <v>0</v>
      </c>
      <c r="D6" s="15">
        <f t="shared" ref="D6:D8" si="1">C6-A6-B6</f>
        <v>0</v>
      </c>
      <c r="E6" s="15" t="e">
        <f>100-(A6/C6)*100-B6</f>
        <v>#DIV/0!</v>
      </c>
    </row>
    <row r="7" spans="1:5">
      <c r="A7" s="3"/>
      <c r="B7" s="20">
        <f>(A7+A7*$B$1)*$B$2</f>
        <v>0</v>
      </c>
      <c r="C7" s="20">
        <f t="shared" ref="C7:C16" si="2">A7+(A7*$B$1)+B7</f>
        <v>0</v>
      </c>
      <c r="D7" s="15">
        <f>C7-A7-B7</f>
        <v>0</v>
      </c>
      <c r="E7" s="15" t="e">
        <f>100-(A7/C7)*100-B7</f>
        <v>#DIV/0!</v>
      </c>
    </row>
    <row r="8" spans="1:5">
      <c r="A8" s="3"/>
      <c r="B8" s="20">
        <f t="shared" si="0"/>
        <v>0</v>
      </c>
      <c r="C8" s="20">
        <f t="shared" si="2"/>
        <v>0</v>
      </c>
      <c r="D8" s="15">
        <f t="shared" si="1"/>
        <v>0</v>
      </c>
      <c r="E8" s="15" t="e">
        <f>100-(A8/C8)*100-B8</f>
        <v>#DIV/0!</v>
      </c>
    </row>
    <row r="9" spans="1:5">
      <c r="A9" s="3"/>
      <c r="B9" s="20">
        <f t="shared" si="0"/>
        <v>0</v>
      </c>
      <c r="C9" s="20">
        <f t="shared" si="2"/>
        <v>0</v>
      </c>
      <c r="D9" s="15">
        <f t="shared" ref="D9:D16" si="3">C9-A9-B9</f>
        <v>0</v>
      </c>
      <c r="E9" s="15" t="e">
        <f t="shared" ref="E9:E16" si="4">100-(A9/C9)*100-B9</f>
        <v>#DIV/0!</v>
      </c>
    </row>
    <row r="10" spans="1:5">
      <c r="A10" s="3"/>
      <c r="B10" s="20">
        <f t="shared" si="0"/>
        <v>0</v>
      </c>
      <c r="C10" s="20">
        <f t="shared" si="2"/>
        <v>0</v>
      </c>
      <c r="D10" s="15">
        <f t="shared" si="3"/>
        <v>0</v>
      </c>
      <c r="E10" s="15" t="e">
        <f t="shared" si="4"/>
        <v>#DIV/0!</v>
      </c>
    </row>
    <row r="11" spans="1:5">
      <c r="A11" s="3"/>
      <c r="B11" s="20">
        <f t="shared" si="0"/>
        <v>0</v>
      </c>
      <c r="C11" s="20">
        <f t="shared" si="2"/>
        <v>0</v>
      </c>
      <c r="D11" s="15">
        <f t="shared" si="3"/>
        <v>0</v>
      </c>
      <c r="E11" s="15" t="e">
        <f t="shared" si="4"/>
        <v>#DIV/0!</v>
      </c>
    </row>
    <row r="12" spans="1:5">
      <c r="A12" s="3"/>
      <c r="B12" s="20">
        <f t="shared" si="0"/>
        <v>0</v>
      </c>
      <c r="C12" s="20">
        <f t="shared" si="2"/>
        <v>0</v>
      </c>
      <c r="D12" s="15">
        <f t="shared" si="3"/>
        <v>0</v>
      </c>
      <c r="E12" s="15" t="e">
        <f t="shared" si="4"/>
        <v>#DIV/0!</v>
      </c>
    </row>
    <row r="13" spans="1:5">
      <c r="A13" s="3"/>
      <c r="B13" s="20">
        <f t="shared" si="0"/>
        <v>0</v>
      </c>
      <c r="C13" s="20">
        <f t="shared" si="2"/>
        <v>0</v>
      </c>
      <c r="D13" s="15">
        <f t="shared" si="3"/>
        <v>0</v>
      </c>
      <c r="E13" s="15" t="e">
        <f t="shared" si="4"/>
        <v>#DIV/0!</v>
      </c>
    </row>
    <row r="14" spans="1:5">
      <c r="A14" s="3"/>
      <c r="B14" s="20">
        <f t="shared" si="0"/>
        <v>0</v>
      </c>
      <c r="C14" s="20">
        <f t="shared" si="2"/>
        <v>0</v>
      </c>
      <c r="D14" s="15">
        <f t="shared" si="3"/>
        <v>0</v>
      </c>
      <c r="E14" s="15" t="e">
        <f t="shared" si="4"/>
        <v>#DIV/0!</v>
      </c>
    </row>
    <row r="15" spans="1:5">
      <c r="A15" s="3"/>
      <c r="B15" s="20">
        <f t="shared" si="0"/>
        <v>0</v>
      </c>
      <c r="C15" s="20">
        <f t="shared" si="2"/>
        <v>0</v>
      </c>
      <c r="D15" s="15">
        <f t="shared" si="3"/>
        <v>0</v>
      </c>
      <c r="E15" s="15" t="e">
        <f t="shared" si="4"/>
        <v>#DIV/0!</v>
      </c>
    </row>
    <row r="16" spans="1:5">
      <c r="A16" s="3"/>
      <c r="B16" s="20">
        <f t="shared" si="0"/>
        <v>0</v>
      </c>
      <c r="C16" s="20">
        <f t="shared" si="2"/>
        <v>0</v>
      </c>
      <c r="D16" s="15">
        <f t="shared" si="3"/>
        <v>0</v>
      </c>
      <c r="E16" s="15" t="e">
        <f t="shared" si="4"/>
        <v>#DIV/0!</v>
      </c>
    </row>
    <row r="19" spans="1:3">
      <c r="B19" s="14">
        <v>0.3</v>
      </c>
    </row>
    <row r="20" spans="1:3">
      <c r="B20" s="22" t="s">
        <v>23</v>
      </c>
      <c r="C20" s="22"/>
    </row>
    <row r="21" spans="1:3">
      <c r="A21" s="16" t="s">
        <v>1</v>
      </c>
      <c r="B21" s="16" t="s">
        <v>22</v>
      </c>
      <c r="C21" s="16" t="s">
        <v>3</v>
      </c>
    </row>
    <row r="22" spans="1:3">
      <c r="A22" s="19">
        <f t="shared" ref="A22:A34" si="5">A5</f>
        <v>0</v>
      </c>
      <c r="B22" s="19">
        <f>(A22+A22*$B$19)*$B$2</f>
        <v>0</v>
      </c>
      <c r="C22" s="19">
        <f>A22+(A22*$B$19)+B22</f>
        <v>0</v>
      </c>
    </row>
    <row r="23" spans="1:3">
      <c r="A23" s="19">
        <f t="shared" si="5"/>
        <v>0</v>
      </c>
      <c r="B23" s="19">
        <f t="shared" ref="B23:B35" si="6">(A23+A23*$B$19)*$B$2</f>
        <v>0</v>
      </c>
      <c r="C23" s="19">
        <f t="shared" ref="C23:C35" si="7">A23+(A23*$B$19)+B23</f>
        <v>0</v>
      </c>
    </row>
    <row r="24" spans="1:3">
      <c r="A24" s="19">
        <f t="shared" si="5"/>
        <v>0</v>
      </c>
      <c r="B24" s="19">
        <f t="shared" si="6"/>
        <v>0</v>
      </c>
      <c r="C24" s="19">
        <f t="shared" si="7"/>
        <v>0</v>
      </c>
    </row>
    <row r="25" spans="1:3">
      <c r="A25" s="19">
        <f t="shared" si="5"/>
        <v>0</v>
      </c>
      <c r="B25" s="19">
        <f t="shared" si="6"/>
        <v>0</v>
      </c>
      <c r="C25" s="19">
        <f t="shared" si="7"/>
        <v>0</v>
      </c>
    </row>
    <row r="26" spans="1:3">
      <c r="A26" s="19">
        <f t="shared" si="5"/>
        <v>0</v>
      </c>
      <c r="B26" s="19">
        <f t="shared" si="6"/>
        <v>0</v>
      </c>
      <c r="C26" s="19">
        <f t="shared" si="7"/>
        <v>0</v>
      </c>
    </row>
    <row r="27" spans="1:3">
      <c r="A27" s="19">
        <f t="shared" si="5"/>
        <v>0</v>
      </c>
      <c r="B27" s="19">
        <f t="shared" si="6"/>
        <v>0</v>
      </c>
      <c r="C27" s="19">
        <f t="shared" si="7"/>
        <v>0</v>
      </c>
    </row>
    <row r="28" spans="1:3">
      <c r="A28" s="19">
        <f t="shared" si="5"/>
        <v>0</v>
      </c>
      <c r="B28" s="19">
        <f t="shared" si="6"/>
        <v>0</v>
      </c>
      <c r="C28" s="19">
        <f t="shared" si="7"/>
        <v>0</v>
      </c>
    </row>
    <row r="29" spans="1:3">
      <c r="A29" s="19">
        <f t="shared" si="5"/>
        <v>0</v>
      </c>
      <c r="B29" s="19">
        <f t="shared" si="6"/>
        <v>0</v>
      </c>
      <c r="C29" s="19">
        <f t="shared" si="7"/>
        <v>0</v>
      </c>
    </row>
    <row r="30" spans="1:3">
      <c r="A30" s="19">
        <f t="shared" si="5"/>
        <v>0</v>
      </c>
      <c r="B30" s="19">
        <f t="shared" si="6"/>
        <v>0</v>
      </c>
      <c r="C30" s="19">
        <f t="shared" si="7"/>
        <v>0</v>
      </c>
    </row>
    <row r="31" spans="1:3">
      <c r="A31" s="19">
        <f t="shared" si="5"/>
        <v>0</v>
      </c>
      <c r="B31" s="19">
        <f t="shared" si="6"/>
        <v>0</v>
      </c>
      <c r="C31" s="19">
        <f t="shared" si="7"/>
        <v>0</v>
      </c>
    </row>
    <row r="32" spans="1:3">
      <c r="A32" s="19">
        <f t="shared" si="5"/>
        <v>0</v>
      </c>
      <c r="B32" s="19">
        <f t="shared" si="6"/>
        <v>0</v>
      </c>
      <c r="C32" s="19">
        <f t="shared" si="7"/>
        <v>0</v>
      </c>
    </row>
    <row r="33" spans="1:3">
      <c r="A33" s="19">
        <f t="shared" si="5"/>
        <v>0</v>
      </c>
      <c r="B33" s="19">
        <f t="shared" si="6"/>
        <v>0</v>
      </c>
      <c r="C33" s="19">
        <f t="shared" si="7"/>
        <v>0</v>
      </c>
    </row>
    <row r="34" spans="1:3">
      <c r="A34" s="19">
        <f t="shared" si="5"/>
        <v>0</v>
      </c>
      <c r="B34" s="19">
        <f t="shared" si="6"/>
        <v>0</v>
      </c>
      <c r="C34" s="19">
        <f t="shared" si="7"/>
        <v>0</v>
      </c>
    </row>
    <row r="35" spans="1:3">
      <c r="A35" s="19">
        <f t="shared" ref="A35" si="8">A20</f>
        <v>0</v>
      </c>
      <c r="B35" s="19">
        <f t="shared" si="6"/>
        <v>0</v>
      </c>
      <c r="C35" s="19">
        <f t="shared" si="7"/>
        <v>0</v>
      </c>
    </row>
    <row r="36" spans="1:3">
      <c r="C36" s="15"/>
    </row>
  </sheetData>
  <mergeCells count="2">
    <mergeCell ref="B3:C3"/>
    <mergeCell ref="B20:C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2" sqref="G12"/>
    </sheetView>
  </sheetViews>
  <sheetFormatPr defaultRowHeight="15"/>
  <cols>
    <col min="6" max="6" width="27.140625" bestFit="1" customWidth="1"/>
    <col min="7" max="7" width="17.42578125" bestFit="1" customWidth="1"/>
  </cols>
  <sheetData>
    <row r="1" spans="1:7">
      <c r="A1" t="s">
        <v>4</v>
      </c>
      <c r="C1">
        <v>1</v>
      </c>
    </row>
    <row r="2" spans="1:7">
      <c r="A2" t="s">
        <v>5</v>
      </c>
      <c r="C2">
        <v>2</v>
      </c>
      <c r="F2" t="s">
        <v>6</v>
      </c>
      <c r="G2" t="s">
        <v>7</v>
      </c>
    </row>
    <row r="3" spans="1:7">
      <c r="C3">
        <v>3</v>
      </c>
      <c r="F3">
        <v>38092</v>
      </c>
      <c r="G3" t="s">
        <v>8</v>
      </c>
    </row>
    <row r="4" spans="1:7">
      <c r="C4">
        <v>4</v>
      </c>
      <c r="F4">
        <v>38090</v>
      </c>
      <c r="G4" t="s">
        <v>9</v>
      </c>
    </row>
    <row r="5" spans="1:7">
      <c r="C5">
        <v>5</v>
      </c>
      <c r="F5">
        <v>37757</v>
      </c>
      <c r="G5" t="s">
        <v>10</v>
      </c>
    </row>
    <row r="6" spans="1:7">
      <c r="C6">
        <v>6</v>
      </c>
      <c r="F6">
        <v>38091</v>
      </c>
    </row>
    <row r="7" spans="1:7">
      <c r="C7">
        <v>7</v>
      </c>
      <c r="F7" t="s">
        <v>11</v>
      </c>
      <c r="G7" t="s">
        <v>12</v>
      </c>
    </row>
    <row r="8" spans="1:7">
      <c r="C8">
        <v>8</v>
      </c>
      <c r="F8">
        <v>32235</v>
      </c>
      <c r="G8">
        <v>40559</v>
      </c>
    </row>
    <row r="9" spans="1:7">
      <c r="C9">
        <v>9</v>
      </c>
      <c r="F9" t="s">
        <v>13</v>
      </c>
      <c r="G9">
        <v>40597</v>
      </c>
    </row>
    <row r="10" spans="1:7">
      <c r="C10">
        <v>10</v>
      </c>
      <c r="F10">
        <v>39742</v>
      </c>
      <c r="G10">
        <v>40598</v>
      </c>
    </row>
    <row r="11" spans="1:7">
      <c r="G11">
        <v>40600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37:K133"/>
  <sheetViews>
    <sheetView topLeftCell="A135" workbookViewId="0">
      <selection activeCell="E39" sqref="E39"/>
    </sheetView>
  </sheetViews>
  <sheetFormatPr defaultRowHeight="15"/>
  <cols>
    <col min="3" max="3" width="10.140625" style="8" customWidth="1"/>
    <col min="4" max="4" width="10.5703125" bestFit="1" customWidth="1"/>
    <col min="5" max="5" width="9.5703125" bestFit="1" customWidth="1"/>
    <col min="6" max="6" width="10.5703125" bestFit="1" customWidth="1"/>
    <col min="7" max="7" width="10.5703125" customWidth="1"/>
    <col min="9" max="9" width="11.7109375" bestFit="1" customWidth="1"/>
    <col min="11" max="11" width="10.140625" bestFit="1" customWidth="1"/>
  </cols>
  <sheetData>
    <row r="37" spans="1:9">
      <c r="A37" s="2" t="s">
        <v>14</v>
      </c>
      <c r="B37" s="2" t="s">
        <v>15</v>
      </c>
      <c r="C37" s="2" t="s">
        <v>16</v>
      </c>
      <c r="D37" s="4" t="s">
        <v>17</v>
      </c>
      <c r="E37" s="4" t="s">
        <v>2</v>
      </c>
      <c r="F37" s="4" t="s">
        <v>18</v>
      </c>
      <c r="G37" s="4" t="s">
        <v>19</v>
      </c>
      <c r="H37" s="4" t="s">
        <v>20</v>
      </c>
      <c r="I37" s="13" t="s">
        <v>21</v>
      </c>
    </row>
    <row r="38" spans="1:9">
      <c r="A38" s="5">
        <v>36409</v>
      </c>
      <c r="B38" s="5">
        <v>2460</v>
      </c>
      <c r="C38" s="9">
        <v>3</v>
      </c>
      <c r="D38" s="3">
        <v>29.9</v>
      </c>
      <c r="E38" s="3">
        <f>(D38+D38*40%)*11%</f>
        <v>4.6045999999999996</v>
      </c>
      <c r="F38" s="3">
        <f>D38+(D38*40%)+E38</f>
        <v>46.464599999999997</v>
      </c>
      <c r="G38" s="3">
        <v>200</v>
      </c>
      <c r="H38" s="5" t="s">
        <v>5</v>
      </c>
      <c r="I38" s="14">
        <f>100%-(D38*100%)/G38</f>
        <v>0.85050000000000003</v>
      </c>
    </row>
    <row r="39" spans="1:9">
      <c r="A39" s="5">
        <v>36410</v>
      </c>
      <c r="B39" s="5">
        <v>2460</v>
      </c>
      <c r="C39" s="9">
        <v>4</v>
      </c>
      <c r="D39" s="3">
        <v>29.9</v>
      </c>
      <c r="E39" s="3">
        <f t="shared" ref="E39:E40" si="0">(D39+D39*40%)*11%</f>
        <v>4.6045999999999996</v>
      </c>
      <c r="F39" s="3">
        <f t="shared" ref="F39:F60" si="1">D39+(D39*40%)+E39</f>
        <v>46.464599999999997</v>
      </c>
      <c r="G39" s="3"/>
      <c r="H39" s="5" t="s">
        <v>4</v>
      </c>
      <c r="I39" s="14" t="e">
        <f t="shared" ref="I39:I102" si="2">100%-(D39*100%)/G39</f>
        <v>#DIV/0!</v>
      </c>
    </row>
    <row r="40" spans="1:9">
      <c r="A40" s="5">
        <v>36411</v>
      </c>
      <c r="B40" s="5">
        <v>2460</v>
      </c>
      <c r="C40" s="9">
        <v>3</v>
      </c>
      <c r="D40" s="3">
        <v>29.9</v>
      </c>
      <c r="E40" s="3">
        <f t="shared" si="0"/>
        <v>4.6045999999999996</v>
      </c>
      <c r="F40" s="3">
        <f t="shared" si="1"/>
        <v>46.464599999999997</v>
      </c>
      <c r="G40" s="3"/>
      <c r="H40" s="5" t="s">
        <v>4</v>
      </c>
      <c r="I40" s="14" t="e">
        <f t="shared" si="2"/>
        <v>#DIV/0!</v>
      </c>
    </row>
    <row r="41" spans="1:9">
      <c r="A41" s="5">
        <v>36463</v>
      </c>
      <c r="B41" s="5">
        <v>60040</v>
      </c>
      <c r="C41" s="9">
        <v>3</v>
      </c>
      <c r="D41" s="3">
        <v>40.82</v>
      </c>
      <c r="E41" s="3">
        <f>(D41+D41*40%)*11%</f>
        <v>6.2862799999999996</v>
      </c>
      <c r="F41" s="3">
        <f t="shared" si="1"/>
        <v>63.434279999999994</v>
      </c>
      <c r="G41" s="3"/>
      <c r="H41" s="5" t="s">
        <v>4</v>
      </c>
      <c r="I41" s="14" t="e">
        <f t="shared" si="2"/>
        <v>#DIV/0!</v>
      </c>
    </row>
    <row r="42" spans="1:9">
      <c r="A42" s="5">
        <v>36464</v>
      </c>
      <c r="B42" s="5">
        <v>60040</v>
      </c>
      <c r="C42" s="9">
        <v>3</v>
      </c>
      <c r="D42" s="3">
        <v>40.82</v>
      </c>
      <c r="E42" s="3">
        <f t="shared" ref="E42:E60" si="3">(D42+D42*40%)*11%</f>
        <v>6.2862799999999996</v>
      </c>
      <c r="F42" s="3">
        <f t="shared" si="1"/>
        <v>63.434279999999994</v>
      </c>
      <c r="G42" s="3"/>
      <c r="H42" s="5" t="s">
        <v>4</v>
      </c>
      <c r="I42" s="14" t="e">
        <f t="shared" si="2"/>
        <v>#DIV/0!</v>
      </c>
    </row>
    <row r="43" spans="1:9">
      <c r="A43" s="5">
        <v>36465</v>
      </c>
      <c r="B43" s="5">
        <v>60040</v>
      </c>
      <c r="C43" s="9">
        <v>2</v>
      </c>
      <c r="D43" s="3">
        <v>40.82</v>
      </c>
      <c r="E43" s="3">
        <f t="shared" si="3"/>
        <v>6.2862799999999996</v>
      </c>
      <c r="F43" s="3">
        <f t="shared" si="1"/>
        <v>63.434279999999994</v>
      </c>
      <c r="G43" s="3"/>
      <c r="H43" s="5" t="s">
        <v>4</v>
      </c>
      <c r="I43" s="14" t="e">
        <f t="shared" si="2"/>
        <v>#DIV/0!</v>
      </c>
    </row>
    <row r="44" spans="1:9">
      <c r="A44" s="5">
        <v>36406</v>
      </c>
      <c r="B44" s="5">
        <v>1519</v>
      </c>
      <c r="C44" s="9">
        <v>4</v>
      </c>
      <c r="D44" s="3">
        <v>28.48</v>
      </c>
      <c r="E44" s="3">
        <f t="shared" si="3"/>
        <v>4.3859199999999996</v>
      </c>
      <c r="F44" s="3">
        <f t="shared" si="1"/>
        <v>44.257919999999999</v>
      </c>
      <c r="G44" s="3"/>
      <c r="H44" s="5" t="s">
        <v>4</v>
      </c>
      <c r="I44" s="14" t="e">
        <f t="shared" si="2"/>
        <v>#DIV/0!</v>
      </c>
    </row>
    <row r="45" spans="1:9">
      <c r="A45" s="6">
        <v>36405</v>
      </c>
      <c r="B45" s="6">
        <v>1519</v>
      </c>
      <c r="C45" s="10">
        <v>5</v>
      </c>
      <c r="D45" s="3">
        <v>28.48</v>
      </c>
      <c r="E45" s="3">
        <f t="shared" si="3"/>
        <v>4.3859199999999996</v>
      </c>
      <c r="F45" s="3">
        <f>D45+(D45*40%)+E45</f>
        <v>44.257919999999999</v>
      </c>
      <c r="G45" s="3"/>
      <c r="H45" s="5" t="s">
        <v>4</v>
      </c>
      <c r="I45" s="14" t="e">
        <f t="shared" si="2"/>
        <v>#DIV/0!</v>
      </c>
    </row>
    <row r="46" spans="1:9">
      <c r="A46" s="6">
        <v>33300</v>
      </c>
      <c r="B46" s="7">
        <v>3020020</v>
      </c>
      <c r="C46" s="10">
        <v>3</v>
      </c>
      <c r="D46" s="3">
        <v>29.55</v>
      </c>
      <c r="E46" s="3">
        <f t="shared" si="3"/>
        <v>4.5507000000000009</v>
      </c>
      <c r="F46" s="3">
        <f t="shared" si="1"/>
        <v>45.920700000000004</v>
      </c>
      <c r="G46" s="3"/>
      <c r="H46" s="5" t="s">
        <v>4</v>
      </c>
      <c r="I46" s="14" t="e">
        <f t="shared" si="2"/>
        <v>#DIV/0!</v>
      </c>
    </row>
    <row r="47" spans="1:9">
      <c r="A47" s="6">
        <v>33301</v>
      </c>
      <c r="B47" s="7">
        <v>3020020</v>
      </c>
      <c r="C47" s="10">
        <v>3</v>
      </c>
      <c r="D47" s="3">
        <v>29.55</v>
      </c>
      <c r="E47" s="3">
        <f t="shared" si="3"/>
        <v>4.5507000000000009</v>
      </c>
      <c r="F47" s="3">
        <f t="shared" si="1"/>
        <v>45.920700000000004</v>
      </c>
      <c r="G47" s="3"/>
      <c r="H47" s="5" t="s">
        <v>4</v>
      </c>
      <c r="I47" s="14" t="e">
        <f t="shared" si="2"/>
        <v>#DIV/0!</v>
      </c>
    </row>
    <row r="48" spans="1:9">
      <c r="A48" s="6">
        <v>33302</v>
      </c>
      <c r="B48" s="7">
        <v>3020020</v>
      </c>
      <c r="C48" s="10">
        <v>1</v>
      </c>
      <c r="D48" s="3">
        <v>29.55</v>
      </c>
      <c r="E48" s="3">
        <f t="shared" si="3"/>
        <v>4.5507000000000009</v>
      </c>
      <c r="F48" s="3">
        <f t="shared" si="1"/>
        <v>45.920700000000004</v>
      </c>
      <c r="G48" s="3"/>
      <c r="H48" s="5" t="s">
        <v>4</v>
      </c>
      <c r="I48" s="14" t="e">
        <f t="shared" si="2"/>
        <v>#DIV/0!</v>
      </c>
    </row>
    <row r="49" spans="1:10">
      <c r="A49" s="6">
        <v>33303</v>
      </c>
      <c r="B49" s="7">
        <v>3020020</v>
      </c>
      <c r="C49" s="10">
        <v>3</v>
      </c>
      <c r="D49" s="3">
        <v>29.55</v>
      </c>
      <c r="E49" s="3">
        <f t="shared" si="3"/>
        <v>4.5507000000000009</v>
      </c>
      <c r="F49" s="3">
        <f t="shared" si="1"/>
        <v>45.920700000000004</v>
      </c>
      <c r="G49" s="3"/>
      <c r="H49" s="5" t="s">
        <v>4</v>
      </c>
      <c r="I49" s="14" t="e">
        <f t="shared" si="2"/>
        <v>#DIV/0!</v>
      </c>
    </row>
    <row r="50" spans="1:10">
      <c r="A50" s="6">
        <v>32762</v>
      </c>
      <c r="B50" s="7">
        <v>1050043</v>
      </c>
      <c r="C50" s="10">
        <v>2</v>
      </c>
      <c r="D50" s="3">
        <v>45.97</v>
      </c>
      <c r="E50" s="3">
        <f t="shared" si="3"/>
        <v>7.0793800000000005</v>
      </c>
      <c r="F50" s="3">
        <f t="shared" si="1"/>
        <v>71.437380000000005</v>
      </c>
      <c r="G50" s="3"/>
      <c r="H50" s="5" t="s">
        <v>4</v>
      </c>
      <c r="I50" s="14" t="e">
        <f t="shared" si="2"/>
        <v>#DIV/0!</v>
      </c>
    </row>
    <row r="51" spans="1:10">
      <c r="A51" s="6">
        <v>32763</v>
      </c>
      <c r="B51" s="7">
        <v>1050043</v>
      </c>
      <c r="C51" s="10">
        <v>3</v>
      </c>
      <c r="D51" s="3">
        <v>45.97</v>
      </c>
      <c r="E51" s="3">
        <f t="shared" si="3"/>
        <v>7.0793800000000005</v>
      </c>
      <c r="F51" s="3">
        <f t="shared" si="1"/>
        <v>71.437380000000005</v>
      </c>
      <c r="G51" s="3"/>
      <c r="H51" s="5" t="s">
        <v>4</v>
      </c>
      <c r="I51" s="14" t="e">
        <f t="shared" si="2"/>
        <v>#DIV/0!</v>
      </c>
    </row>
    <row r="52" spans="1:10">
      <c r="A52" s="6">
        <v>32764</v>
      </c>
      <c r="B52" s="7">
        <v>1050043</v>
      </c>
      <c r="C52" s="10">
        <v>3</v>
      </c>
      <c r="D52" s="3">
        <v>45.97</v>
      </c>
      <c r="E52" s="3">
        <f t="shared" si="3"/>
        <v>7.0793800000000005</v>
      </c>
      <c r="F52" s="3">
        <f t="shared" si="1"/>
        <v>71.437380000000005</v>
      </c>
      <c r="G52" s="3"/>
      <c r="H52" s="5" t="s">
        <v>4</v>
      </c>
      <c r="I52" s="14" t="e">
        <f t="shared" si="2"/>
        <v>#DIV/0!</v>
      </c>
    </row>
    <row r="53" spans="1:10">
      <c r="A53" s="5">
        <v>36457</v>
      </c>
      <c r="B53" s="5">
        <v>3169</v>
      </c>
      <c r="C53" s="9">
        <v>1</v>
      </c>
      <c r="D53" s="3">
        <v>47.42</v>
      </c>
      <c r="E53" s="3">
        <f t="shared" si="3"/>
        <v>7.3026800000000005</v>
      </c>
      <c r="F53" s="3">
        <f t="shared" si="1"/>
        <v>73.69068</v>
      </c>
      <c r="G53" s="3"/>
      <c r="H53" s="5" t="s">
        <v>4</v>
      </c>
      <c r="I53" s="14" t="e">
        <f t="shared" si="2"/>
        <v>#DIV/0!</v>
      </c>
    </row>
    <row r="54" spans="1:10">
      <c r="A54" s="5">
        <v>36557</v>
      </c>
      <c r="B54" s="5">
        <v>81531</v>
      </c>
      <c r="C54" s="9">
        <v>1</v>
      </c>
      <c r="D54" s="3">
        <v>61.22</v>
      </c>
      <c r="E54" s="3">
        <f t="shared" si="3"/>
        <v>9.42788</v>
      </c>
      <c r="F54" s="3">
        <f t="shared" si="1"/>
        <v>95.13588</v>
      </c>
      <c r="G54" s="3"/>
      <c r="H54" s="5" t="s">
        <v>4</v>
      </c>
      <c r="I54" s="14" t="e">
        <f t="shared" si="2"/>
        <v>#DIV/0!</v>
      </c>
    </row>
    <row r="55" spans="1:10">
      <c r="A55" s="5">
        <v>36558</v>
      </c>
      <c r="B55" s="5">
        <v>81531</v>
      </c>
      <c r="C55" s="9">
        <v>1</v>
      </c>
      <c r="D55" s="3">
        <v>61.22</v>
      </c>
      <c r="E55" s="3">
        <f t="shared" si="3"/>
        <v>9.42788</v>
      </c>
      <c r="F55" s="3">
        <f t="shared" si="1"/>
        <v>95.13588</v>
      </c>
      <c r="G55" s="3"/>
      <c r="H55" s="5" t="s">
        <v>4</v>
      </c>
      <c r="I55" s="14" t="e">
        <f t="shared" si="2"/>
        <v>#DIV/0!</v>
      </c>
    </row>
    <row r="56" spans="1:10">
      <c r="A56" s="5">
        <v>36559</v>
      </c>
      <c r="B56" s="5">
        <v>81531</v>
      </c>
      <c r="C56" s="9">
        <v>1</v>
      </c>
      <c r="D56" s="3">
        <v>61.22</v>
      </c>
      <c r="E56" s="3">
        <f t="shared" si="3"/>
        <v>9.42788</v>
      </c>
      <c r="F56" s="3">
        <f t="shared" si="1"/>
        <v>95.13588</v>
      </c>
      <c r="G56" s="3"/>
      <c r="H56" s="5" t="s">
        <v>4</v>
      </c>
      <c r="I56" s="14" t="e">
        <f t="shared" si="2"/>
        <v>#DIV/0!</v>
      </c>
    </row>
    <row r="57" spans="1:10">
      <c r="A57" s="1">
        <v>25894</v>
      </c>
      <c r="B57" s="1">
        <v>2040045</v>
      </c>
      <c r="C57" s="11">
        <v>2</v>
      </c>
      <c r="D57" s="3">
        <v>40.630000000000003</v>
      </c>
      <c r="E57" s="3">
        <f t="shared" si="3"/>
        <v>6.2570200000000007</v>
      </c>
      <c r="F57" s="3">
        <f t="shared" si="1"/>
        <v>63.139020000000002</v>
      </c>
      <c r="G57" s="3"/>
      <c r="H57" s="5" t="s">
        <v>4</v>
      </c>
      <c r="I57" s="14" t="e">
        <f t="shared" si="2"/>
        <v>#DIV/0!</v>
      </c>
    </row>
    <row r="58" spans="1:10">
      <c r="A58" s="1">
        <v>25895</v>
      </c>
      <c r="B58" s="1">
        <v>2040045</v>
      </c>
      <c r="C58" s="11">
        <v>2</v>
      </c>
      <c r="D58" s="3">
        <v>40.630000000000003</v>
      </c>
      <c r="E58" s="3">
        <f t="shared" si="3"/>
        <v>6.2570200000000007</v>
      </c>
      <c r="F58" s="3">
        <f t="shared" si="1"/>
        <v>63.139020000000002</v>
      </c>
      <c r="G58" s="3"/>
      <c r="H58" s="5" t="s">
        <v>4</v>
      </c>
      <c r="I58" s="14" t="e">
        <f t="shared" si="2"/>
        <v>#DIV/0!</v>
      </c>
    </row>
    <row r="59" spans="1:10">
      <c r="A59" s="1">
        <v>25897</v>
      </c>
      <c r="B59" s="1">
        <v>2040045</v>
      </c>
      <c r="C59" s="11">
        <v>2</v>
      </c>
      <c r="D59" s="3">
        <v>40.630000000000003</v>
      </c>
      <c r="E59" s="3">
        <f t="shared" si="3"/>
        <v>6.2570200000000007</v>
      </c>
      <c r="F59" s="3">
        <f t="shared" si="1"/>
        <v>63.139020000000002</v>
      </c>
      <c r="G59" s="3"/>
      <c r="H59" s="5" t="s">
        <v>4</v>
      </c>
      <c r="I59" s="14" t="e">
        <f t="shared" si="2"/>
        <v>#DIV/0!</v>
      </c>
    </row>
    <row r="60" spans="1:10">
      <c r="A60" s="1">
        <v>25898</v>
      </c>
      <c r="B60" s="1">
        <v>2040045</v>
      </c>
      <c r="C60" s="11">
        <v>1</v>
      </c>
      <c r="D60" s="3">
        <v>40.630000000000003</v>
      </c>
      <c r="E60" s="3">
        <f t="shared" si="3"/>
        <v>6.2570200000000007</v>
      </c>
      <c r="F60" s="3">
        <f t="shared" si="1"/>
        <v>63.139020000000002</v>
      </c>
      <c r="G60" s="3"/>
      <c r="H60" s="5" t="s">
        <v>4</v>
      </c>
      <c r="I60" s="14" t="e">
        <f t="shared" si="2"/>
        <v>#DIV/0!</v>
      </c>
    </row>
    <row r="61" spans="1:10">
      <c r="A61" s="1"/>
      <c r="B61" s="1"/>
      <c r="C61" s="11"/>
      <c r="D61" s="3"/>
      <c r="E61" s="3"/>
      <c r="F61" s="3"/>
      <c r="G61" s="3"/>
      <c r="H61" s="5"/>
      <c r="I61" s="14" t="e">
        <f t="shared" si="2"/>
        <v>#DIV/0!</v>
      </c>
    </row>
    <row r="62" spans="1:10">
      <c r="A62" s="1">
        <v>32891</v>
      </c>
      <c r="B62" s="1">
        <v>2040060</v>
      </c>
      <c r="C62" s="11">
        <v>2</v>
      </c>
      <c r="D62" s="3">
        <v>44.6</v>
      </c>
      <c r="E62" s="3">
        <f>(D62+D62*40%)*12%</f>
        <v>7.492799999999999</v>
      </c>
      <c r="F62" s="3">
        <f>D62+(D62*30%)+E62</f>
        <v>65.472800000000007</v>
      </c>
      <c r="G62" s="3"/>
      <c r="H62" s="5" t="s">
        <v>4</v>
      </c>
      <c r="I62" s="14" t="e">
        <f t="shared" si="2"/>
        <v>#DIV/0!</v>
      </c>
      <c r="J62" s="12">
        <v>42886</v>
      </c>
    </row>
    <row r="63" spans="1:10">
      <c r="A63" s="1">
        <v>32893</v>
      </c>
      <c r="B63" s="1">
        <v>2040060</v>
      </c>
      <c r="C63" s="11">
        <v>1</v>
      </c>
      <c r="D63" s="3">
        <v>44.6</v>
      </c>
      <c r="E63" s="3">
        <f t="shared" ref="E63:E69" si="4">(D63+D63*40%)*12%</f>
        <v>7.492799999999999</v>
      </c>
      <c r="F63" s="3">
        <f t="shared" ref="F63:F69" si="5">D63+(D63*30%)+E63</f>
        <v>65.472800000000007</v>
      </c>
      <c r="G63" s="3"/>
      <c r="H63" s="5" t="s">
        <v>4</v>
      </c>
      <c r="I63" s="14" t="e">
        <f t="shared" si="2"/>
        <v>#DIV/0!</v>
      </c>
    </row>
    <row r="64" spans="1:10">
      <c r="A64" s="1">
        <v>32894</v>
      </c>
      <c r="B64" s="1">
        <v>2040060</v>
      </c>
      <c r="C64" s="11">
        <v>1</v>
      </c>
      <c r="D64" s="3">
        <v>44.6</v>
      </c>
      <c r="E64" s="3">
        <f t="shared" si="4"/>
        <v>7.492799999999999</v>
      </c>
      <c r="F64" s="3">
        <f t="shared" si="5"/>
        <v>65.472800000000007</v>
      </c>
      <c r="G64" s="3"/>
      <c r="H64" s="5" t="s">
        <v>4</v>
      </c>
      <c r="I64" s="14" t="e">
        <f t="shared" si="2"/>
        <v>#DIV/0!</v>
      </c>
    </row>
    <row r="65" spans="1:9">
      <c r="A65" s="1">
        <v>35169</v>
      </c>
      <c r="B65" s="1">
        <v>30089</v>
      </c>
      <c r="C65" s="11">
        <v>1</v>
      </c>
      <c r="D65" s="3">
        <v>25.18</v>
      </c>
      <c r="E65" s="3">
        <f t="shared" si="4"/>
        <v>4.2302400000000002</v>
      </c>
      <c r="F65" s="3">
        <f t="shared" si="5"/>
        <v>36.964240000000004</v>
      </c>
      <c r="G65" s="3"/>
      <c r="H65" s="5" t="s">
        <v>4</v>
      </c>
      <c r="I65" s="14" t="e">
        <f t="shared" si="2"/>
        <v>#DIV/0!</v>
      </c>
    </row>
    <row r="66" spans="1:9">
      <c r="A66" s="1">
        <v>35170</v>
      </c>
      <c r="B66" s="1">
        <v>30089</v>
      </c>
      <c r="C66" s="11">
        <v>1</v>
      </c>
      <c r="D66" s="3">
        <v>25.18</v>
      </c>
      <c r="E66" s="3">
        <f t="shared" si="4"/>
        <v>4.2302400000000002</v>
      </c>
      <c r="F66" s="3">
        <f t="shared" si="5"/>
        <v>36.964240000000004</v>
      </c>
      <c r="G66" s="3"/>
      <c r="H66" s="5" t="s">
        <v>4</v>
      </c>
      <c r="I66" s="14" t="e">
        <f t="shared" si="2"/>
        <v>#DIV/0!</v>
      </c>
    </row>
    <row r="67" spans="1:9">
      <c r="A67" s="1">
        <v>36444</v>
      </c>
      <c r="B67" s="1">
        <v>323</v>
      </c>
      <c r="C67" s="11">
        <v>2</v>
      </c>
      <c r="D67" s="3">
        <v>30.61</v>
      </c>
      <c r="E67" s="3">
        <f t="shared" si="4"/>
        <v>5.1424799999999999</v>
      </c>
      <c r="F67" s="3">
        <f t="shared" si="5"/>
        <v>44.935479999999998</v>
      </c>
      <c r="G67" s="3"/>
      <c r="H67" s="5" t="s">
        <v>4</v>
      </c>
      <c r="I67" s="14" t="e">
        <f t="shared" si="2"/>
        <v>#DIV/0!</v>
      </c>
    </row>
    <row r="68" spans="1:9">
      <c r="A68" s="1">
        <v>36445</v>
      </c>
      <c r="B68" s="1">
        <v>323</v>
      </c>
      <c r="C68" s="11">
        <v>2</v>
      </c>
      <c r="D68" s="3">
        <v>30.61</v>
      </c>
      <c r="E68" s="3">
        <f t="shared" si="4"/>
        <v>5.1424799999999999</v>
      </c>
      <c r="F68" s="3">
        <f t="shared" si="5"/>
        <v>44.935479999999998</v>
      </c>
      <c r="G68" s="3"/>
      <c r="H68" s="5" t="s">
        <v>4</v>
      </c>
      <c r="I68" s="14" t="e">
        <f t="shared" si="2"/>
        <v>#DIV/0!</v>
      </c>
    </row>
    <row r="69" spans="1:9">
      <c r="A69" s="1">
        <v>36446</v>
      </c>
      <c r="B69" s="1">
        <v>323</v>
      </c>
      <c r="C69" s="11">
        <v>2</v>
      </c>
      <c r="D69" s="3">
        <v>30.61</v>
      </c>
      <c r="E69" s="3">
        <f t="shared" si="4"/>
        <v>5.1424799999999999</v>
      </c>
      <c r="F69" s="3">
        <f t="shared" si="5"/>
        <v>44.935479999999998</v>
      </c>
      <c r="G69" s="3"/>
      <c r="H69" s="5" t="s">
        <v>4</v>
      </c>
      <c r="I69" s="14" t="e">
        <f t="shared" si="2"/>
        <v>#DIV/0!</v>
      </c>
    </row>
    <row r="70" spans="1:9">
      <c r="A70" s="1">
        <v>36394</v>
      </c>
      <c r="B70" s="1">
        <v>2461</v>
      </c>
      <c r="C70" s="11">
        <v>3</v>
      </c>
      <c r="D70" s="3">
        <v>29.9</v>
      </c>
      <c r="E70" s="3">
        <f t="shared" ref="E70:E72" si="6">(D70+D70*40%)*12%</f>
        <v>5.0232000000000001</v>
      </c>
      <c r="F70" s="3">
        <f t="shared" ref="F70:F72" si="7">D70+(D70*30%)+E70</f>
        <v>43.8932</v>
      </c>
      <c r="G70" s="3"/>
      <c r="H70" s="5" t="s">
        <v>4</v>
      </c>
      <c r="I70" s="14" t="e">
        <f t="shared" si="2"/>
        <v>#DIV/0!</v>
      </c>
    </row>
    <row r="71" spans="1:9">
      <c r="A71" s="1">
        <v>36395</v>
      </c>
      <c r="B71" s="1">
        <v>2461</v>
      </c>
      <c r="C71" s="11">
        <v>5</v>
      </c>
      <c r="D71" s="3">
        <v>29.9</v>
      </c>
      <c r="E71" s="3">
        <f t="shared" si="6"/>
        <v>5.0232000000000001</v>
      </c>
      <c r="F71" s="3">
        <f t="shared" si="7"/>
        <v>43.8932</v>
      </c>
      <c r="G71" s="3"/>
      <c r="H71" s="5" t="s">
        <v>4</v>
      </c>
      <c r="I71" s="14" t="e">
        <f t="shared" si="2"/>
        <v>#DIV/0!</v>
      </c>
    </row>
    <row r="72" spans="1:9">
      <c r="A72" s="1">
        <v>36396</v>
      </c>
      <c r="B72" s="1">
        <v>2461</v>
      </c>
      <c r="C72" s="11">
        <v>5</v>
      </c>
      <c r="D72" s="3">
        <v>29.9</v>
      </c>
      <c r="E72" s="3">
        <f t="shared" si="6"/>
        <v>5.0232000000000001</v>
      </c>
      <c r="F72" s="3">
        <f t="shared" si="7"/>
        <v>43.8932</v>
      </c>
      <c r="G72" s="3"/>
      <c r="H72" s="5" t="s">
        <v>4</v>
      </c>
      <c r="I72" s="14" t="e">
        <f t="shared" si="2"/>
        <v>#DIV/0!</v>
      </c>
    </row>
    <row r="73" spans="1:9">
      <c r="A73" s="1">
        <v>32881</v>
      </c>
      <c r="B73" s="1">
        <v>2010193</v>
      </c>
      <c r="C73" s="11">
        <v>4</v>
      </c>
      <c r="D73" s="3">
        <v>38.119999999999997</v>
      </c>
      <c r="E73" s="3">
        <f t="shared" ref="E73:E77" si="8">(D73+D73*40%)*12%</f>
        <v>6.4041599999999992</v>
      </c>
      <c r="F73" s="3">
        <f t="shared" ref="F73:F77" si="9">D73+(D73*30%)+E73</f>
        <v>55.960159999999995</v>
      </c>
      <c r="G73" s="3"/>
      <c r="H73" s="5" t="s">
        <v>4</v>
      </c>
      <c r="I73" s="14" t="e">
        <f t="shared" si="2"/>
        <v>#DIV/0!</v>
      </c>
    </row>
    <row r="74" spans="1:9">
      <c r="A74" s="1">
        <v>32882</v>
      </c>
      <c r="B74" s="1">
        <v>2010193</v>
      </c>
      <c r="C74" s="11">
        <v>4</v>
      </c>
      <c r="D74" s="3">
        <v>38.119999999999997</v>
      </c>
      <c r="E74" s="3">
        <f t="shared" si="8"/>
        <v>6.4041599999999992</v>
      </c>
      <c r="F74" s="3">
        <f t="shared" si="9"/>
        <v>55.960159999999995</v>
      </c>
      <c r="G74" s="3"/>
      <c r="H74" s="5" t="s">
        <v>4</v>
      </c>
      <c r="I74" s="14" t="e">
        <f t="shared" si="2"/>
        <v>#DIV/0!</v>
      </c>
    </row>
    <row r="75" spans="1:9">
      <c r="A75" s="1">
        <v>32883</v>
      </c>
      <c r="B75" s="1">
        <v>2010193</v>
      </c>
      <c r="C75" s="11">
        <v>3</v>
      </c>
      <c r="D75" s="3">
        <v>38.119999999999997</v>
      </c>
      <c r="E75" s="3">
        <f t="shared" si="8"/>
        <v>6.4041599999999992</v>
      </c>
      <c r="F75" s="3">
        <f t="shared" si="9"/>
        <v>55.960159999999995</v>
      </c>
      <c r="G75" s="3"/>
      <c r="H75" s="5" t="s">
        <v>4</v>
      </c>
      <c r="I75" s="14" t="e">
        <f t="shared" si="2"/>
        <v>#DIV/0!</v>
      </c>
    </row>
    <row r="76" spans="1:9">
      <c r="A76" s="1">
        <v>32884</v>
      </c>
      <c r="B76" s="1">
        <v>2010193</v>
      </c>
      <c r="C76" s="11">
        <v>3</v>
      </c>
      <c r="D76" s="3">
        <v>38.119999999999997</v>
      </c>
      <c r="E76" s="3">
        <f t="shared" si="8"/>
        <v>6.4041599999999992</v>
      </c>
      <c r="F76" s="3">
        <f t="shared" si="9"/>
        <v>55.960159999999995</v>
      </c>
      <c r="G76" s="3"/>
      <c r="H76" s="5" t="s">
        <v>4</v>
      </c>
      <c r="I76" s="14" t="e">
        <f t="shared" si="2"/>
        <v>#DIV/0!</v>
      </c>
    </row>
    <row r="77" spans="1:9">
      <c r="A77" s="1">
        <v>32885</v>
      </c>
      <c r="B77" s="1">
        <v>2010193</v>
      </c>
      <c r="C77" s="11">
        <v>2</v>
      </c>
      <c r="D77" s="3">
        <v>38.119999999999997</v>
      </c>
      <c r="E77" s="3">
        <f t="shared" si="8"/>
        <v>6.4041599999999992</v>
      </c>
      <c r="F77" s="3">
        <f t="shared" si="9"/>
        <v>55.960159999999995</v>
      </c>
      <c r="G77" s="3"/>
      <c r="H77" s="5" t="s">
        <v>4</v>
      </c>
      <c r="I77" s="14" t="e">
        <f t="shared" si="2"/>
        <v>#DIV/0!</v>
      </c>
    </row>
    <row r="78" spans="1:9">
      <c r="A78" s="1">
        <v>36112</v>
      </c>
      <c r="B78" s="1">
        <v>2308</v>
      </c>
      <c r="C78" s="11">
        <v>2</v>
      </c>
      <c r="D78" s="3">
        <v>32.74</v>
      </c>
      <c r="E78" s="3">
        <f t="shared" ref="E78:E80" si="10">(D78+D78*40%)*12%</f>
        <v>5.5003200000000003</v>
      </c>
      <c r="F78" s="3">
        <f t="shared" ref="F78:F80" si="11">D78+(D78*30%)+E78</f>
        <v>48.062320000000007</v>
      </c>
      <c r="G78" s="3"/>
      <c r="H78" s="5" t="s">
        <v>4</v>
      </c>
      <c r="I78" s="14" t="e">
        <f t="shared" si="2"/>
        <v>#DIV/0!</v>
      </c>
    </row>
    <row r="79" spans="1:9">
      <c r="A79" s="1">
        <v>36436</v>
      </c>
      <c r="B79" s="1">
        <v>2308</v>
      </c>
      <c r="C79" s="11">
        <v>2</v>
      </c>
      <c r="D79" s="3">
        <v>32.74</v>
      </c>
      <c r="E79" s="3">
        <f t="shared" si="10"/>
        <v>5.5003200000000003</v>
      </c>
      <c r="F79" s="3">
        <f t="shared" si="11"/>
        <v>48.062320000000007</v>
      </c>
      <c r="G79" s="3"/>
      <c r="H79" s="5" t="s">
        <v>4</v>
      </c>
      <c r="I79" s="14" t="e">
        <f t="shared" si="2"/>
        <v>#DIV/0!</v>
      </c>
    </row>
    <row r="80" spans="1:9">
      <c r="A80" s="1">
        <v>36437</v>
      </c>
      <c r="B80" s="1">
        <v>2308</v>
      </c>
      <c r="C80" s="11">
        <v>2</v>
      </c>
      <c r="D80" s="3">
        <v>32.74</v>
      </c>
      <c r="E80" s="3">
        <f t="shared" si="10"/>
        <v>5.5003200000000003</v>
      </c>
      <c r="F80" s="3">
        <f t="shared" si="11"/>
        <v>48.062320000000007</v>
      </c>
      <c r="G80" s="3"/>
      <c r="H80" s="5" t="s">
        <v>4</v>
      </c>
      <c r="I80" s="14" t="e">
        <f t="shared" si="2"/>
        <v>#DIV/0!</v>
      </c>
    </row>
    <row r="81" spans="1:10">
      <c r="A81" s="1">
        <v>36496</v>
      </c>
      <c r="B81" s="1">
        <v>1245</v>
      </c>
      <c r="C81" s="11">
        <v>2</v>
      </c>
      <c r="D81" s="3">
        <v>28.48</v>
      </c>
      <c r="E81" s="3">
        <f t="shared" ref="E81:E83" si="12">(D81+D81*40%)*12%</f>
        <v>4.7846399999999996</v>
      </c>
      <c r="F81" s="3">
        <f t="shared" ref="F81:F83" si="13">D81+(D81*30%)+E81</f>
        <v>41.808639999999997</v>
      </c>
      <c r="G81" s="3"/>
      <c r="H81" s="5" t="s">
        <v>4</v>
      </c>
      <c r="I81" s="14" t="e">
        <f t="shared" si="2"/>
        <v>#DIV/0!</v>
      </c>
    </row>
    <row r="82" spans="1:10">
      <c r="A82" s="1">
        <v>36497</v>
      </c>
      <c r="B82" s="1">
        <v>1245</v>
      </c>
      <c r="C82" s="11">
        <v>3</v>
      </c>
      <c r="D82" s="3">
        <v>28.48</v>
      </c>
      <c r="E82" s="3">
        <f t="shared" si="12"/>
        <v>4.7846399999999996</v>
      </c>
      <c r="F82" s="3">
        <f t="shared" si="13"/>
        <v>41.808639999999997</v>
      </c>
      <c r="G82" s="3"/>
      <c r="H82" s="5" t="s">
        <v>4</v>
      </c>
      <c r="I82" s="14" t="e">
        <f t="shared" si="2"/>
        <v>#DIV/0!</v>
      </c>
    </row>
    <row r="83" spans="1:10">
      <c r="A83" s="1">
        <v>36144</v>
      </c>
      <c r="B83" s="1">
        <v>1245</v>
      </c>
      <c r="C83" s="11">
        <v>1</v>
      </c>
      <c r="D83" s="3">
        <v>28.48</v>
      </c>
      <c r="E83" s="3">
        <f t="shared" si="12"/>
        <v>4.7846399999999996</v>
      </c>
      <c r="F83" s="3">
        <f t="shared" si="13"/>
        <v>41.808639999999997</v>
      </c>
      <c r="G83" s="3"/>
      <c r="H83" s="5" t="s">
        <v>4</v>
      </c>
      <c r="I83" s="14" t="e">
        <f t="shared" si="2"/>
        <v>#DIV/0!</v>
      </c>
    </row>
    <row r="84" spans="1:10">
      <c r="A84" s="1">
        <v>36391</v>
      </c>
      <c r="B84" s="1">
        <v>5038</v>
      </c>
      <c r="C84" s="11">
        <v>1</v>
      </c>
      <c r="D84" s="3">
        <v>29.9</v>
      </c>
      <c r="E84" s="3">
        <f t="shared" ref="E84:E86" si="14">(D84+D84*40%)*12%</f>
        <v>5.0232000000000001</v>
      </c>
      <c r="F84" s="3">
        <f t="shared" ref="F84:F86" si="15">D84+(D84*30%)+E84</f>
        <v>43.8932</v>
      </c>
      <c r="G84" s="3"/>
      <c r="H84" s="5" t="s">
        <v>4</v>
      </c>
      <c r="I84" s="14" t="e">
        <f t="shared" si="2"/>
        <v>#DIV/0!</v>
      </c>
    </row>
    <row r="85" spans="1:10">
      <c r="A85" s="1">
        <v>36392</v>
      </c>
      <c r="B85" s="1">
        <v>5038</v>
      </c>
      <c r="C85" s="11">
        <v>4</v>
      </c>
      <c r="D85" s="3">
        <v>29.9</v>
      </c>
      <c r="E85" s="3">
        <f t="shared" si="14"/>
        <v>5.0232000000000001</v>
      </c>
      <c r="F85" s="3">
        <f t="shared" si="15"/>
        <v>43.8932</v>
      </c>
      <c r="G85" s="3"/>
      <c r="H85" s="5" t="s">
        <v>4</v>
      </c>
      <c r="I85" s="14" t="e">
        <f t="shared" si="2"/>
        <v>#DIV/0!</v>
      </c>
    </row>
    <row r="86" spans="1:10">
      <c r="A86" s="1">
        <v>36393</v>
      </c>
      <c r="B86" s="1">
        <v>5038</v>
      </c>
      <c r="C86" s="11">
        <v>4</v>
      </c>
      <c r="D86" s="3">
        <v>29.9</v>
      </c>
      <c r="E86" s="3">
        <f t="shared" si="14"/>
        <v>5.0232000000000001</v>
      </c>
      <c r="F86" s="3">
        <f t="shared" si="15"/>
        <v>43.8932</v>
      </c>
      <c r="G86" s="3"/>
      <c r="H86" s="5" t="s">
        <v>4</v>
      </c>
      <c r="I86" s="14" t="e">
        <f t="shared" si="2"/>
        <v>#DIV/0!</v>
      </c>
    </row>
    <row r="87" spans="1:10">
      <c r="A87" s="1"/>
      <c r="B87" s="1"/>
      <c r="C87" s="11"/>
      <c r="D87" s="3"/>
      <c r="E87" s="3"/>
      <c r="F87" s="3"/>
      <c r="G87" s="3"/>
      <c r="H87" s="5"/>
      <c r="I87" s="14" t="e">
        <f t="shared" si="2"/>
        <v>#DIV/0!</v>
      </c>
    </row>
    <row r="88" spans="1:10">
      <c r="A88" s="1">
        <v>29599</v>
      </c>
      <c r="B88" s="1">
        <v>52212</v>
      </c>
      <c r="C88" s="11">
        <v>1</v>
      </c>
      <c r="D88" s="3">
        <v>109.99</v>
      </c>
      <c r="E88" s="3">
        <f t="shared" ref="E88:E90" si="16">(D88+D88*40%)*12%</f>
        <v>18.478319999999997</v>
      </c>
      <c r="F88" s="3">
        <f t="shared" ref="F88:F90" si="17">D88+(D88*30%)+E88</f>
        <v>161.46531999999999</v>
      </c>
      <c r="G88" s="3"/>
      <c r="H88" s="1" t="s">
        <v>4</v>
      </c>
      <c r="I88" s="14" t="e">
        <f t="shared" si="2"/>
        <v>#DIV/0!</v>
      </c>
      <c r="J88" s="12">
        <v>42894</v>
      </c>
    </row>
    <row r="89" spans="1:10">
      <c r="A89" s="1">
        <v>29600</v>
      </c>
      <c r="B89" s="1">
        <v>52212</v>
      </c>
      <c r="C89" s="11">
        <v>2</v>
      </c>
      <c r="D89" s="3">
        <v>109.99</v>
      </c>
      <c r="E89" s="3">
        <f t="shared" si="16"/>
        <v>18.478319999999997</v>
      </c>
      <c r="F89" s="3">
        <f t="shared" si="17"/>
        <v>161.46531999999999</v>
      </c>
      <c r="G89" s="3"/>
      <c r="H89" s="1" t="s">
        <v>4</v>
      </c>
      <c r="I89" s="14" t="e">
        <f t="shared" si="2"/>
        <v>#DIV/0!</v>
      </c>
    </row>
    <row r="90" spans="1:10">
      <c r="A90" s="1">
        <v>29601</v>
      </c>
      <c r="B90" s="1">
        <v>52212</v>
      </c>
      <c r="C90" s="11">
        <v>2</v>
      </c>
      <c r="D90" s="3">
        <v>109.99</v>
      </c>
      <c r="E90" s="3">
        <f t="shared" si="16"/>
        <v>18.478319999999997</v>
      </c>
      <c r="F90" s="3">
        <f t="shared" si="17"/>
        <v>161.46531999999999</v>
      </c>
      <c r="G90" s="3"/>
      <c r="H90" s="1" t="s">
        <v>4</v>
      </c>
      <c r="I90" s="14" t="e">
        <f t="shared" si="2"/>
        <v>#DIV/0!</v>
      </c>
    </row>
    <row r="91" spans="1:10">
      <c r="A91" s="1">
        <v>26365</v>
      </c>
      <c r="B91" s="1">
        <v>2258</v>
      </c>
      <c r="C91" s="11">
        <v>1</v>
      </c>
      <c r="D91" s="3">
        <v>28.72</v>
      </c>
      <c r="E91" s="3">
        <f t="shared" ref="E91:E93" si="18">(D91+D91*40%)*12%</f>
        <v>4.8249599999999999</v>
      </c>
      <c r="F91" s="3">
        <f t="shared" ref="F91:F93" si="19">D91+(D91*30%)+E91</f>
        <v>42.160959999999996</v>
      </c>
      <c r="G91" s="3"/>
      <c r="H91" s="1" t="s">
        <v>4</v>
      </c>
      <c r="I91" s="14" t="e">
        <f t="shared" si="2"/>
        <v>#DIV/0!</v>
      </c>
    </row>
    <row r="92" spans="1:10">
      <c r="A92" s="1">
        <v>26366</v>
      </c>
      <c r="B92" s="1">
        <v>2258</v>
      </c>
      <c r="C92" s="11">
        <v>2</v>
      </c>
      <c r="D92" s="3">
        <v>28.72</v>
      </c>
      <c r="E92" s="3">
        <f t="shared" si="18"/>
        <v>4.8249599999999999</v>
      </c>
      <c r="F92" s="3">
        <f t="shared" si="19"/>
        <v>42.160959999999996</v>
      </c>
      <c r="G92" s="3"/>
      <c r="H92" s="1" t="s">
        <v>4</v>
      </c>
      <c r="I92" s="14" t="e">
        <f t="shared" si="2"/>
        <v>#DIV/0!</v>
      </c>
      <c r="J92" s="12"/>
    </row>
    <row r="93" spans="1:10">
      <c r="A93" s="1">
        <v>36447</v>
      </c>
      <c r="B93" s="1">
        <v>1241</v>
      </c>
      <c r="C93" s="11">
        <v>2</v>
      </c>
      <c r="D93" s="3">
        <v>31.32</v>
      </c>
      <c r="E93" s="3">
        <f t="shared" si="18"/>
        <v>5.2617599999999998</v>
      </c>
      <c r="F93" s="3">
        <f t="shared" si="19"/>
        <v>45.977760000000004</v>
      </c>
      <c r="G93" s="3"/>
      <c r="H93" s="1" t="s">
        <v>4</v>
      </c>
      <c r="I93" s="14" t="e">
        <f t="shared" si="2"/>
        <v>#DIV/0!</v>
      </c>
    </row>
    <row r="94" spans="1:10">
      <c r="A94" s="1">
        <v>36448</v>
      </c>
      <c r="B94" s="1">
        <v>1241</v>
      </c>
      <c r="C94" s="11">
        <v>2</v>
      </c>
      <c r="D94" s="3">
        <v>31.32</v>
      </c>
      <c r="E94" s="3">
        <f t="shared" ref="E94:E95" si="20">(D94+D94*40%)*12%</f>
        <v>5.2617599999999998</v>
      </c>
      <c r="F94" s="3">
        <f t="shared" ref="F94:F95" si="21">D94+(D94*30%)+E94</f>
        <v>45.977760000000004</v>
      </c>
      <c r="G94" s="3"/>
      <c r="H94" s="1" t="s">
        <v>4</v>
      </c>
      <c r="I94" s="14" t="e">
        <f t="shared" si="2"/>
        <v>#DIV/0!</v>
      </c>
    </row>
    <row r="95" spans="1:10">
      <c r="A95" s="1">
        <v>36499</v>
      </c>
      <c r="B95" s="1">
        <v>1241</v>
      </c>
      <c r="C95" s="11">
        <v>2</v>
      </c>
      <c r="D95" s="3">
        <v>31.32</v>
      </c>
      <c r="E95" s="3">
        <f t="shared" si="20"/>
        <v>5.2617599999999998</v>
      </c>
      <c r="F95" s="3">
        <f t="shared" si="21"/>
        <v>45.977760000000004</v>
      </c>
      <c r="G95" s="3"/>
      <c r="H95" s="1" t="s">
        <v>4</v>
      </c>
      <c r="I95" s="14" t="e">
        <f t="shared" si="2"/>
        <v>#DIV/0!</v>
      </c>
    </row>
    <row r="96" spans="1:10">
      <c r="A96" s="1">
        <v>31079</v>
      </c>
      <c r="B96" s="1">
        <v>782</v>
      </c>
      <c r="C96" s="11">
        <v>2</v>
      </c>
      <c r="D96" s="3">
        <v>28.88</v>
      </c>
      <c r="E96" s="3">
        <f t="shared" ref="E96" si="22">(D96+D96*40%)*12%</f>
        <v>4.8518400000000002</v>
      </c>
      <c r="F96" s="3">
        <f t="shared" ref="F96" si="23">D96+(D96*30%)+E96</f>
        <v>42.39584</v>
      </c>
      <c r="G96" s="3"/>
      <c r="H96" s="1" t="s">
        <v>4</v>
      </c>
      <c r="I96" s="14" t="e">
        <f t="shared" si="2"/>
        <v>#DIV/0!</v>
      </c>
    </row>
    <row r="97" spans="1:10">
      <c r="A97" s="1">
        <v>32256</v>
      </c>
      <c r="B97" s="1">
        <v>40115</v>
      </c>
      <c r="C97" s="11">
        <v>2</v>
      </c>
      <c r="D97" s="3">
        <v>37.54</v>
      </c>
      <c r="E97" s="3">
        <f t="shared" ref="E97" si="24">(D97+D97*40%)*12%</f>
        <v>6.3067199999999994</v>
      </c>
      <c r="F97" s="3">
        <f t="shared" ref="F97" si="25">D97+(D97*30%)+E97</f>
        <v>55.108719999999998</v>
      </c>
      <c r="G97" s="3"/>
      <c r="H97" s="1" t="s">
        <v>4</v>
      </c>
      <c r="I97" s="14" t="e">
        <f t="shared" si="2"/>
        <v>#DIV/0!</v>
      </c>
    </row>
    <row r="98" spans="1:10">
      <c r="A98" s="1"/>
      <c r="B98" s="1"/>
      <c r="C98" s="11"/>
      <c r="D98" s="3"/>
      <c r="E98" s="3"/>
      <c r="F98" s="3"/>
      <c r="G98" s="3"/>
      <c r="H98" s="1" t="s">
        <v>4</v>
      </c>
      <c r="I98" s="14" t="e">
        <f t="shared" si="2"/>
        <v>#DIV/0!</v>
      </c>
    </row>
    <row r="99" spans="1:10">
      <c r="A99" s="1">
        <v>36441</v>
      </c>
      <c r="B99" s="1">
        <v>3132</v>
      </c>
      <c r="C99" s="11">
        <v>1</v>
      </c>
      <c r="D99" s="3">
        <v>41.7</v>
      </c>
      <c r="E99" s="3">
        <f t="shared" ref="E99:E106" si="26">(D99+D99*40%)*12%</f>
        <v>7.0056000000000012</v>
      </c>
      <c r="F99" s="3">
        <f t="shared" ref="F99:F106" si="27">D99+(D99*30%)+E99</f>
        <v>61.215600000000002</v>
      </c>
      <c r="G99" s="3"/>
      <c r="H99" s="1" t="s">
        <v>4</v>
      </c>
      <c r="I99" s="14" t="e">
        <f t="shared" si="2"/>
        <v>#DIV/0!</v>
      </c>
      <c r="J99" s="12">
        <v>42895</v>
      </c>
    </row>
    <row r="100" spans="1:10">
      <c r="A100" s="1">
        <v>36442</v>
      </c>
      <c r="B100" s="1">
        <v>3132</v>
      </c>
      <c r="C100" s="11">
        <v>3</v>
      </c>
      <c r="D100" s="3">
        <v>41.7</v>
      </c>
      <c r="E100" s="3">
        <f t="shared" si="26"/>
        <v>7.0056000000000012</v>
      </c>
      <c r="F100" s="3">
        <f t="shared" si="27"/>
        <v>61.215600000000002</v>
      </c>
      <c r="G100" s="3"/>
      <c r="H100" s="1" t="s">
        <v>4</v>
      </c>
      <c r="I100" s="14" t="e">
        <f t="shared" si="2"/>
        <v>#DIV/0!</v>
      </c>
    </row>
    <row r="101" spans="1:10">
      <c r="A101" s="1">
        <v>36443</v>
      </c>
      <c r="B101" s="1">
        <v>3132</v>
      </c>
      <c r="C101" s="11">
        <v>2</v>
      </c>
      <c r="D101" s="3">
        <v>41.7</v>
      </c>
      <c r="E101" s="3">
        <f t="shared" si="26"/>
        <v>7.0056000000000012</v>
      </c>
      <c r="F101" s="3">
        <f t="shared" si="27"/>
        <v>61.215600000000002</v>
      </c>
      <c r="G101" s="3"/>
      <c r="H101" s="1" t="s">
        <v>4</v>
      </c>
      <c r="I101" s="14" t="e">
        <f t="shared" si="2"/>
        <v>#DIV/0!</v>
      </c>
    </row>
    <row r="102" spans="1:10">
      <c r="A102" s="1">
        <v>36431</v>
      </c>
      <c r="B102" s="1">
        <v>2546</v>
      </c>
      <c r="C102" s="11">
        <v>4</v>
      </c>
      <c r="D102" s="3">
        <v>36.630000000000003</v>
      </c>
      <c r="E102" s="3">
        <f t="shared" si="26"/>
        <v>6.1538400000000006</v>
      </c>
      <c r="F102" s="3">
        <f t="shared" si="27"/>
        <v>53.772840000000002</v>
      </c>
      <c r="G102" s="3"/>
      <c r="H102" s="1" t="s">
        <v>4</v>
      </c>
      <c r="I102" s="14" t="e">
        <f t="shared" si="2"/>
        <v>#DIV/0!</v>
      </c>
    </row>
    <row r="103" spans="1:10">
      <c r="A103" s="1">
        <v>36432</v>
      </c>
      <c r="B103" s="1">
        <v>2546</v>
      </c>
      <c r="C103" s="11">
        <v>4</v>
      </c>
      <c r="D103" s="3">
        <v>36.630000000000003</v>
      </c>
      <c r="E103" s="3">
        <f t="shared" si="26"/>
        <v>6.1538400000000006</v>
      </c>
      <c r="F103" s="3">
        <f t="shared" si="27"/>
        <v>53.772840000000002</v>
      </c>
      <c r="G103" s="3"/>
      <c r="H103" s="1" t="s">
        <v>4</v>
      </c>
      <c r="I103" s="14" t="e">
        <f t="shared" ref="I103:I113" si="28">100%-(D103*100%)/G103</f>
        <v>#DIV/0!</v>
      </c>
    </row>
    <row r="104" spans="1:10">
      <c r="A104" s="1">
        <v>23001</v>
      </c>
      <c r="B104" s="1">
        <v>13818</v>
      </c>
      <c r="C104" s="11">
        <v>2</v>
      </c>
      <c r="D104" s="3">
        <v>34.14</v>
      </c>
      <c r="E104" s="3">
        <f t="shared" si="26"/>
        <v>5.7355199999999993</v>
      </c>
      <c r="F104" s="3">
        <f t="shared" si="27"/>
        <v>50.117519999999999</v>
      </c>
      <c r="G104" s="3"/>
      <c r="H104" s="1" t="s">
        <v>4</v>
      </c>
      <c r="I104" s="14" t="e">
        <f t="shared" si="28"/>
        <v>#DIV/0!</v>
      </c>
    </row>
    <row r="105" spans="1:10">
      <c r="A105" s="1">
        <v>23002</v>
      </c>
      <c r="B105" s="1">
        <v>13818</v>
      </c>
      <c r="C105" s="11">
        <v>1</v>
      </c>
      <c r="D105" s="3">
        <v>34.14</v>
      </c>
      <c r="E105" s="3">
        <f t="shared" si="26"/>
        <v>5.7355199999999993</v>
      </c>
      <c r="F105" s="3">
        <f t="shared" si="27"/>
        <v>50.117519999999999</v>
      </c>
      <c r="G105" s="3"/>
      <c r="H105" s="1" t="s">
        <v>4</v>
      </c>
      <c r="I105" s="14" t="e">
        <f t="shared" si="28"/>
        <v>#DIV/0!</v>
      </c>
    </row>
    <row r="106" spans="1:10">
      <c r="A106" s="1">
        <v>23003</v>
      </c>
      <c r="B106" s="1">
        <v>13818</v>
      </c>
      <c r="C106" s="11">
        <v>2</v>
      </c>
      <c r="D106" s="3">
        <v>34.14</v>
      </c>
      <c r="E106" s="3">
        <f t="shared" si="26"/>
        <v>5.7355199999999993</v>
      </c>
      <c r="F106" s="3">
        <f t="shared" si="27"/>
        <v>50.117519999999999</v>
      </c>
      <c r="G106" s="3"/>
      <c r="H106" s="1" t="s">
        <v>4</v>
      </c>
      <c r="I106" s="14" t="e">
        <f t="shared" si="28"/>
        <v>#DIV/0!</v>
      </c>
    </row>
    <row r="107" spans="1:10">
      <c r="A107" s="1"/>
      <c r="B107" s="1"/>
      <c r="C107" s="11"/>
      <c r="D107" s="3"/>
      <c r="E107" s="3"/>
      <c r="F107" s="3"/>
      <c r="G107" s="3"/>
      <c r="H107" s="1"/>
      <c r="I107" s="14" t="e">
        <f t="shared" si="28"/>
        <v>#DIV/0!</v>
      </c>
    </row>
    <row r="108" spans="1:10">
      <c r="A108" s="1">
        <v>37250</v>
      </c>
      <c r="B108" s="1">
        <v>385712</v>
      </c>
      <c r="C108" s="11">
        <v>3</v>
      </c>
      <c r="D108" s="3">
        <v>19.87</v>
      </c>
      <c r="E108" s="3">
        <f t="shared" ref="E108:E110" si="29">(D108+D108*40%)*12%</f>
        <v>3.3381600000000002</v>
      </c>
      <c r="F108" s="3">
        <f t="shared" ref="F108:F110" si="30">D108+(D108*30%)+E108</f>
        <v>29.169160000000005</v>
      </c>
      <c r="G108" s="3"/>
      <c r="H108" s="1" t="s">
        <v>4</v>
      </c>
      <c r="I108" s="14" t="e">
        <f t="shared" si="28"/>
        <v>#DIV/0!</v>
      </c>
      <c r="J108" s="12">
        <v>42900</v>
      </c>
    </row>
    <row r="109" spans="1:10">
      <c r="A109" s="1">
        <v>37251</v>
      </c>
      <c r="B109" s="1">
        <v>385712</v>
      </c>
      <c r="C109" s="11">
        <v>3</v>
      </c>
      <c r="D109" s="3">
        <v>19.87</v>
      </c>
      <c r="E109" s="3">
        <f t="shared" si="29"/>
        <v>3.3381600000000002</v>
      </c>
      <c r="F109" s="3">
        <f t="shared" si="30"/>
        <v>29.169160000000005</v>
      </c>
      <c r="G109" s="3"/>
      <c r="H109" s="1" t="s">
        <v>4</v>
      </c>
      <c r="I109" s="14" t="e">
        <f t="shared" si="28"/>
        <v>#DIV/0!</v>
      </c>
    </row>
    <row r="110" spans="1:10">
      <c r="A110" s="1">
        <v>37253</v>
      </c>
      <c r="B110" s="1">
        <v>385712</v>
      </c>
      <c r="C110" s="11">
        <v>2</v>
      </c>
      <c r="D110" s="3">
        <v>19.87</v>
      </c>
      <c r="E110" s="3">
        <f t="shared" si="29"/>
        <v>3.3381600000000002</v>
      </c>
      <c r="F110" s="3">
        <f t="shared" si="30"/>
        <v>29.169160000000005</v>
      </c>
      <c r="G110" s="3"/>
      <c r="H110" s="1" t="s">
        <v>4</v>
      </c>
      <c r="I110" s="14" t="e">
        <f t="shared" si="28"/>
        <v>#DIV/0!</v>
      </c>
    </row>
    <row r="111" spans="1:10">
      <c r="A111" s="1">
        <v>34302</v>
      </c>
      <c r="B111" s="1"/>
      <c r="C111" s="11"/>
      <c r="D111" s="3">
        <v>19.899999999999999</v>
      </c>
      <c r="E111" s="3">
        <f t="shared" ref="E111" si="31">(D111+D111*40%)*12%</f>
        <v>3.3431999999999999</v>
      </c>
      <c r="F111" s="3">
        <f t="shared" ref="F111" si="32">D111+(D111*30%)+E111</f>
        <v>29.213199999999997</v>
      </c>
      <c r="G111" s="3"/>
      <c r="H111" s="1" t="s">
        <v>4</v>
      </c>
      <c r="I111" s="14" t="e">
        <f t="shared" si="28"/>
        <v>#DIV/0!</v>
      </c>
    </row>
    <row r="112" spans="1:10">
      <c r="A112" s="1"/>
      <c r="B112" s="1"/>
      <c r="C112" s="11"/>
      <c r="D112" s="3">
        <v>85.88</v>
      </c>
      <c r="E112" s="3">
        <f>(D112+D112*30%)*12%</f>
        <v>13.397279999999999</v>
      </c>
      <c r="F112" s="3">
        <f>D112+(D112*30%)+E112</f>
        <v>125.04127999999999</v>
      </c>
      <c r="G112" s="3"/>
      <c r="H112" s="1" t="s">
        <v>5</v>
      </c>
      <c r="I112" s="14" t="e">
        <f t="shared" si="28"/>
        <v>#DIV/0!</v>
      </c>
    </row>
    <row r="113" spans="1:11">
      <c r="A113" s="1"/>
      <c r="B113" s="1"/>
      <c r="C113" s="11"/>
      <c r="D113" s="3"/>
      <c r="E113" s="3">
        <f>(D113+D113*30%)*12%</f>
        <v>0</v>
      </c>
      <c r="F113" s="3">
        <f>D113+(D113*30%)+E113</f>
        <v>0</v>
      </c>
      <c r="G113" s="3"/>
      <c r="H113" s="1" t="s">
        <v>5</v>
      </c>
      <c r="I113" s="14" t="e">
        <f t="shared" si="28"/>
        <v>#DIV/0!</v>
      </c>
    </row>
    <row r="114" spans="1:11">
      <c r="A114" s="1"/>
      <c r="B114" s="1"/>
      <c r="C114" s="11"/>
      <c r="D114" s="3">
        <v>21.36</v>
      </c>
      <c r="E114" s="3">
        <f t="shared" ref="E114:E131" si="33">(D114+D114*30%)*12%</f>
        <v>3.33216</v>
      </c>
      <c r="F114" s="3">
        <f>D114+(D114*40%)+E114</f>
        <v>33.236159999999998</v>
      </c>
      <c r="G114" s="3"/>
      <c r="H114" s="1" t="s">
        <v>5</v>
      </c>
      <c r="I114" s="14" t="e">
        <f t="shared" ref="I114:I132" si="34">100%-(D114*100%)/G114</f>
        <v>#DIV/0!</v>
      </c>
      <c r="J114" s="12">
        <v>42905</v>
      </c>
      <c r="K114" s="3">
        <f>D114+(D114*60%)+E114</f>
        <v>37.508160000000004</v>
      </c>
    </row>
    <row r="115" spans="1:11">
      <c r="A115" s="1"/>
      <c r="B115" s="1"/>
      <c r="C115" s="11"/>
      <c r="D115" s="3">
        <v>15.67</v>
      </c>
      <c r="E115" s="3">
        <f t="shared" si="33"/>
        <v>2.4445199999999998</v>
      </c>
      <c r="F115" s="3">
        <f t="shared" ref="F115:F125" si="35">D115+(D115*40%)+E115</f>
        <v>24.382520000000003</v>
      </c>
      <c r="G115" s="3"/>
      <c r="H115" s="1" t="s">
        <v>5</v>
      </c>
      <c r="I115" s="14" t="e">
        <f t="shared" si="34"/>
        <v>#DIV/0!</v>
      </c>
      <c r="K115" s="3">
        <f t="shared" ref="K115:K128" si="36">D115+(D115*60%)+E115</f>
        <v>27.51652</v>
      </c>
    </row>
    <row r="116" spans="1:11">
      <c r="A116" s="1"/>
      <c r="B116" s="1"/>
      <c r="C116" s="11"/>
      <c r="D116" s="3">
        <v>13.4</v>
      </c>
      <c r="E116" s="3">
        <f t="shared" si="33"/>
        <v>2.0904000000000003</v>
      </c>
      <c r="F116" s="3">
        <f t="shared" si="35"/>
        <v>20.8504</v>
      </c>
      <c r="G116" s="3"/>
      <c r="H116" s="1" t="s">
        <v>5</v>
      </c>
      <c r="I116" s="14" t="e">
        <f t="shared" si="34"/>
        <v>#DIV/0!</v>
      </c>
      <c r="K116" s="3">
        <f t="shared" si="36"/>
        <v>23.530399999999997</v>
      </c>
    </row>
    <row r="117" spans="1:11">
      <c r="A117" s="1"/>
      <c r="B117" s="1"/>
      <c r="C117" s="11"/>
      <c r="D117" s="3">
        <v>21.2</v>
      </c>
      <c r="E117" s="3">
        <f t="shared" si="33"/>
        <v>3.3071999999999999</v>
      </c>
      <c r="F117" s="3">
        <f t="shared" si="35"/>
        <v>32.987200000000001</v>
      </c>
      <c r="G117" s="3"/>
      <c r="H117" s="1" t="s">
        <v>5</v>
      </c>
      <c r="I117" s="14" t="e">
        <f t="shared" si="34"/>
        <v>#DIV/0!</v>
      </c>
      <c r="K117" s="3">
        <f t="shared" si="36"/>
        <v>37.227200000000003</v>
      </c>
    </row>
    <row r="118" spans="1:11">
      <c r="A118" s="1"/>
      <c r="B118" s="1"/>
      <c r="C118" s="11"/>
      <c r="D118" s="3">
        <v>11.69</v>
      </c>
      <c r="E118" s="3">
        <f t="shared" si="33"/>
        <v>1.8236399999999999</v>
      </c>
      <c r="F118" s="3">
        <f t="shared" si="35"/>
        <v>18.189640000000001</v>
      </c>
      <c r="G118" s="3"/>
      <c r="H118" s="1" t="s">
        <v>5</v>
      </c>
      <c r="I118" s="14" t="e">
        <f t="shared" si="34"/>
        <v>#DIV/0!</v>
      </c>
      <c r="K118" s="3">
        <f t="shared" si="36"/>
        <v>20.527640000000002</v>
      </c>
    </row>
    <row r="119" spans="1:11">
      <c r="A119" s="1"/>
      <c r="B119" s="1"/>
      <c r="C119" s="11"/>
      <c r="D119" s="3">
        <v>19.920000000000002</v>
      </c>
      <c r="E119" s="3">
        <f t="shared" si="33"/>
        <v>3.1075200000000001</v>
      </c>
      <c r="F119" s="3">
        <f t="shared" si="35"/>
        <v>30.995520000000003</v>
      </c>
      <c r="G119" s="3"/>
      <c r="H119" s="1" t="s">
        <v>5</v>
      </c>
      <c r="I119" s="14" t="e">
        <f t="shared" si="34"/>
        <v>#DIV/0!</v>
      </c>
      <c r="K119" s="3">
        <f t="shared" si="36"/>
        <v>34.979520000000001</v>
      </c>
    </row>
    <row r="120" spans="1:11">
      <c r="A120" s="1"/>
      <c r="B120" s="1"/>
      <c r="C120" s="11"/>
      <c r="D120" s="3">
        <v>21.5</v>
      </c>
      <c r="E120" s="3">
        <f t="shared" si="33"/>
        <v>3.3539999999999996</v>
      </c>
      <c r="F120" s="3">
        <f t="shared" si="35"/>
        <v>33.454000000000001</v>
      </c>
      <c r="G120" s="3"/>
      <c r="H120" s="1" t="s">
        <v>5</v>
      </c>
      <c r="I120" s="14" t="e">
        <f t="shared" si="34"/>
        <v>#DIV/0!</v>
      </c>
      <c r="K120" s="3">
        <f t="shared" si="36"/>
        <v>37.753999999999998</v>
      </c>
    </row>
    <row r="121" spans="1:11">
      <c r="A121" s="1"/>
      <c r="B121" s="1"/>
      <c r="C121" s="11"/>
      <c r="D121" s="3">
        <v>13.2</v>
      </c>
      <c r="E121" s="3">
        <f t="shared" si="33"/>
        <v>2.0592000000000001</v>
      </c>
      <c r="F121" s="3">
        <f t="shared" si="35"/>
        <v>20.539200000000001</v>
      </c>
      <c r="G121" s="3"/>
      <c r="H121" s="1" t="s">
        <v>5</v>
      </c>
      <c r="I121" s="14" t="e">
        <f t="shared" si="34"/>
        <v>#DIV/0!</v>
      </c>
      <c r="K121" s="3">
        <f t="shared" si="36"/>
        <v>23.179199999999998</v>
      </c>
    </row>
    <row r="122" spans="1:11">
      <c r="A122" s="1"/>
      <c r="B122" s="1"/>
      <c r="C122" s="11"/>
      <c r="D122" s="3">
        <v>19.920000000000002</v>
      </c>
      <c r="E122" s="3">
        <f t="shared" si="33"/>
        <v>3.1075200000000001</v>
      </c>
      <c r="F122" s="3">
        <f t="shared" si="35"/>
        <v>30.995520000000003</v>
      </c>
      <c r="G122" s="3"/>
      <c r="H122" s="1" t="s">
        <v>5</v>
      </c>
      <c r="I122" s="14" t="e">
        <f t="shared" si="34"/>
        <v>#DIV/0!</v>
      </c>
      <c r="K122" s="3">
        <f t="shared" si="36"/>
        <v>34.979520000000001</v>
      </c>
    </row>
    <row r="123" spans="1:11">
      <c r="A123" s="1"/>
      <c r="B123" s="1"/>
      <c r="C123" s="11"/>
      <c r="D123" s="3">
        <v>16.2</v>
      </c>
      <c r="E123" s="3">
        <f t="shared" si="33"/>
        <v>2.5271999999999997</v>
      </c>
      <c r="F123" s="3">
        <f t="shared" si="35"/>
        <v>25.2072</v>
      </c>
      <c r="G123" s="3"/>
      <c r="H123" s="1" t="s">
        <v>5</v>
      </c>
      <c r="I123" s="14" t="e">
        <f t="shared" si="34"/>
        <v>#DIV/0!</v>
      </c>
      <c r="K123" s="3">
        <f t="shared" si="36"/>
        <v>28.447199999999999</v>
      </c>
    </row>
    <row r="124" spans="1:11">
      <c r="A124" s="1"/>
      <c r="B124" s="1"/>
      <c r="C124" s="11"/>
      <c r="D124" s="3">
        <v>36.799999999999997</v>
      </c>
      <c r="E124" s="3">
        <f t="shared" si="33"/>
        <v>5.7407999999999992</v>
      </c>
      <c r="F124" s="3">
        <f t="shared" si="35"/>
        <v>57.260799999999996</v>
      </c>
      <c r="G124" s="3"/>
      <c r="H124" s="1" t="s">
        <v>5</v>
      </c>
      <c r="I124" s="14" t="e">
        <f t="shared" si="34"/>
        <v>#DIV/0!</v>
      </c>
      <c r="K124" s="3">
        <f t="shared" si="36"/>
        <v>64.620799999999988</v>
      </c>
    </row>
    <row r="125" spans="1:11">
      <c r="A125" s="1"/>
      <c r="B125" s="1"/>
      <c r="C125" s="11"/>
      <c r="D125" s="3">
        <v>35.6</v>
      </c>
      <c r="E125" s="3">
        <f t="shared" si="33"/>
        <v>5.5536000000000003</v>
      </c>
      <c r="F125" s="3">
        <f t="shared" si="35"/>
        <v>55.393600000000006</v>
      </c>
      <c r="G125" s="3"/>
      <c r="H125" s="1" t="s">
        <v>5</v>
      </c>
      <c r="I125" s="14" t="e">
        <f t="shared" si="34"/>
        <v>#DIV/0!</v>
      </c>
      <c r="K125" s="3">
        <f t="shared" si="36"/>
        <v>62.513600000000004</v>
      </c>
    </row>
    <row r="126" spans="1:11">
      <c r="A126" s="1"/>
      <c r="B126" s="1"/>
      <c r="C126" s="11"/>
      <c r="D126" s="3">
        <v>47.42</v>
      </c>
      <c r="E126" s="3">
        <f t="shared" si="33"/>
        <v>7.3975200000000001</v>
      </c>
      <c r="F126" s="3">
        <f t="shared" ref="F126:F131" si="37">D126+(D126*30%)+E126</f>
        <v>69.043520000000001</v>
      </c>
      <c r="G126" s="3"/>
      <c r="H126" s="1" t="s">
        <v>5</v>
      </c>
      <c r="I126" s="14" t="e">
        <f t="shared" si="34"/>
        <v>#DIV/0!</v>
      </c>
      <c r="K126" s="3">
        <f t="shared" si="36"/>
        <v>83.26952</v>
      </c>
    </row>
    <row r="127" spans="1:11">
      <c r="A127" s="1"/>
      <c r="B127" s="1"/>
      <c r="C127" s="11"/>
      <c r="D127" s="3">
        <v>78.3</v>
      </c>
      <c r="E127" s="3">
        <f t="shared" si="33"/>
        <v>12.214799999999999</v>
      </c>
      <c r="F127" s="3">
        <f t="shared" si="37"/>
        <v>114.00479999999999</v>
      </c>
      <c r="G127" s="3"/>
      <c r="H127" s="1" t="s">
        <v>5</v>
      </c>
      <c r="I127" s="14" t="e">
        <f t="shared" si="34"/>
        <v>#DIV/0!</v>
      </c>
      <c r="K127" s="3">
        <f>D127+(D127*40%)+E127</f>
        <v>121.8348</v>
      </c>
    </row>
    <row r="128" spans="1:11">
      <c r="A128" s="1"/>
      <c r="B128" s="1"/>
      <c r="C128" s="11"/>
      <c r="D128" s="3">
        <v>34.96</v>
      </c>
      <c r="E128" s="3">
        <f t="shared" si="33"/>
        <v>5.4537599999999999</v>
      </c>
      <c r="F128" s="3">
        <f t="shared" si="37"/>
        <v>50.901760000000003</v>
      </c>
      <c r="G128" s="3"/>
      <c r="H128" s="1" t="s">
        <v>5</v>
      </c>
      <c r="I128" s="14" t="e">
        <f t="shared" si="34"/>
        <v>#DIV/0!</v>
      </c>
      <c r="K128" s="3">
        <f t="shared" si="36"/>
        <v>61.389760000000003</v>
      </c>
    </row>
    <row r="129" spans="1:11">
      <c r="A129" s="1"/>
      <c r="B129" s="1"/>
      <c r="C129" s="11"/>
      <c r="D129" s="3"/>
      <c r="E129" s="3">
        <f t="shared" si="33"/>
        <v>0</v>
      </c>
      <c r="F129" s="3">
        <f t="shared" si="37"/>
        <v>0</v>
      </c>
      <c r="G129" s="3"/>
      <c r="H129" s="1" t="s">
        <v>5</v>
      </c>
      <c r="I129" s="14" t="e">
        <f t="shared" si="34"/>
        <v>#DIV/0!</v>
      </c>
    </row>
    <row r="130" spans="1:11">
      <c r="A130" s="1"/>
      <c r="B130" s="1"/>
      <c r="C130" s="11"/>
      <c r="D130" s="3"/>
      <c r="E130" s="3">
        <f t="shared" si="33"/>
        <v>0</v>
      </c>
      <c r="F130" s="3">
        <f t="shared" si="37"/>
        <v>0</v>
      </c>
      <c r="G130" s="3"/>
      <c r="H130" s="1" t="s">
        <v>5</v>
      </c>
      <c r="I130" s="14" t="e">
        <f t="shared" si="34"/>
        <v>#DIV/0!</v>
      </c>
    </row>
    <row r="131" spans="1:11">
      <c r="A131" s="1"/>
      <c r="B131" s="1"/>
      <c r="C131" s="11"/>
      <c r="D131" s="3"/>
      <c r="E131" s="3">
        <f t="shared" si="33"/>
        <v>0</v>
      </c>
      <c r="F131" s="3">
        <f t="shared" si="37"/>
        <v>0</v>
      </c>
      <c r="G131" s="3"/>
      <c r="H131" s="1" t="s">
        <v>5</v>
      </c>
      <c r="I131" s="14" t="e">
        <f t="shared" si="34"/>
        <v>#DIV/0!</v>
      </c>
    </row>
    <row r="132" spans="1:11">
      <c r="I132" s="14" t="e">
        <f t="shared" si="34"/>
        <v>#DIV/0!</v>
      </c>
    </row>
    <row r="133" spans="1:11">
      <c r="D133" s="15">
        <f t="shared" ref="D133" si="38">SUM(D114:D125)</f>
        <v>246.46</v>
      </c>
      <c r="E133" s="15"/>
      <c r="F133" s="15">
        <f>SUM(F114:F131)</f>
        <v>617.44183999999996</v>
      </c>
      <c r="G133">
        <v>432</v>
      </c>
      <c r="I133" s="14">
        <f>100%-(D133*100%)/G133</f>
        <v>0.42949074074074067</v>
      </c>
      <c r="K133" s="15">
        <f>SUM(K114:K125)</f>
        <v>432.78375999999997</v>
      </c>
    </row>
  </sheetData>
  <dataValidations count="2">
    <dataValidation type="list" allowBlank="1" showInputMessage="1" showErrorMessage="1" promptTitle="Escolha o status" sqref="H38:H131">
      <formula1>itens</formula1>
    </dataValidation>
    <dataValidation type="list" allowBlank="1" showInputMessage="1" showErrorMessage="1" sqref="C38:C131">
      <formula1>numeros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F094D07-70E3-46E2-8153-4539F1EC8C6D}">
            <xm:f>NOT(ISERROR(SEARCH("inativo",A38)))</xm:f>
            <xm:f>"inativo"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A38:G38</xm:sqref>
        </x14:conditionalFormatting>
        <x14:conditionalFormatting xmlns:xm="http://schemas.microsoft.com/office/excel/2006/main">
          <x14:cfRule type="containsText" priority="1" operator="containsText" id="{A8A8B8A9-B646-4F3E-B2A5-0966AEE92058}">
            <xm:f>NOT(ISERROR(SEARCH($H$38,A38)))</xm:f>
            <xm:f>$H$38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A38:G38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Precificação</vt:lpstr>
      <vt:lpstr>Lista</vt:lpstr>
      <vt:lpstr>Estoque</vt:lpstr>
      <vt:lpstr>Intens</vt:lpstr>
      <vt:lpstr>Lista!itens</vt:lpstr>
      <vt:lpstr>itens</vt:lpstr>
      <vt:lpstr>numeros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Servidor-Jessica</dc:creator>
  <cp:keywords/>
  <dc:description/>
  <cp:lastModifiedBy>Suporte</cp:lastModifiedBy>
  <cp:revision/>
  <dcterms:created xsi:type="dcterms:W3CDTF">2017-05-27T16:18:11Z</dcterms:created>
  <dcterms:modified xsi:type="dcterms:W3CDTF">2018-09-13T21:07:17Z</dcterms:modified>
  <cp:category/>
  <cp:contentStatus/>
</cp:coreProperties>
</file>