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filterPrivacy="1"/>
  <xr:revisionPtr revIDLastSave="0" documentId="13_ncr:1_{F3398BEF-E317-C340-9E65-078E1DA266B7}" xr6:coauthVersionLast="36" xr6:coauthVersionMax="36" xr10:uidLastSave="{00000000-0000-0000-0000-000000000000}"/>
  <bookViews>
    <workbookView xWindow="0" yWindow="460" windowWidth="28800" windowHeight="16260" activeTab="1" xr2:uid="{00000000-000D-0000-FFFF-FFFF00000000}"/>
  </bookViews>
  <sheets>
    <sheet name="1(+-)" sheetId="1" r:id="rId1"/>
    <sheet name="2(+-)" sheetId="3" r:id="rId2"/>
  </sheets>
  <definedNames>
    <definedName name="solver_adj" localSheetId="0" hidden="1">'1(+-)'!$AV$25:$BB$25</definedName>
    <definedName name="solver_adj" localSheetId="1" hidden="1">'2(+-)'!$AV$25:$BB$25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'1(+-)'!$AV$27</definedName>
    <definedName name="solver_lhs1" localSheetId="1" hidden="1">'2(+-)'!$AV$26</definedName>
    <definedName name="solver_lhs2" localSheetId="0" hidden="1">'1(+-)'!$BC$25</definedName>
    <definedName name="solver_lhs2" localSheetId="1" hidden="1">'2(+-)'!$BC$25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'1(+-)'!$AV$26</definedName>
    <definedName name="solver_opt" localSheetId="1" hidden="1">'2(+-)'!$AV$27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1</definedName>
    <definedName name="solver_rel2" localSheetId="0" hidden="1">2</definedName>
    <definedName name="solver_rel2" localSheetId="1" hidden="1">2</definedName>
    <definedName name="solver_rhs1" localSheetId="0" hidden="1">'1(+-)'!$AX$27</definedName>
    <definedName name="solver_rhs1" localSheetId="1" hidden="1">'2(+-)'!$AX$26</definedName>
    <definedName name="solver_rhs2" localSheetId="0" hidden="1">1</definedName>
    <definedName name="solver_rhs2" localSheetId="1" hidden="1">1</definedName>
    <definedName name="solver_rlx" localSheetId="0" hidden="1">1</definedName>
    <definedName name="solver_rlx" localSheetId="1" hidden="1">1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V28" i="3" l="1"/>
  <c r="AX32" i="1"/>
  <c r="AV32" i="1"/>
  <c r="AT64" i="3" l="1"/>
  <c r="AX28" i="3"/>
  <c r="H98" i="3"/>
  <c r="G98" i="3"/>
  <c r="F98" i="3"/>
  <c r="E98" i="3"/>
  <c r="D98" i="3"/>
  <c r="C98" i="3"/>
  <c r="B98" i="3"/>
  <c r="I67" i="3"/>
  <c r="H67" i="3"/>
  <c r="G67" i="3"/>
  <c r="F67" i="3"/>
  <c r="E67" i="3"/>
  <c r="D67" i="3"/>
  <c r="C67" i="3"/>
  <c r="B67" i="3"/>
  <c r="AA65" i="3"/>
  <c r="Z65" i="3"/>
  <c r="Y65" i="3"/>
  <c r="X65" i="3"/>
  <c r="W65" i="3"/>
  <c r="V65" i="3"/>
  <c r="U65" i="3"/>
  <c r="T65" i="3"/>
  <c r="Q65" i="3"/>
  <c r="P65" i="3"/>
  <c r="O65" i="3"/>
  <c r="N65" i="3"/>
  <c r="M65" i="3"/>
  <c r="L65" i="3"/>
  <c r="K65" i="3"/>
  <c r="AA64" i="3"/>
  <c r="Z64" i="3"/>
  <c r="Y64" i="3"/>
  <c r="X64" i="3"/>
  <c r="W64" i="3"/>
  <c r="V64" i="3"/>
  <c r="U64" i="3"/>
  <c r="T64" i="3"/>
  <c r="Q64" i="3"/>
  <c r="P64" i="3"/>
  <c r="O64" i="3"/>
  <c r="N64" i="3"/>
  <c r="M64" i="3"/>
  <c r="L64" i="3"/>
  <c r="K64" i="3"/>
  <c r="AA63" i="3"/>
  <c r="Z63" i="3"/>
  <c r="Y63" i="3"/>
  <c r="X63" i="3"/>
  <c r="W63" i="3"/>
  <c r="V63" i="3"/>
  <c r="U63" i="3"/>
  <c r="T63" i="3"/>
  <c r="Q63" i="3"/>
  <c r="P63" i="3"/>
  <c r="O63" i="3"/>
  <c r="N63" i="3"/>
  <c r="M63" i="3"/>
  <c r="L63" i="3"/>
  <c r="K63" i="3"/>
  <c r="AA62" i="3"/>
  <c r="Z62" i="3"/>
  <c r="Y62" i="3"/>
  <c r="X62" i="3"/>
  <c r="W62" i="3"/>
  <c r="V62" i="3"/>
  <c r="U62" i="3"/>
  <c r="T62" i="3"/>
  <c r="Q62" i="3"/>
  <c r="P62" i="3"/>
  <c r="O62" i="3"/>
  <c r="N62" i="3"/>
  <c r="M62" i="3"/>
  <c r="L62" i="3"/>
  <c r="K62" i="3"/>
  <c r="AA61" i="3"/>
  <c r="Z61" i="3"/>
  <c r="Y61" i="3"/>
  <c r="X61" i="3"/>
  <c r="W61" i="3"/>
  <c r="V61" i="3"/>
  <c r="U61" i="3"/>
  <c r="T61" i="3"/>
  <c r="Q61" i="3"/>
  <c r="P61" i="3"/>
  <c r="O61" i="3"/>
  <c r="N61" i="3"/>
  <c r="M61" i="3"/>
  <c r="L61" i="3"/>
  <c r="K61" i="3"/>
  <c r="AA60" i="3"/>
  <c r="Z60" i="3"/>
  <c r="Y60" i="3"/>
  <c r="X60" i="3"/>
  <c r="W60" i="3"/>
  <c r="V60" i="3"/>
  <c r="U60" i="3"/>
  <c r="T60" i="3"/>
  <c r="Q60" i="3"/>
  <c r="P60" i="3"/>
  <c r="O60" i="3"/>
  <c r="N60" i="3"/>
  <c r="M60" i="3"/>
  <c r="L60" i="3"/>
  <c r="K60" i="3"/>
  <c r="AA59" i="3"/>
  <c r="Z59" i="3"/>
  <c r="Y59" i="3"/>
  <c r="X59" i="3"/>
  <c r="W59" i="3"/>
  <c r="V59" i="3"/>
  <c r="U59" i="3"/>
  <c r="T59" i="3"/>
  <c r="Q59" i="3"/>
  <c r="P59" i="3"/>
  <c r="O59" i="3"/>
  <c r="N59" i="3"/>
  <c r="M59" i="3"/>
  <c r="L59" i="3"/>
  <c r="K59" i="3"/>
  <c r="AA58" i="3"/>
  <c r="Z58" i="3"/>
  <c r="Y58" i="3"/>
  <c r="X58" i="3"/>
  <c r="W58" i="3"/>
  <c r="V58" i="3"/>
  <c r="U58" i="3"/>
  <c r="T58" i="3"/>
  <c r="Q58" i="3"/>
  <c r="P58" i="3"/>
  <c r="O58" i="3"/>
  <c r="N58" i="3"/>
  <c r="M58" i="3"/>
  <c r="L58" i="3"/>
  <c r="K58" i="3"/>
  <c r="AA57" i="3"/>
  <c r="Z57" i="3"/>
  <c r="Y57" i="3"/>
  <c r="X57" i="3"/>
  <c r="W57" i="3"/>
  <c r="V57" i="3"/>
  <c r="U57" i="3"/>
  <c r="T57" i="3"/>
  <c r="Q57" i="3"/>
  <c r="P57" i="3"/>
  <c r="O57" i="3"/>
  <c r="N57" i="3"/>
  <c r="M57" i="3"/>
  <c r="L57" i="3"/>
  <c r="K57" i="3"/>
  <c r="AA56" i="3"/>
  <c r="Z56" i="3"/>
  <c r="Y56" i="3"/>
  <c r="X56" i="3"/>
  <c r="W56" i="3"/>
  <c r="V56" i="3"/>
  <c r="U56" i="3"/>
  <c r="T56" i="3"/>
  <c r="Q56" i="3"/>
  <c r="P56" i="3"/>
  <c r="O56" i="3"/>
  <c r="N56" i="3"/>
  <c r="M56" i="3"/>
  <c r="L56" i="3"/>
  <c r="K56" i="3"/>
  <c r="AA55" i="3"/>
  <c r="Z55" i="3"/>
  <c r="Y55" i="3"/>
  <c r="X55" i="3"/>
  <c r="W55" i="3"/>
  <c r="V55" i="3"/>
  <c r="U55" i="3"/>
  <c r="T55" i="3"/>
  <c r="Q55" i="3"/>
  <c r="P55" i="3"/>
  <c r="O55" i="3"/>
  <c r="N55" i="3"/>
  <c r="M55" i="3"/>
  <c r="L55" i="3"/>
  <c r="K55" i="3"/>
  <c r="AA54" i="3"/>
  <c r="Z54" i="3"/>
  <c r="Y54" i="3"/>
  <c r="X54" i="3"/>
  <c r="W54" i="3"/>
  <c r="V54" i="3"/>
  <c r="U54" i="3"/>
  <c r="T54" i="3"/>
  <c r="Q54" i="3"/>
  <c r="P54" i="3"/>
  <c r="O54" i="3"/>
  <c r="N54" i="3"/>
  <c r="M54" i="3"/>
  <c r="L54" i="3"/>
  <c r="K54" i="3"/>
  <c r="AA53" i="3"/>
  <c r="Z53" i="3"/>
  <c r="Y53" i="3"/>
  <c r="X53" i="3"/>
  <c r="W53" i="3"/>
  <c r="V53" i="3"/>
  <c r="U53" i="3"/>
  <c r="T53" i="3"/>
  <c r="Q53" i="3"/>
  <c r="P53" i="3"/>
  <c r="O53" i="3"/>
  <c r="N53" i="3"/>
  <c r="M53" i="3"/>
  <c r="L53" i="3"/>
  <c r="K53" i="3"/>
  <c r="AA52" i="3"/>
  <c r="Z52" i="3"/>
  <c r="Y52" i="3"/>
  <c r="X52" i="3"/>
  <c r="W52" i="3"/>
  <c r="V52" i="3"/>
  <c r="U52" i="3"/>
  <c r="T52" i="3"/>
  <c r="Q52" i="3"/>
  <c r="P52" i="3"/>
  <c r="O52" i="3"/>
  <c r="N52" i="3"/>
  <c r="M52" i="3"/>
  <c r="L52" i="3"/>
  <c r="K52" i="3"/>
  <c r="AA51" i="3"/>
  <c r="Z51" i="3"/>
  <c r="Y51" i="3"/>
  <c r="X51" i="3"/>
  <c r="W51" i="3"/>
  <c r="V51" i="3"/>
  <c r="U51" i="3"/>
  <c r="T51" i="3"/>
  <c r="Q51" i="3"/>
  <c r="P51" i="3"/>
  <c r="O51" i="3"/>
  <c r="N51" i="3"/>
  <c r="M51" i="3"/>
  <c r="L51" i="3"/>
  <c r="K51" i="3"/>
  <c r="AA50" i="3"/>
  <c r="Z50" i="3"/>
  <c r="Y50" i="3"/>
  <c r="X50" i="3"/>
  <c r="W50" i="3"/>
  <c r="V50" i="3"/>
  <c r="U50" i="3"/>
  <c r="T50" i="3"/>
  <c r="Q50" i="3"/>
  <c r="P50" i="3"/>
  <c r="O50" i="3"/>
  <c r="N50" i="3"/>
  <c r="M50" i="3"/>
  <c r="L50" i="3"/>
  <c r="K50" i="3"/>
  <c r="AA49" i="3"/>
  <c r="Z49" i="3"/>
  <c r="Y49" i="3"/>
  <c r="X49" i="3"/>
  <c r="W49" i="3"/>
  <c r="V49" i="3"/>
  <c r="U49" i="3"/>
  <c r="T49" i="3"/>
  <c r="Q49" i="3"/>
  <c r="P49" i="3"/>
  <c r="O49" i="3"/>
  <c r="N49" i="3"/>
  <c r="M49" i="3"/>
  <c r="L49" i="3"/>
  <c r="K49" i="3"/>
  <c r="AA48" i="3"/>
  <c r="Z48" i="3"/>
  <c r="Y48" i="3"/>
  <c r="X48" i="3"/>
  <c r="W48" i="3"/>
  <c r="V48" i="3"/>
  <c r="U48" i="3"/>
  <c r="T48" i="3"/>
  <c r="Q48" i="3"/>
  <c r="P48" i="3"/>
  <c r="O48" i="3"/>
  <c r="N48" i="3"/>
  <c r="M48" i="3"/>
  <c r="L48" i="3"/>
  <c r="K48" i="3"/>
  <c r="AA47" i="3"/>
  <c r="Z47" i="3"/>
  <c r="Y47" i="3"/>
  <c r="X47" i="3"/>
  <c r="W47" i="3"/>
  <c r="V47" i="3"/>
  <c r="U47" i="3"/>
  <c r="T47" i="3"/>
  <c r="Q47" i="3"/>
  <c r="P47" i="3"/>
  <c r="O47" i="3"/>
  <c r="N47" i="3"/>
  <c r="M47" i="3"/>
  <c r="L47" i="3"/>
  <c r="K47" i="3"/>
  <c r="AA46" i="3"/>
  <c r="Z46" i="3"/>
  <c r="Y46" i="3"/>
  <c r="X46" i="3"/>
  <c r="W46" i="3"/>
  <c r="V46" i="3"/>
  <c r="U46" i="3"/>
  <c r="T46" i="3"/>
  <c r="Q46" i="3"/>
  <c r="P46" i="3"/>
  <c r="O46" i="3"/>
  <c r="N46" i="3"/>
  <c r="M46" i="3"/>
  <c r="L46" i="3"/>
  <c r="K46" i="3"/>
  <c r="AA45" i="3"/>
  <c r="Z45" i="3"/>
  <c r="Y45" i="3"/>
  <c r="X45" i="3"/>
  <c r="W45" i="3"/>
  <c r="V45" i="3"/>
  <c r="U45" i="3"/>
  <c r="T45" i="3"/>
  <c r="Q45" i="3"/>
  <c r="P45" i="3"/>
  <c r="O45" i="3"/>
  <c r="N45" i="3"/>
  <c r="M45" i="3"/>
  <c r="L45" i="3"/>
  <c r="K45" i="3"/>
  <c r="AA44" i="3"/>
  <c r="Z44" i="3"/>
  <c r="Y44" i="3"/>
  <c r="X44" i="3"/>
  <c r="W44" i="3"/>
  <c r="V44" i="3"/>
  <c r="U44" i="3"/>
  <c r="T44" i="3"/>
  <c r="Q44" i="3"/>
  <c r="P44" i="3"/>
  <c r="O44" i="3"/>
  <c r="N44" i="3"/>
  <c r="M44" i="3"/>
  <c r="L44" i="3"/>
  <c r="K44" i="3"/>
  <c r="AA43" i="3"/>
  <c r="Z43" i="3"/>
  <c r="Y43" i="3"/>
  <c r="X43" i="3"/>
  <c r="W43" i="3"/>
  <c r="V43" i="3"/>
  <c r="U43" i="3"/>
  <c r="T43" i="3"/>
  <c r="Q43" i="3"/>
  <c r="P43" i="3"/>
  <c r="O43" i="3"/>
  <c r="N43" i="3"/>
  <c r="M43" i="3"/>
  <c r="L43" i="3"/>
  <c r="K43" i="3"/>
  <c r="AA42" i="3"/>
  <c r="Z42" i="3"/>
  <c r="Y42" i="3"/>
  <c r="X42" i="3"/>
  <c r="W42" i="3"/>
  <c r="V42" i="3"/>
  <c r="U42" i="3"/>
  <c r="T42" i="3"/>
  <c r="Q42" i="3"/>
  <c r="P42" i="3"/>
  <c r="O42" i="3"/>
  <c r="N42" i="3"/>
  <c r="M42" i="3"/>
  <c r="L42" i="3"/>
  <c r="K42" i="3"/>
  <c r="AA41" i="3"/>
  <c r="Z41" i="3"/>
  <c r="Y41" i="3"/>
  <c r="X41" i="3"/>
  <c r="W41" i="3"/>
  <c r="V41" i="3"/>
  <c r="U41" i="3"/>
  <c r="T41" i="3"/>
  <c r="Q41" i="3"/>
  <c r="P41" i="3"/>
  <c r="O41" i="3"/>
  <c r="N41" i="3"/>
  <c r="M41" i="3"/>
  <c r="L41" i="3"/>
  <c r="K41" i="3"/>
  <c r="AA40" i="3"/>
  <c r="Z40" i="3"/>
  <c r="Y40" i="3"/>
  <c r="X40" i="3"/>
  <c r="W40" i="3"/>
  <c r="V40" i="3"/>
  <c r="U40" i="3"/>
  <c r="T40" i="3"/>
  <c r="Q40" i="3"/>
  <c r="P40" i="3"/>
  <c r="O40" i="3"/>
  <c r="N40" i="3"/>
  <c r="M40" i="3"/>
  <c r="L40" i="3"/>
  <c r="K40" i="3"/>
  <c r="AA39" i="3"/>
  <c r="Z39" i="3"/>
  <c r="Y39" i="3"/>
  <c r="X39" i="3"/>
  <c r="W39" i="3"/>
  <c r="V39" i="3"/>
  <c r="U39" i="3"/>
  <c r="T39" i="3"/>
  <c r="Q39" i="3"/>
  <c r="P39" i="3"/>
  <c r="O39" i="3"/>
  <c r="N39" i="3"/>
  <c r="M39" i="3"/>
  <c r="L39" i="3"/>
  <c r="K39" i="3"/>
  <c r="AA38" i="3"/>
  <c r="Z38" i="3"/>
  <c r="Y38" i="3"/>
  <c r="X38" i="3"/>
  <c r="W38" i="3"/>
  <c r="V38" i="3"/>
  <c r="U38" i="3"/>
  <c r="T38" i="3"/>
  <c r="Q38" i="3"/>
  <c r="P38" i="3"/>
  <c r="O38" i="3"/>
  <c r="N38" i="3"/>
  <c r="M38" i="3"/>
  <c r="L38" i="3"/>
  <c r="K38" i="3"/>
  <c r="AA37" i="3"/>
  <c r="Z37" i="3"/>
  <c r="Y37" i="3"/>
  <c r="X37" i="3"/>
  <c r="W37" i="3"/>
  <c r="V37" i="3"/>
  <c r="U37" i="3"/>
  <c r="T37" i="3"/>
  <c r="Q37" i="3"/>
  <c r="P37" i="3"/>
  <c r="O37" i="3"/>
  <c r="N37" i="3"/>
  <c r="M37" i="3"/>
  <c r="L37" i="3"/>
  <c r="K37" i="3"/>
  <c r="AA36" i="3"/>
  <c r="Z36" i="3"/>
  <c r="Y36" i="3"/>
  <c r="X36" i="3"/>
  <c r="W36" i="3"/>
  <c r="V36" i="3"/>
  <c r="U36" i="3"/>
  <c r="T36" i="3"/>
  <c r="Q36" i="3"/>
  <c r="P36" i="3"/>
  <c r="O36" i="3"/>
  <c r="N36" i="3"/>
  <c r="M36" i="3"/>
  <c r="L36" i="3"/>
  <c r="K36" i="3"/>
  <c r="AA35" i="3"/>
  <c r="Z35" i="3"/>
  <c r="Y35" i="3"/>
  <c r="X35" i="3"/>
  <c r="W35" i="3"/>
  <c r="V35" i="3"/>
  <c r="U35" i="3"/>
  <c r="T35" i="3"/>
  <c r="Q35" i="3"/>
  <c r="P35" i="3"/>
  <c r="O35" i="3"/>
  <c r="N35" i="3"/>
  <c r="M35" i="3"/>
  <c r="L35" i="3"/>
  <c r="K35" i="3"/>
  <c r="AA34" i="3"/>
  <c r="Z34" i="3"/>
  <c r="Y34" i="3"/>
  <c r="X34" i="3"/>
  <c r="W34" i="3"/>
  <c r="V34" i="3"/>
  <c r="U34" i="3"/>
  <c r="T34" i="3"/>
  <c r="Q34" i="3"/>
  <c r="P34" i="3"/>
  <c r="O34" i="3"/>
  <c r="N34" i="3"/>
  <c r="M34" i="3"/>
  <c r="L34" i="3"/>
  <c r="K34" i="3"/>
  <c r="AA33" i="3"/>
  <c r="Z33" i="3"/>
  <c r="Y33" i="3"/>
  <c r="X33" i="3"/>
  <c r="W33" i="3"/>
  <c r="V33" i="3"/>
  <c r="U33" i="3"/>
  <c r="T33" i="3"/>
  <c r="Q33" i="3"/>
  <c r="P33" i="3"/>
  <c r="O33" i="3"/>
  <c r="N33" i="3"/>
  <c r="M33" i="3"/>
  <c r="L33" i="3"/>
  <c r="K33" i="3"/>
  <c r="BB32" i="3"/>
  <c r="BB33" i="3" s="1"/>
  <c r="BB42" i="3" s="1"/>
  <c r="BA32" i="3"/>
  <c r="BA33" i="3" s="1"/>
  <c r="BA44" i="3" s="1"/>
  <c r="AZ32" i="3"/>
  <c r="AZ33" i="3" s="1"/>
  <c r="AY32" i="3"/>
  <c r="AY33" i="3" s="1"/>
  <c r="AX32" i="3"/>
  <c r="AX33" i="3" s="1"/>
  <c r="AW32" i="3"/>
  <c r="AW33" i="3" s="1"/>
  <c r="AV32" i="3"/>
  <c r="AV33" i="3" s="1"/>
  <c r="AV47" i="3" s="1"/>
  <c r="AA32" i="3"/>
  <c r="Z32" i="3"/>
  <c r="Y32" i="3"/>
  <c r="X32" i="3"/>
  <c r="W32" i="3"/>
  <c r="V32" i="3"/>
  <c r="U32" i="3"/>
  <c r="T32" i="3"/>
  <c r="Q32" i="3"/>
  <c r="P32" i="3"/>
  <c r="O32" i="3"/>
  <c r="N32" i="3"/>
  <c r="M32" i="3"/>
  <c r="L32" i="3"/>
  <c r="K32" i="3"/>
  <c r="AA31" i="3"/>
  <c r="Z31" i="3"/>
  <c r="Y31" i="3"/>
  <c r="X31" i="3"/>
  <c r="W31" i="3"/>
  <c r="V31" i="3"/>
  <c r="U31" i="3"/>
  <c r="T31" i="3"/>
  <c r="Q31" i="3"/>
  <c r="P31" i="3"/>
  <c r="O31" i="3"/>
  <c r="N31" i="3"/>
  <c r="M31" i="3"/>
  <c r="L31" i="3"/>
  <c r="K31" i="3"/>
  <c r="AA30" i="3"/>
  <c r="Z30" i="3"/>
  <c r="Y30" i="3"/>
  <c r="X30" i="3"/>
  <c r="W30" i="3"/>
  <c r="V30" i="3"/>
  <c r="U30" i="3"/>
  <c r="T30" i="3"/>
  <c r="Q30" i="3"/>
  <c r="P30" i="3"/>
  <c r="O30" i="3"/>
  <c r="N30" i="3"/>
  <c r="M30" i="3"/>
  <c r="L30" i="3"/>
  <c r="K30" i="3"/>
  <c r="AA29" i="3"/>
  <c r="Z29" i="3"/>
  <c r="Y29" i="3"/>
  <c r="X29" i="3"/>
  <c r="W29" i="3"/>
  <c r="V29" i="3"/>
  <c r="U29" i="3"/>
  <c r="T29" i="3"/>
  <c r="Q29" i="3"/>
  <c r="P29" i="3"/>
  <c r="O29" i="3"/>
  <c r="N29" i="3"/>
  <c r="M29" i="3"/>
  <c r="L29" i="3"/>
  <c r="K29" i="3"/>
  <c r="AA28" i="3"/>
  <c r="Z28" i="3"/>
  <c r="Y28" i="3"/>
  <c r="X28" i="3"/>
  <c r="W28" i="3"/>
  <c r="V28" i="3"/>
  <c r="U28" i="3"/>
  <c r="T28" i="3"/>
  <c r="Q28" i="3"/>
  <c r="P28" i="3"/>
  <c r="O28" i="3"/>
  <c r="N28" i="3"/>
  <c r="M28" i="3"/>
  <c r="L28" i="3"/>
  <c r="K28" i="3"/>
  <c r="AA27" i="3"/>
  <c r="Z27" i="3"/>
  <c r="Y27" i="3"/>
  <c r="X27" i="3"/>
  <c r="W27" i="3"/>
  <c r="V27" i="3"/>
  <c r="U27" i="3"/>
  <c r="T27" i="3"/>
  <c r="Q27" i="3"/>
  <c r="P27" i="3"/>
  <c r="P66" i="3" s="1"/>
  <c r="O27" i="3"/>
  <c r="N27" i="3"/>
  <c r="M27" i="3"/>
  <c r="L27" i="3"/>
  <c r="K27" i="3"/>
  <c r="AA26" i="3"/>
  <c r="Z26" i="3"/>
  <c r="Y26" i="3"/>
  <c r="X26" i="3"/>
  <c r="W26" i="3"/>
  <c r="V26" i="3"/>
  <c r="U26" i="3"/>
  <c r="T26" i="3"/>
  <c r="Q26" i="3"/>
  <c r="P26" i="3"/>
  <c r="O26" i="3"/>
  <c r="N26" i="3"/>
  <c r="M26" i="3"/>
  <c r="L26" i="3"/>
  <c r="K26" i="3"/>
  <c r="BC25" i="3"/>
  <c r="AA25" i="3"/>
  <c r="Z25" i="3"/>
  <c r="Y25" i="3"/>
  <c r="X25" i="3"/>
  <c r="W25" i="3"/>
  <c r="V25" i="3"/>
  <c r="U25" i="3"/>
  <c r="T25" i="3"/>
  <c r="Q25" i="3"/>
  <c r="P25" i="3"/>
  <c r="O25" i="3"/>
  <c r="N25" i="3"/>
  <c r="M25" i="3"/>
  <c r="L25" i="3"/>
  <c r="K25" i="3"/>
  <c r="AA24" i="3"/>
  <c r="Z24" i="3"/>
  <c r="Y24" i="3"/>
  <c r="X24" i="3"/>
  <c r="W24" i="3"/>
  <c r="V24" i="3"/>
  <c r="U24" i="3"/>
  <c r="T24" i="3"/>
  <c r="Q24" i="3"/>
  <c r="Q67" i="3" s="1"/>
  <c r="P24" i="3"/>
  <c r="O24" i="3"/>
  <c r="N24" i="3"/>
  <c r="M24" i="3"/>
  <c r="L24" i="3"/>
  <c r="K24" i="3"/>
  <c r="AA23" i="3"/>
  <c r="Z23" i="3"/>
  <c r="Y23" i="3"/>
  <c r="X23" i="3"/>
  <c r="W23" i="3"/>
  <c r="V23" i="3"/>
  <c r="U23" i="3"/>
  <c r="T23" i="3"/>
  <c r="AA22" i="3"/>
  <c r="Z22" i="3"/>
  <c r="Y22" i="3"/>
  <c r="X22" i="3"/>
  <c r="W22" i="3"/>
  <c r="V22" i="3"/>
  <c r="U22" i="3"/>
  <c r="T22" i="3"/>
  <c r="AA21" i="3"/>
  <c r="Z21" i="3"/>
  <c r="Y21" i="3"/>
  <c r="X21" i="3"/>
  <c r="W21" i="3"/>
  <c r="V21" i="3"/>
  <c r="U21" i="3"/>
  <c r="T21" i="3"/>
  <c r="AA20" i="3"/>
  <c r="Z20" i="3"/>
  <c r="Y20" i="3"/>
  <c r="X20" i="3"/>
  <c r="W20" i="3"/>
  <c r="V20" i="3"/>
  <c r="U20" i="3"/>
  <c r="T20" i="3"/>
  <c r="AA19" i="3"/>
  <c r="Z19" i="3"/>
  <c r="Y19" i="3"/>
  <c r="X19" i="3"/>
  <c r="W19" i="3"/>
  <c r="V19" i="3"/>
  <c r="U19" i="3"/>
  <c r="T19" i="3"/>
  <c r="AA18" i="3"/>
  <c r="Z18" i="3"/>
  <c r="Y18" i="3"/>
  <c r="X18" i="3"/>
  <c r="W18" i="3"/>
  <c r="V18" i="3"/>
  <c r="U18" i="3"/>
  <c r="T18" i="3"/>
  <c r="AA17" i="3"/>
  <c r="Z17" i="3"/>
  <c r="Y17" i="3"/>
  <c r="X17" i="3"/>
  <c r="W17" i="3"/>
  <c r="V17" i="3"/>
  <c r="U17" i="3"/>
  <c r="T17" i="3"/>
  <c r="AA16" i="3"/>
  <c r="Z16" i="3"/>
  <c r="Y16" i="3"/>
  <c r="X16" i="3"/>
  <c r="W16" i="3"/>
  <c r="V16" i="3"/>
  <c r="U16" i="3"/>
  <c r="T16" i="3"/>
  <c r="AA15" i="3"/>
  <c r="Z15" i="3"/>
  <c r="Y15" i="3"/>
  <c r="X15" i="3"/>
  <c r="W15" i="3"/>
  <c r="V15" i="3"/>
  <c r="U15" i="3"/>
  <c r="T15" i="3"/>
  <c r="AA14" i="3"/>
  <c r="Z14" i="3"/>
  <c r="Y14" i="3"/>
  <c r="X14" i="3"/>
  <c r="W14" i="3"/>
  <c r="V14" i="3"/>
  <c r="U14" i="3"/>
  <c r="T14" i="3"/>
  <c r="AA13" i="3"/>
  <c r="Z13" i="3"/>
  <c r="Y13" i="3"/>
  <c r="X13" i="3"/>
  <c r="W13" i="3"/>
  <c r="V13" i="3"/>
  <c r="U13" i="3"/>
  <c r="T13" i="3"/>
  <c r="AA12" i="3"/>
  <c r="Z12" i="3"/>
  <c r="Y12" i="3"/>
  <c r="X12" i="3"/>
  <c r="W12" i="3"/>
  <c r="V12" i="3"/>
  <c r="U12" i="3"/>
  <c r="T12" i="3"/>
  <c r="AA11" i="3"/>
  <c r="Z11" i="3"/>
  <c r="Y11" i="3"/>
  <c r="X11" i="3"/>
  <c r="W11" i="3"/>
  <c r="V11" i="3"/>
  <c r="U11" i="3"/>
  <c r="T11" i="3"/>
  <c r="AA10" i="3"/>
  <c r="Z10" i="3"/>
  <c r="Y10" i="3"/>
  <c r="X10" i="3"/>
  <c r="W10" i="3"/>
  <c r="V10" i="3"/>
  <c r="U10" i="3"/>
  <c r="T10" i="3"/>
  <c r="AA9" i="3"/>
  <c r="Z9" i="3"/>
  <c r="Y9" i="3"/>
  <c r="X9" i="3"/>
  <c r="W9" i="3"/>
  <c r="V9" i="3"/>
  <c r="U9" i="3"/>
  <c r="T9" i="3"/>
  <c r="AA8" i="3"/>
  <c r="Z8" i="3"/>
  <c r="Y8" i="3"/>
  <c r="X8" i="3"/>
  <c r="W8" i="3"/>
  <c r="V8" i="3"/>
  <c r="U8" i="3"/>
  <c r="T8" i="3"/>
  <c r="AA7" i="3"/>
  <c r="Z7" i="3"/>
  <c r="Y7" i="3"/>
  <c r="X7" i="3"/>
  <c r="W7" i="3"/>
  <c r="V7" i="3"/>
  <c r="U7" i="3"/>
  <c r="T7" i="3"/>
  <c r="AA6" i="3"/>
  <c r="Z6" i="3"/>
  <c r="Y6" i="3"/>
  <c r="X6" i="3"/>
  <c r="W6" i="3"/>
  <c r="V6" i="3"/>
  <c r="U6" i="3"/>
  <c r="T6" i="3"/>
  <c r="AA5" i="3"/>
  <c r="AP5" i="3" s="1" a="1"/>
  <c r="Z5" i="3"/>
  <c r="Y5" i="3"/>
  <c r="X5" i="3"/>
  <c r="W5" i="3"/>
  <c r="BC18" i="3" s="1"/>
  <c r="V5" i="3"/>
  <c r="U5" i="3"/>
  <c r="T5" i="3"/>
  <c r="BC4" i="3"/>
  <c r="AY4" i="3"/>
  <c r="AA4" i="3"/>
  <c r="BB11" i="3" s="1"/>
  <c r="Z4" i="3"/>
  <c r="AZ10" i="3" s="1"/>
  <c r="Y4" i="3"/>
  <c r="BC9" i="3" s="1"/>
  <c r="X4" i="3"/>
  <c r="AY19" i="3" s="1"/>
  <c r="W4" i="3"/>
  <c r="AZ18" i="3" s="1"/>
  <c r="V4" i="3"/>
  <c r="BB17" i="3" s="1"/>
  <c r="U4" i="3"/>
  <c r="BA16" i="3" s="1"/>
  <c r="T4" i="3"/>
  <c r="BC15" i="3" s="1"/>
  <c r="BC25" i="1"/>
  <c r="AV55" i="3" l="1"/>
  <c r="AV45" i="3"/>
  <c r="AY45" i="3"/>
  <c r="AY43" i="3"/>
  <c r="AQ5" i="3"/>
  <c r="AP5" i="3"/>
  <c r="AE26" i="3"/>
  <c r="AE35" i="3"/>
  <c r="AY6" i="3"/>
  <c r="BA7" i="3"/>
  <c r="AW9" i="3"/>
  <c r="BC10" i="3"/>
  <c r="AW15" i="3"/>
  <c r="BC16" i="3"/>
  <c r="AY18" i="3"/>
  <c r="BC21" i="3"/>
  <c r="AV4" i="3"/>
  <c r="AZ4" i="3"/>
  <c r="AX5" i="3"/>
  <c r="BB5" i="3"/>
  <c r="AP6" i="3" a="1"/>
  <c r="AV6" i="3"/>
  <c r="AZ6" i="3"/>
  <c r="AX7" i="3"/>
  <c r="BB7" i="3"/>
  <c r="AP8" i="3" a="1"/>
  <c r="AV8" i="3"/>
  <c r="AZ8" i="3"/>
  <c r="AX9" i="3"/>
  <c r="BB9" i="3"/>
  <c r="AV10" i="3"/>
  <c r="AX11" i="3"/>
  <c r="AX15" i="3"/>
  <c r="BB15" i="3"/>
  <c r="AV16" i="3"/>
  <c r="AZ16" i="3"/>
  <c r="AX17" i="3"/>
  <c r="AV18" i="3"/>
  <c r="AX19" i="3"/>
  <c r="N66" i="3"/>
  <c r="N67" i="3"/>
  <c r="AE27" i="3"/>
  <c r="AV62" i="3"/>
  <c r="AV60" i="3"/>
  <c r="AV58" i="3"/>
  <c r="AV56" i="3"/>
  <c r="AV54" i="3"/>
  <c r="AV52" i="3"/>
  <c r="AV50" i="3"/>
  <c r="AV48" i="3"/>
  <c r="AV46" i="3"/>
  <c r="AV44" i="3"/>
  <c r="AV42" i="3"/>
  <c r="AV40" i="3"/>
  <c r="AV38" i="3"/>
  <c r="AV61" i="3"/>
  <c r="AV57" i="3"/>
  <c r="AV53" i="3"/>
  <c r="AV49" i="3"/>
  <c r="AV43" i="3"/>
  <c r="AV41" i="3"/>
  <c r="BC33" i="3"/>
  <c r="AV39" i="3"/>
  <c r="AZ62" i="3"/>
  <c r="AZ64" i="3" s="1"/>
  <c r="AZ60" i="3"/>
  <c r="AZ58" i="3"/>
  <c r="AZ56" i="3"/>
  <c r="AZ54" i="3"/>
  <c r="AZ52" i="3"/>
  <c r="AZ50" i="3"/>
  <c r="AZ48" i="3"/>
  <c r="AZ46" i="3"/>
  <c r="AZ61" i="3"/>
  <c r="AZ57" i="3"/>
  <c r="AZ53" i="3"/>
  <c r="AZ49" i="3"/>
  <c r="AZ44" i="3"/>
  <c r="AZ42" i="3"/>
  <c r="AZ40" i="3"/>
  <c r="AZ38" i="3"/>
  <c r="AZ39" i="3"/>
  <c r="AZ45" i="3"/>
  <c r="AZ59" i="3"/>
  <c r="AZ55" i="3"/>
  <c r="AZ51" i="3"/>
  <c r="AZ47" i="3"/>
  <c r="AZ43" i="3"/>
  <c r="AE41" i="3"/>
  <c r="AZ41" i="3"/>
  <c r="AE45" i="3"/>
  <c r="AE46" i="3"/>
  <c r="AE54" i="3"/>
  <c r="AE62" i="3"/>
  <c r="BA5" i="3"/>
  <c r="AW7" i="3"/>
  <c r="AY8" i="3"/>
  <c r="AY10" i="3"/>
  <c r="AW11" i="3"/>
  <c r="BA15" i="3"/>
  <c r="AW17" i="3"/>
  <c r="BC19" i="3"/>
  <c r="AE32" i="3"/>
  <c r="AE33" i="3"/>
  <c r="AW62" i="3"/>
  <c r="AW64" i="3" s="1"/>
  <c r="AW60" i="3"/>
  <c r="AW58" i="3"/>
  <c r="AW56" i="3"/>
  <c r="AW54" i="3"/>
  <c r="AW52" i="3"/>
  <c r="AW50" i="3"/>
  <c r="AW48" i="3"/>
  <c r="AW46" i="3"/>
  <c r="AW61" i="3"/>
  <c r="AW59" i="3"/>
  <c r="AW57" i="3"/>
  <c r="AW55" i="3"/>
  <c r="AW53" i="3"/>
  <c r="AW51" i="3"/>
  <c r="AW49" i="3"/>
  <c r="AW47" i="3"/>
  <c r="AW45" i="3"/>
  <c r="AW43" i="3"/>
  <c r="AW41" i="3"/>
  <c r="AW39" i="3"/>
  <c r="AW38" i="3"/>
  <c r="AW44" i="3"/>
  <c r="AW42" i="3"/>
  <c r="AW40" i="3"/>
  <c r="AE44" i="3"/>
  <c r="AE64" i="3"/>
  <c r="V67" i="3"/>
  <c r="V66" i="3"/>
  <c r="V69" i="3" s="1"/>
  <c r="Z67" i="3"/>
  <c r="Z66" i="3"/>
  <c r="Z69" i="3" s="1"/>
  <c r="BB21" i="3"/>
  <c r="AX21" i="3"/>
  <c r="BA21" i="3"/>
  <c r="AW21" i="3"/>
  <c r="AZ21" i="3"/>
  <c r="AV21" i="3"/>
  <c r="AP4" i="3" a="1"/>
  <c r="W66" i="3"/>
  <c r="W67" i="3"/>
  <c r="AA66" i="3"/>
  <c r="AA67" i="3"/>
  <c r="AZ22" i="3"/>
  <c r="AV22" i="3"/>
  <c r="BC22" i="3"/>
  <c r="AY22" i="3"/>
  <c r="BB22" i="3"/>
  <c r="AX22" i="3"/>
  <c r="AW4" i="3"/>
  <c r="BA4" i="3"/>
  <c r="AY5" i="3"/>
  <c r="BC5" i="3"/>
  <c r="AW6" i="3"/>
  <c r="BA6" i="3"/>
  <c r="AY7" i="3"/>
  <c r="BC7" i="3"/>
  <c r="AW8" i="3"/>
  <c r="BA8" i="3"/>
  <c r="AY9" i="3"/>
  <c r="AW10" i="3"/>
  <c r="BA10" i="3"/>
  <c r="AY11" i="3"/>
  <c r="BC11" i="3"/>
  <c r="AY15" i="3"/>
  <c r="AW16" i="3"/>
  <c r="AY17" i="3"/>
  <c r="BC17" i="3"/>
  <c r="AW18" i="3"/>
  <c r="BA18" i="3"/>
  <c r="AE20" i="3"/>
  <c r="AE22" i="3"/>
  <c r="AW22" i="3"/>
  <c r="AE24" i="3"/>
  <c r="AE28" i="3"/>
  <c r="BA62" i="3"/>
  <c r="BA64" i="3" s="1"/>
  <c r="BA60" i="3"/>
  <c r="BA58" i="3"/>
  <c r="BA56" i="3"/>
  <c r="BA54" i="3"/>
  <c r="BA52" i="3"/>
  <c r="BA50" i="3"/>
  <c r="BA48" i="3"/>
  <c r="BA46" i="3"/>
  <c r="BA61" i="3"/>
  <c r="BA59" i="3"/>
  <c r="BA57" i="3"/>
  <c r="BA55" i="3"/>
  <c r="BA53" i="3"/>
  <c r="BA51" i="3"/>
  <c r="BA49" i="3"/>
  <c r="BA47" i="3"/>
  <c r="BA45" i="3"/>
  <c r="BA43" i="3"/>
  <c r="BA41" i="3"/>
  <c r="BA39" i="3"/>
  <c r="BA42" i="3"/>
  <c r="BA40" i="3"/>
  <c r="BA38" i="3"/>
  <c r="AV51" i="3"/>
  <c r="AV59" i="3"/>
  <c r="U66" i="3"/>
  <c r="U67" i="3"/>
  <c r="Y66" i="3"/>
  <c r="Y67" i="3"/>
  <c r="AZ20" i="3"/>
  <c r="AV20" i="3"/>
  <c r="BC20" i="3"/>
  <c r="AY20" i="3"/>
  <c r="BB20" i="3"/>
  <c r="AX20" i="3"/>
  <c r="AE4" i="3"/>
  <c r="AW5" i="3"/>
  <c r="BC6" i="3"/>
  <c r="BC8" i="3"/>
  <c r="BA9" i="3"/>
  <c r="BA11" i="3"/>
  <c r="AY16" i="3"/>
  <c r="BA17" i="3"/>
  <c r="AW19" i="3"/>
  <c r="BA20" i="3"/>
  <c r="T66" i="3"/>
  <c r="T67" i="3"/>
  <c r="X66" i="3"/>
  <c r="X69" i="3" s="1"/>
  <c r="X67" i="3"/>
  <c r="BB19" i="3"/>
  <c r="BA19" i="3"/>
  <c r="AX4" i="3"/>
  <c r="BB4" i="3"/>
  <c r="AV5" i="3"/>
  <c r="AZ5" i="3"/>
  <c r="AX6" i="3"/>
  <c r="BB6" i="3"/>
  <c r="AP7" i="3" a="1"/>
  <c r="AV7" i="3"/>
  <c r="AZ7" i="3"/>
  <c r="AX8" i="3"/>
  <c r="BB8" i="3"/>
  <c r="AP9" i="3" a="1"/>
  <c r="AV9" i="3"/>
  <c r="AZ9" i="3"/>
  <c r="AX10" i="3"/>
  <c r="BB10" i="3"/>
  <c r="AV11" i="3"/>
  <c r="AZ11" i="3"/>
  <c r="AV15" i="3"/>
  <c r="AZ15" i="3"/>
  <c r="AX16" i="3"/>
  <c r="BB16" i="3"/>
  <c r="AV17" i="3"/>
  <c r="AZ17" i="3"/>
  <c r="AX18" i="3"/>
  <c r="BB18" i="3"/>
  <c r="AV19" i="3"/>
  <c r="AZ19" i="3"/>
  <c r="AW20" i="3"/>
  <c r="AY21" i="3"/>
  <c r="BA22" i="3"/>
  <c r="AE25" i="3"/>
  <c r="AE29" i="3"/>
  <c r="AE30" i="3"/>
  <c r="AX61" i="3"/>
  <c r="AX59" i="3"/>
  <c r="AX57" i="3"/>
  <c r="AX55" i="3"/>
  <c r="AX53" i="3"/>
  <c r="AX51" i="3"/>
  <c r="AX49" i="3"/>
  <c r="AX47" i="3"/>
  <c r="AX45" i="3"/>
  <c r="AX43" i="3"/>
  <c r="AX41" i="3"/>
  <c r="AX39" i="3"/>
  <c r="AX62" i="3"/>
  <c r="AX64" i="3" s="1"/>
  <c r="AX58" i="3"/>
  <c r="AX54" i="3"/>
  <c r="AX50" i="3"/>
  <c r="AX46" i="3"/>
  <c r="AX44" i="3"/>
  <c r="AX42" i="3"/>
  <c r="AX60" i="3"/>
  <c r="AX56" i="3"/>
  <c r="AX52" i="3"/>
  <c r="AX48" i="3"/>
  <c r="AX40" i="3"/>
  <c r="BB61" i="3"/>
  <c r="BB59" i="3"/>
  <c r="BB57" i="3"/>
  <c r="BB55" i="3"/>
  <c r="BB53" i="3"/>
  <c r="BB51" i="3"/>
  <c r="BB49" i="3"/>
  <c r="BB47" i="3"/>
  <c r="BB45" i="3"/>
  <c r="BB62" i="3"/>
  <c r="BB64" i="3" s="1"/>
  <c r="BB58" i="3"/>
  <c r="BB54" i="3"/>
  <c r="BB50" i="3"/>
  <c r="BB46" i="3"/>
  <c r="BB43" i="3"/>
  <c r="BB41" i="3"/>
  <c r="BB39" i="3"/>
  <c r="BB40" i="3"/>
  <c r="BB60" i="3"/>
  <c r="BB56" i="3"/>
  <c r="BB52" i="3"/>
  <c r="BB48" i="3"/>
  <c r="BB38" i="3"/>
  <c r="BB44" i="3"/>
  <c r="AE34" i="3"/>
  <c r="AE36" i="3"/>
  <c r="AE37" i="3"/>
  <c r="AX38" i="3"/>
  <c r="AE50" i="3"/>
  <c r="AE58" i="3"/>
  <c r="K66" i="3"/>
  <c r="K67" i="3"/>
  <c r="O66" i="3"/>
  <c r="O67" i="3"/>
  <c r="BC32" i="3"/>
  <c r="AE38" i="3"/>
  <c r="AE47" i="3"/>
  <c r="AE51" i="3"/>
  <c r="AE55" i="3"/>
  <c r="AE59" i="3"/>
  <c r="AE63" i="3"/>
  <c r="L67" i="3"/>
  <c r="L66" i="3"/>
  <c r="P67" i="3"/>
  <c r="AY61" i="3"/>
  <c r="AY59" i="3"/>
  <c r="AY57" i="3"/>
  <c r="AY55" i="3"/>
  <c r="AY53" i="3"/>
  <c r="AY51" i="3"/>
  <c r="AY49" i="3"/>
  <c r="AY47" i="3"/>
  <c r="AY62" i="3"/>
  <c r="AY64" i="3" s="1"/>
  <c r="AY60" i="3"/>
  <c r="AY58" i="3"/>
  <c r="AY56" i="3"/>
  <c r="AY54" i="3"/>
  <c r="AY52" i="3"/>
  <c r="AY50" i="3"/>
  <c r="AY48" i="3"/>
  <c r="AY46" i="3"/>
  <c r="AY44" i="3"/>
  <c r="AY42" i="3"/>
  <c r="AY40" i="3"/>
  <c r="AY38" i="3"/>
  <c r="AY39" i="3"/>
  <c r="AE40" i="3"/>
  <c r="M66" i="3"/>
  <c r="M67" i="3"/>
  <c r="Q66" i="3"/>
  <c r="AY41" i="3"/>
  <c r="AE42" i="3"/>
  <c r="AE49" i="3"/>
  <c r="AE53" i="3"/>
  <c r="AE57" i="3"/>
  <c r="AE61" i="3"/>
  <c r="AE48" i="3"/>
  <c r="AE52" i="3"/>
  <c r="AE56" i="3"/>
  <c r="AE60" i="3"/>
  <c r="AE65" i="3"/>
  <c r="AR5" i="3" s="1"/>
  <c r="C67" i="1"/>
  <c r="D67" i="1"/>
  <c r="E67" i="1"/>
  <c r="F67" i="1"/>
  <c r="G67" i="1"/>
  <c r="H67" i="1"/>
  <c r="I67" i="1"/>
  <c r="C98" i="1"/>
  <c r="D98" i="1"/>
  <c r="E98" i="1"/>
  <c r="F98" i="1"/>
  <c r="G98" i="1"/>
  <c r="H98" i="1"/>
  <c r="B98" i="1"/>
  <c r="BB32" i="1"/>
  <c r="BB33" i="1" s="1"/>
  <c r="BB40" i="1" s="1"/>
  <c r="AW32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4" i="1"/>
  <c r="BC51" i="3" l="1"/>
  <c r="BC45" i="3"/>
  <c r="BC47" i="3"/>
  <c r="BC55" i="3"/>
  <c r="BC41" i="3"/>
  <c r="BC57" i="3"/>
  <c r="BC42" i="3"/>
  <c r="BC50" i="3"/>
  <c r="BC58" i="3"/>
  <c r="AP9" i="3"/>
  <c r="AQ9" i="3"/>
  <c r="U69" i="3"/>
  <c r="W69" i="3"/>
  <c r="BC43" i="3"/>
  <c r="BC61" i="3"/>
  <c r="BC44" i="3"/>
  <c r="BC52" i="3"/>
  <c r="BC60" i="3"/>
  <c r="AQ8" i="3"/>
  <c r="AP8" i="3"/>
  <c r="AE39" i="3"/>
  <c r="AE43" i="3"/>
  <c r="AE23" i="3"/>
  <c r="AE31" i="3"/>
  <c r="AE21" i="3"/>
  <c r="AE18" i="3"/>
  <c r="AE16" i="3"/>
  <c r="AE14" i="3"/>
  <c r="AE12" i="3"/>
  <c r="AE10" i="3"/>
  <c r="AE8" i="3"/>
  <c r="AE6" i="3"/>
  <c r="T69" i="3"/>
  <c r="AV27" i="3"/>
  <c r="AP7" i="3"/>
  <c r="AQ7" i="3"/>
  <c r="AQ4" i="3"/>
  <c r="AP4" i="3"/>
  <c r="BC39" i="3"/>
  <c r="BC49" i="3"/>
  <c r="BC38" i="3"/>
  <c r="BE38" i="3" s="1"/>
  <c r="BC46" i="3"/>
  <c r="BC54" i="3"/>
  <c r="AV64" i="3"/>
  <c r="BC62" i="3"/>
  <c r="AQ6" i="3"/>
  <c r="AP6" i="3"/>
  <c r="AV26" i="3" a="1"/>
  <c r="AV26" i="3" s="1"/>
  <c r="BC59" i="3"/>
  <c r="Y69" i="3"/>
  <c r="AA69" i="3"/>
  <c r="BC53" i="3"/>
  <c r="BC40" i="3"/>
  <c r="BC48" i="3"/>
  <c r="BC56" i="3"/>
  <c r="AE19" i="3"/>
  <c r="AE17" i="3"/>
  <c r="AE15" i="3"/>
  <c r="AE13" i="3"/>
  <c r="AE11" i="3"/>
  <c r="AE9" i="3"/>
  <c r="AE7" i="3"/>
  <c r="AE5" i="3"/>
  <c r="AV33" i="1"/>
  <c r="Z67" i="1"/>
  <c r="BB56" i="1"/>
  <c r="BB53" i="1"/>
  <c r="BB49" i="1"/>
  <c r="BB46" i="1"/>
  <c r="BB52" i="1"/>
  <c r="BB45" i="1"/>
  <c r="BB38" i="1"/>
  <c r="BB50" i="1"/>
  <c r="BB44" i="1"/>
  <c r="BB58" i="1"/>
  <c r="BB48" i="1"/>
  <c r="BB39" i="1"/>
  <c r="BB43" i="1"/>
  <c r="BB47" i="1"/>
  <c r="BB51" i="1"/>
  <c r="BB55" i="1"/>
  <c r="BB59" i="1"/>
  <c r="BB62" i="1"/>
  <c r="BB64" i="1" s="1"/>
  <c r="BB61" i="1"/>
  <c r="BB42" i="1"/>
  <c r="BB60" i="1"/>
  <c r="BB57" i="1"/>
  <c r="BB54" i="1"/>
  <c r="BB41" i="1"/>
  <c r="BB10" i="1"/>
  <c r="Z66" i="1"/>
  <c r="BB21" i="1"/>
  <c r="BE46" i="3" l="1"/>
  <c r="BE59" i="3"/>
  <c r="AV62" i="1"/>
  <c r="AV38" i="1"/>
  <c r="BE44" i="3"/>
  <c r="BE48" i="3"/>
  <c r="BE52" i="3"/>
  <c r="BE49" i="3"/>
  <c r="BE58" i="3"/>
  <c r="BE50" i="3"/>
  <c r="BE56" i="3"/>
  <c r="BE39" i="3"/>
  <c r="BE53" i="3"/>
  <c r="BE43" i="3"/>
  <c r="BE41" i="3"/>
  <c r="AF61" i="3"/>
  <c r="AF57" i="3"/>
  <c r="AF53" i="3"/>
  <c r="AF49" i="3"/>
  <c r="AF45" i="3"/>
  <c r="AF36" i="3"/>
  <c r="AF41" i="3"/>
  <c r="AF27" i="3"/>
  <c r="AF7" i="3"/>
  <c r="AF11" i="3"/>
  <c r="AF15" i="3"/>
  <c r="AF19" i="3"/>
  <c r="AF34" i="3"/>
  <c r="AF30" i="3"/>
  <c r="AF32" i="3"/>
  <c r="AF35" i="3"/>
  <c r="AF4" i="3"/>
  <c r="AF28" i="3"/>
  <c r="AF42" i="3"/>
  <c r="AF47" i="3"/>
  <c r="AF63" i="3"/>
  <c r="AF40" i="3"/>
  <c r="AF52" i="3"/>
  <c r="AF46" i="3"/>
  <c r="AF50" i="3"/>
  <c r="AF54" i="3"/>
  <c r="AF58" i="3"/>
  <c r="AF62" i="3"/>
  <c r="AF21" i="3"/>
  <c r="AF65" i="3"/>
  <c r="AR6" i="3" s="1"/>
  <c r="AF56" i="3"/>
  <c r="AF55" i="3"/>
  <c r="AF8" i="3"/>
  <c r="AF12" i="3"/>
  <c r="AF16" i="3"/>
  <c r="AF38" i="3"/>
  <c r="AF59" i="3"/>
  <c r="AF23" i="3"/>
  <c r="AF51" i="3"/>
  <c r="AF5" i="3"/>
  <c r="AF9" i="3"/>
  <c r="AF13" i="3"/>
  <c r="AF17" i="3"/>
  <c r="AF33" i="3"/>
  <c r="AF25" i="3"/>
  <c r="AF29" i="3"/>
  <c r="AF24" i="3"/>
  <c r="AF44" i="3"/>
  <c r="AF60" i="3"/>
  <c r="AF20" i="3"/>
  <c r="AF22" i="3"/>
  <c r="AF64" i="3"/>
  <c r="AF48" i="3"/>
  <c r="AF6" i="3"/>
  <c r="AF10" i="3"/>
  <c r="AF14" i="3"/>
  <c r="AF18" i="3"/>
  <c r="AF26" i="3"/>
  <c r="AF39" i="3"/>
  <c r="AF31" i="3"/>
  <c r="AF43" i="3"/>
  <c r="AF37" i="3"/>
  <c r="BE54" i="3"/>
  <c r="AH60" i="3"/>
  <c r="AH56" i="3"/>
  <c r="AH52" i="3"/>
  <c r="AH48" i="3"/>
  <c r="AH37" i="3"/>
  <c r="AH58" i="3"/>
  <c r="AH50" i="3"/>
  <c r="AH62" i="3"/>
  <c r="AH54" i="3"/>
  <c r="AH46" i="3"/>
  <c r="AH32" i="3"/>
  <c r="AH42" i="3"/>
  <c r="AH24" i="3"/>
  <c r="AH5" i="3"/>
  <c r="AH7" i="3"/>
  <c r="AH9" i="3"/>
  <c r="AH11" i="3"/>
  <c r="AH13" i="3"/>
  <c r="AH15" i="3"/>
  <c r="AH17" i="3"/>
  <c r="AH19" i="3"/>
  <c r="AH20" i="3"/>
  <c r="AH22" i="3"/>
  <c r="AH23" i="3"/>
  <c r="AH27" i="3"/>
  <c r="AH29" i="3"/>
  <c r="AH31" i="3"/>
  <c r="AH45" i="3"/>
  <c r="AH57" i="3"/>
  <c r="AH65" i="3"/>
  <c r="AR8" i="3" s="1"/>
  <c r="AH51" i="3"/>
  <c r="AH35" i="3"/>
  <c r="AH53" i="3"/>
  <c r="AH55" i="3"/>
  <c r="AH64" i="3"/>
  <c r="AH59" i="3"/>
  <c r="AH39" i="3"/>
  <c r="AH43" i="3"/>
  <c r="AH49" i="3"/>
  <c r="AH41" i="3"/>
  <c r="AH34" i="3"/>
  <c r="AH63" i="3"/>
  <c r="AH6" i="3"/>
  <c r="AH8" i="3"/>
  <c r="AH10" i="3"/>
  <c r="AH12" i="3"/>
  <c r="AH14" i="3"/>
  <c r="AH16" i="3"/>
  <c r="AH18" i="3"/>
  <c r="AH21" i="3"/>
  <c r="AH30" i="3"/>
  <c r="AH4" i="3"/>
  <c r="AH26" i="3"/>
  <c r="AH33" i="3"/>
  <c r="AH44" i="3"/>
  <c r="AH36" i="3"/>
  <c r="AH25" i="3"/>
  <c r="AH38" i="3"/>
  <c r="AH40" i="3"/>
  <c r="AH61" i="3"/>
  <c r="AH28" i="3"/>
  <c r="AH47" i="3"/>
  <c r="BE45" i="3"/>
  <c r="AD35" i="3"/>
  <c r="AD43" i="3"/>
  <c r="AD58" i="3"/>
  <c r="AD53" i="3"/>
  <c r="AD55" i="3"/>
  <c r="AD64" i="3"/>
  <c r="AD30" i="3"/>
  <c r="AD4" i="3"/>
  <c r="AD26" i="3"/>
  <c r="AD44" i="3"/>
  <c r="AD41" i="3"/>
  <c r="AD59" i="3"/>
  <c r="AD57" i="3"/>
  <c r="AD6" i="3"/>
  <c r="AD8" i="3"/>
  <c r="AD10" i="3"/>
  <c r="AD12" i="3"/>
  <c r="AD14" i="3"/>
  <c r="AD16" i="3"/>
  <c r="AD18" i="3"/>
  <c r="AD20" i="3"/>
  <c r="AD32" i="3"/>
  <c r="AD21" i="3"/>
  <c r="AD40" i="3"/>
  <c r="AD54" i="3"/>
  <c r="AD33" i="3"/>
  <c r="AD49" i="3"/>
  <c r="AD36" i="3"/>
  <c r="AD39" i="3"/>
  <c r="AD61" i="3"/>
  <c r="AD47" i="3"/>
  <c r="AD29" i="3"/>
  <c r="AD45" i="3"/>
  <c r="AD52" i="3"/>
  <c r="AD60" i="3"/>
  <c r="AD28" i="3"/>
  <c r="AD25" i="3"/>
  <c r="AD34" i="3"/>
  <c r="AD37" i="3"/>
  <c r="AD50" i="3"/>
  <c r="AD63" i="3"/>
  <c r="AD31" i="3"/>
  <c r="AD48" i="3"/>
  <c r="AD56" i="3"/>
  <c r="AD65" i="3"/>
  <c r="AR4" i="3" s="1"/>
  <c r="AD51" i="3"/>
  <c r="AD24" i="3"/>
  <c r="AD5" i="3"/>
  <c r="AD7" i="3"/>
  <c r="AD9" i="3"/>
  <c r="AD11" i="3"/>
  <c r="AD13" i="3"/>
  <c r="AD15" i="3"/>
  <c r="AD17" i="3"/>
  <c r="AD19" i="3"/>
  <c r="AD38" i="3"/>
  <c r="AD22" i="3"/>
  <c r="AD42" i="3"/>
  <c r="AD23" i="3"/>
  <c r="AD27" i="3"/>
  <c r="AD46" i="3"/>
  <c r="AD62" i="3"/>
  <c r="BE51" i="3"/>
  <c r="BE61" i="3"/>
  <c r="BE42" i="3"/>
  <c r="BE47" i="3"/>
  <c r="AG42" i="3"/>
  <c r="AG44" i="3"/>
  <c r="AG33" i="3"/>
  <c r="AG7" i="3"/>
  <c r="AG11" i="3"/>
  <c r="AG15" i="3"/>
  <c r="AG19" i="3"/>
  <c r="AG5" i="3"/>
  <c r="AG35" i="3"/>
  <c r="AG52" i="3"/>
  <c r="AG4" i="3"/>
  <c r="AG26" i="3"/>
  <c r="AG48" i="3"/>
  <c r="AG49" i="3"/>
  <c r="AG53" i="3"/>
  <c r="AG57" i="3"/>
  <c r="AG61" i="3"/>
  <c r="AG36" i="3"/>
  <c r="AG58" i="3"/>
  <c r="AG32" i="3"/>
  <c r="AG23" i="3"/>
  <c r="AG47" i="3"/>
  <c r="AG55" i="3"/>
  <c r="AG63" i="3"/>
  <c r="AG64" i="3"/>
  <c r="AG50" i="3"/>
  <c r="AG25" i="3"/>
  <c r="AG29" i="3"/>
  <c r="AG8" i="3"/>
  <c r="AG12" i="3"/>
  <c r="AG16" i="3"/>
  <c r="AG20" i="3"/>
  <c r="AG37" i="3"/>
  <c r="AG24" i="3"/>
  <c r="AG28" i="3"/>
  <c r="AG39" i="3"/>
  <c r="AG51" i="3"/>
  <c r="AG59" i="3"/>
  <c r="AG46" i="3"/>
  <c r="AG62" i="3"/>
  <c r="AG43" i="3"/>
  <c r="AG45" i="3"/>
  <c r="AG54" i="3"/>
  <c r="AG9" i="3"/>
  <c r="AG13" i="3"/>
  <c r="AG17" i="3"/>
  <c r="AG22" i="3"/>
  <c r="AG30" i="3"/>
  <c r="AG38" i="3"/>
  <c r="AG21" i="3"/>
  <c r="AG40" i="3"/>
  <c r="AG27" i="3"/>
  <c r="AG56" i="3"/>
  <c r="AG41" i="3"/>
  <c r="AG65" i="3"/>
  <c r="AR7" i="3" s="1"/>
  <c r="AG6" i="3"/>
  <c r="AG10" i="3"/>
  <c r="AG14" i="3"/>
  <c r="AG18" i="3"/>
  <c r="AG31" i="3"/>
  <c r="AG34" i="3"/>
  <c r="AG60" i="3"/>
  <c r="BE40" i="3"/>
  <c r="BE62" i="3"/>
  <c r="BE60" i="3"/>
  <c r="AI43" i="3"/>
  <c r="AI39" i="3"/>
  <c r="AI37" i="3"/>
  <c r="AI23" i="3"/>
  <c r="AI25" i="3"/>
  <c r="AI30" i="3"/>
  <c r="AI34" i="3"/>
  <c r="AI38" i="3"/>
  <c r="AI60" i="3"/>
  <c r="AI22" i="3"/>
  <c r="AI24" i="3"/>
  <c r="AI4" i="3"/>
  <c r="AI35" i="3"/>
  <c r="AI58" i="3"/>
  <c r="AI48" i="3"/>
  <c r="AI40" i="3"/>
  <c r="AI5" i="3"/>
  <c r="AI7" i="3"/>
  <c r="AI9" i="3"/>
  <c r="AI11" i="3"/>
  <c r="AI13" i="3"/>
  <c r="AI15" i="3"/>
  <c r="AI17" i="3"/>
  <c r="AI19" i="3"/>
  <c r="AI27" i="3"/>
  <c r="AI41" i="3"/>
  <c r="AI45" i="3"/>
  <c r="AI62" i="3"/>
  <c r="AI32" i="3"/>
  <c r="AI44" i="3"/>
  <c r="AI64" i="3"/>
  <c r="AI42" i="3"/>
  <c r="AI51" i="3"/>
  <c r="AI49" i="3"/>
  <c r="AI61" i="3"/>
  <c r="AI26" i="3"/>
  <c r="AI54" i="3"/>
  <c r="AI28" i="3"/>
  <c r="AI29" i="3"/>
  <c r="AI50" i="3"/>
  <c r="AI47" i="3"/>
  <c r="AI55" i="3"/>
  <c r="AI59" i="3"/>
  <c r="AI63" i="3"/>
  <c r="AI52" i="3"/>
  <c r="AI20" i="3"/>
  <c r="AI57" i="3"/>
  <c r="AI6" i="3"/>
  <c r="AI8" i="3"/>
  <c r="AI10" i="3"/>
  <c r="AI12" i="3"/>
  <c r="AI14" i="3"/>
  <c r="AI16" i="3"/>
  <c r="AI18" i="3"/>
  <c r="AI21" i="3"/>
  <c r="AI31" i="3"/>
  <c r="AI46" i="3"/>
  <c r="AI33" i="3"/>
  <c r="AI36" i="3"/>
  <c r="AI53" i="3"/>
  <c r="AI56" i="3"/>
  <c r="AI65" i="3"/>
  <c r="AR9" i="3" s="1"/>
  <c r="BE57" i="3"/>
  <c r="BE55" i="3"/>
  <c r="Z69" i="1"/>
  <c r="BA32" i="1"/>
  <c r="BA33" i="1" s="1"/>
  <c r="AW33" i="1"/>
  <c r="AY32" i="1"/>
  <c r="AY33" i="1" s="1"/>
  <c r="AZ32" i="1"/>
  <c r="AZ33" i="1" s="1"/>
  <c r="K65" i="1"/>
  <c r="L65" i="1"/>
  <c r="M65" i="1"/>
  <c r="N65" i="1"/>
  <c r="O65" i="1"/>
  <c r="P65" i="1"/>
  <c r="Q65" i="1"/>
  <c r="K25" i="1"/>
  <c r="L25" i="1"/>
  <c r="M25" i="1"/>
  <c r="N25" i="1"/>
  <c r="O25" i="1"/>
  <c r="P25" i="1"/>
  <c r="Q25" i="1"/>
  <c r="K26" i="1"/>
  <c r="L26" i="1"/>
  <c r="M26" i="1"/>
  <c r="N26" i="1"/>
  <c r="O26" i="1"/>
  <c r="P26" i="1"/>
  <c r="Q26" i="1"/>
  <c r="K27" i="1"/>
  <c r="L27" i="1"/>
  <c r="M27" i="1"/>
  <c r="N27" i="1"/>
  <c r="O27" i="1"/>
  <c r="P27" i="1"/>
  <c r="Q27" i="1"/>
  <c r="K28" i="1"/>
  <c r="L28" i="1"/>
  <c r="M28" i="1"/>
  <c r="N28" i="1"/>
  <c r="O28" i="1"/>
  <c r="P28" i="1"/>
  <c r="Q28" i="1"/>
  <c r="K29" i="1"/>
  <c r="L29" i="1"/>
  <c r="M29" i="1"/>
  <c r="N29" i="1"/>
  <c r="O29" i="1"/>
  <c r="P29" i="1"/>
  <c r="Q29" i="1"/>
  <c r="K30" i="1"/>
  <c r="L30" i="1"/>
  <c r="M30" i="1"/>
  <c r="N30" i="1"/>
  <c r="O30" i="1"/>
  <c r="P30" i="1"/>
  <c r="Q30" i="1"/>
  <c r="K31" i="1"/>
  <c r="L31" i="1"/>
  <c r="M31" i="1"/>
  <c r="N31" i="1"/>
  <c r="O31" i="1"/>
  <c r="P31" i="1"/>
  <c r="Q31" i="1"/>
  <c r="K32" i="1"/>
  <c r="L32" i="1"/>
  <c r="M32" i="1"/>
  <c r="N32" i="1"/>
  <c r="O32" i="1"/>
  <c r="P32" i="1"/>
  <c r="Q32" i="1"/>
  <c r="K33" i="1"/>
  <c r="L33" i="1"/>
  <c r="M33" i="1"/>
  <c r="N33" i="1"/>
  <c r="O33" i="1"/>
  <c r="P33" i="1"/>
  <c r="Q33" i="1"/>
  <c r="K34" i="1"/>
  <c r="L34" i="1"/>
  <c r="M34" i="1"/>
  <c r="N34" i="1"/>
  <c r="O34" i="1"/>
  <c r="P34" i="1"/>
  <c r="Q34" i="1"/>
  <c r="K35" i="1"/>
  <c r="L35" i="1"/>
  <c r="M35" i="1"/>
  <c r="N35" i="1"/>
  <c r="O35" i="1"/>
  <c r="P35" i="1"/>
  <c r="Q35" i="1"/>
  <c r="K36" i="1"/>
  <c r="L36" i="1"/>
  <c r="M36" i="1"/>
  <c r="N36" i="1"/>
  <c r="O36" i="1"/>
  <c r="P36" i="1"/>
  <c r="Q36" i="1"/>
  <c r="K37" i="1"/>
  <c r="L37" i="1"/>
  <c r="M37" i="1"/>
  <c r="N37" i="1"/>
  <c r="O37" i="1"/>
  <c r="P37" i="1"/>
  <c r="Q37" i="1"/>
  <c r="K38" i="1"/>
  <c r="L38" i="1"/>
  <c r="M38" i="1"/>
  <c r="N38" i="1"/>
  <c r="O38" i="1"/>
  <c r="P38" i="1"/>
  <c r="Q38" i="1"/>
  <c r="K39" i="1"/>
  <c r="L39" i="1"/>
  <c r="M39" i="1"/>
  <c r="N39" i="1"/>
  <c r="O39" i="1"/>
  <c r="P39" i="1"/>
  <c r="Q39" i="1"/>
  <c r="K40" i="1"/>
  <c r="L40" i="1"/>
  <c r="M40" i="1"/>
  <c r="N40" i="1"/>
  <c r="O40" i="1"/>
  <c r="P40" i="1"/>
  <c r="Q40" i="1"/>
  <c r="K41" i="1"/>
  <c r="L41" i="1"/>
  <c r="M41" i="1"/>
  <c r="N41" i="1"/>
  <c r="O41" i="1"/>
  <c r="P41" i="1"/>
  <c r="Q41" i="1"/>
  <c r="K42" i="1"/>
  <c r="L42" i="1"/>
  <c r="M42" i="1"/>
  <c r="N42" i="1"/>
  <c r="O42" i="1"/>
  <c r="P42" i="1"/>
  <c r="Q42" i="1"/>
  <c r="K43" i="1"/>
  <c r="L43" i="1"/>
  <c r="M43" i="1"/>
  <c r="N43" i="1"/>
  <c r="O43" i="1"/>
  <c r="P43" i="1"/>
  <c r="Q43" i="1"/>
  <c r="K44" i="1"/>
  <c r="L44" i="1"/>
  <c r="M44" i="1"/>
  <c r="N44" i="1"/>
  <c r="O44" i="1"/>
  <c r="P44" i="1"/>
  <c r="Q44" i="1"/>
  <c r="K45" i="1"/>
  <c r="L45" i="1"/>
  <c r="M45" i="1"/>
  <c r="N45" i="1"/>
  <c r="O45" i="1"/>
  <c r="P45" i="1"/>
  <c r="Q45" i="1"/>
  <c r="K46" i="1"/>
  <c r="L46" i="1"/>
  <c r="M46" i="1"/>
  <c r="N46" i="1"/>
  <c r="O46" i="1"/>
  <c r="P46" i="1"/>
  <c r="Q46" i="1"/>
  <c r="K47" i="1"/>
  <c r="L47" i="1"/>
  <c r="M47" i="1"/>
  <c r="N47" i="1"/>
  <c r="O47" i="1"/>
  <c r="P47" i="1"/>
  <c r="Q47" i="1"/>
  <c r="K48" i="1"/>
  <c r="L48" i="1"/>
  <c r="M48" i="1"/>
  <c r="N48" i="1"/>
  <c r="O48" i="1"/>
  <c r="P48" i="1"/>
  <c r="Q48" i="1"/>
  <c r="K49" i="1"/>
  <c r="L49" i="1"/>
  <c r="M49" i="1"/>
  <c r="N49" i="1"/>
  <c r="O49" i="1"/>
  <c r="P49" i="1"/>
  <c r="Q49" i="1"/>
  <c r="K50" i="1"/>
  <c r="L50" i="1"/>
  <c r="M50" i="1"/>
  <c r="N50" i="1"/>
  <c r="O50" i="1"/>
  <c r="P50" i="1"/>
  <c r="Q50" i="1"/>
  <c r="K51" i="1"/>
  <c r="L51" i="1"/>
  <c r="M51" i="1"/>
  <c r="N51" i="1"/>
  <c r="O51" i="1"/>
  <c r="P51" i="1"/>
  <c r="Q51" i="1"/>
  <c r="K52" i="1"/>
  <c r="L52" i="1"/>
  <c r="M52" i="1"/>
  <c r="N52" i="1"/>
  <c r="O52" i="1"/>
  <c r="P52" i="1"/>
  <c r="Q52" i="1"/>
  <c r="K53" i="1"/>
  <c r="L53" i="1"/>
  <c r="M53" i="1"/>
  <c r="N53" i="1"/>
  <c r="O53" i="1"/>
  <c r="P53" i="1"/>
  <c r="Q53" i="1"/>
  <c r="K54" i="1"/>
  <c r="L54" i="1"/>
  <c r="M54" i="1"/>
  <c r="N54" i="1"/>
  <c r="O54" i="1"/>
  <c r="P54" i="1"/>
  <c r="Q54" i="1"/>
  <c r="K55" i="1"/>
  <c r="L55" i="1"/>
  <c r="M55" i="1"/>
  <c r="N55" i="1"/>
  <c r="O55" i="1"/>
  <c r="P55" i="1"/>
  <c r="Q55" i="1"/>
  <c r="K56" i="1"/>
  <c r="L56" i="1"/>
  <c r="M56" i="1"/>
  <c r="N56" i="1"/>
  <c r="O56" i="1"/>
  <c r="P56" i="1"/>
  <c r="Q56" i="1"/>
  <c r="K57" i="1"/>
  <c r="L57" i="1"/>
  <c r="M57" i="1"/>
  <c r="N57" i="1"/>
  <c r="O57" i="1"/>
  <c r="P57" i="1"/>
  <c r="Q57" i="1"/>
  <c r="K58" i="1"/>
  <c r="L58" i="1"/>
  <c r="M58" i="1"/>
  <c r="N58" i="1"/>
  <c r="O58" i="1"/>
  <c r="P58" i="1"/>
  <c r="Q58" i="1"/>
  <c r="K59" i="1"/>
  <c r="L59" i="1"/>
  <c r="M59" i="1"/>
  <c r="N59" i="1"/>
  <c r="O59" i="1"/>
  <c r="P59" i="1"/>
  <c r="Q59" i="1"/>
  <c r="K60" i="1"/>
  <c r="L60" i="1"/>
  <c r="M60" i="1"/>
  <c r="N60" i="1"/>
  <c r="O60" i="1"/>
  <c r="P60" i="1"/>
  <c r="Q60" i="1"/>
  <c r="K61" i="1"/>
  <c r="L61" i="1"/>
  <c r="M61" i="1"/>
  <c r="N61" i="1"/>
  <c r="O61" i="1"/>
  <c r="P61" i="1"/>
  <c r="Q61" i="1"/>
  <c r="K62" i="1"/>
  <c r="L62" i="1"/>
  <c r="M62" i="1"/>
  <c r="N62" i="1"/>
  <c r="O62" i="1"/>
  <c r="P62" i="1"/>
  <c r="Q62" i="1"/>
  <c r="K63" i="1"/>
  <c r="L63" i="1"/>
  <c r="M63" i="1"/>
  <c r="N63" i="1"/>
  <c r="O63" i="1"/>
  <c r="P63" i="1"/>
  <c r="Q63" i="1"/>
  <c r="K64" i="1"/>
  <c r="L64" i="1"/>
  <c r="M64" i="1"/>
  <c r="N64" i="1"/>
  <c r="O64" i="1"/>
  <c r="P64" i="1"/>
  <c r="Q64" i="1"/>
  <c r="Q24" i="1"/>
  <c r="L24" i="1"/>
  <c r="M24" i="1"/>
  <c r="N24" i="1"/>
  <c r="O24" i="1"/>
  <c r="P24" i="1"/>
  <c r="K24" i="1"/>
  <c r="B67" i="1"/>
  <c r="BE64" i="3" l="1"/>
  <c r="BC32" i="1"/>
  <c r="AY40" i="1"/>
  <c r="AY44" i="1"/>
  <c r="AY48" i="1"/>
  <c r="AY52" i="1"/>
  <c r="AY56" i="1"/>
  <c r="AY60" i="1"/>
  <c r="AY38" i="1"/>
  <c r="AY39" i="1"/>
  <c r="AY43" i="1"/>
  <c r="AY46" i="1"/>
  <c r="AY49" i="1"/>
  <c r="AY59" i="1"/>
  <c r="AY55" i="1"/>
  <c r="AY45" i="1"/>
  <c r="AY47" i="1"/>
  <c r="AY50" i="1"/>
  <c r="AY53" i="1"/>
  <c r="AY42" i="1"/>
  <c r="AY51" i="1"/>
  <c r="AY54" i="1"/>
  <c r="AY57" i="1"/>
  <c r="AY41" i="1"/>
  <c r="AY58" i="1"/>
  <c r="AY61" i="1"/>
  <c r="AY62" i="1"/>
  <c r="AY64" i="1" s="1"/>
  <c r="AV41" i="1"/>
  <c r="AV45" i="1"/>
  <c r="AV49" i="1"/>
  <c r="AV53" i="1"/>
  <c r="AV57" i="1"/>
  <c r="AV61" i="1"/>
  <c r="AV40" i="1"/>
  <c r="AV44" i="1"/>
  <c r="AV43" i="1"/>
  <c r="AV48" i="1"/>
  <c r="AV51" i="1"/>
  <c r="AV54" i="1"/>
  <c r="AV46" i="1"/>
  <c r="AV42" i="1"/>
  <c r="AV52" i="1"/>
  <c r="AV55" i="1"/>
  <c r="AV58" i="1"/>
  <c r="AV39" i="1"/>
  <c r="AV56" i="1"/>
  <c r="AV59" i="1"/>
  <c r="AV47" i="1"/>
  <c r="AV50" i="1"/>
  <c r="AV60" i="1"/>
  <c r="AW42" i="1"/>
  <c r="AW46" i="1"/>
  <c r="AW50" i="1"/>
  <c r="AW54" i="1"/>
  <c r="AW58" i="1"/>
  <c r="AW41" i="1"/>
  <c r="AW45" i="1"/>
  <c r="AW44" i="1"/>
  <c r="AW47" i="1"/>
  <c r="AW57" i="1"/>
  <c r="AW60" i="1"/>
  <c r="AW43" i="1"/>
  <c r="AW48" i="1"/>
  <c r="AW51" i="1"/>
  <c r="AW61" i="1"/>
  <c r="AW40" i="1"/>
  <c r="AW49" i="1"/>
  <c r="AW52" i="1"/>
  <c r="AW55" i="1"/>
  <c r="AW62" i="1"/>
  <c r="AW64" i="1" s="1"/>
  <c r="AW39" i="1"/>
  <c r="AW53" i="1"/>
  <c r="AW56" i="1"/>
  <c r="AW38" i="1"/>
  <c r="AW59" i="1"/>
  <c r="AZ41" i="1"/>
  <c r="AZ45" i="1"/>
  <c r="AZ49" i="1"/>
  <c r="AZ53" i="1"/>
  <c r="AZ57" i="1"/>
  <c r="AZ61" i="1"/>
  <c r="AZ40" i="1"/>
  <c r="AZ44" i="1"/>
  <c r="AZ39" i="1"/>
  <c r="AZ52" i="1"/>
  <c r="AZ55" i="1"/>
  <c r="AZ58" i="1"/>
  <c r="AZ62" i="1"/>
  <c r="AZ64" i="1" s="1"/>
  <c r="AZ48" i="1"/>
  <c r="AZ46" i="1"/>
  <c r="AZ56" i="1"/>
  <c r="AZ59" i="1"/>
  <c r="AZ38" i="1"/>
  <c r="AZ43" i="1"/>
  <c r="AZ47" i="1"/>
  <c r="AZ50" i="1"/>
  <c r="AZ60" i="1"/>
  <c r="AZ42" i="1"/>
  <c r="AZ51" i="1"/>
  <c r="AZ54" i="1"/>
  <c r="BA42" i="1"/>
  <c r="BA46" i="1"/>
  <c r="BA50" i="1"/>
  <c r="BA54" i="1"/>
  <c r="BA58" i="1"/>
  <c r="BA41" i="1"/>
  <c r="BA45" i="1"/>
  <c r="BA40" i="1"/>
  <c r="BA48" i="1"/>
  <c r="BA51" i="1"/>
  <c r="BA61" i="1"/>
  <c r="BA39" i="1"/>
  <c r="BA49" i="1"/>
  <c r="BA52" i="1"/>
  <c r="BA55" i="1"/>
  <c r="BA62" i="1"/>
  <c r="BA64" i="1" s="1"/>
  <c r="BA44" i="1"/>
  <c r="BA53" i="1"/>
  <c r="BA56" i="1"/>
  <c r="BA59" i="1"/>
  <c r="BA38" i="1"/>
  <c r="BA43" i="1"/>
  <c r="BA47" i="1"/>
  <c r="BA57" i="1"/>
  <c r="BA60" i="1"/>
  <c r="N66" i="1"/>
  <c r="AX33" i="1"/>
  <c r="BC33" i="1" s="1"/>
  <c r="K67" i="1"/>
  <c r="M67" i="1"/>
  <c r="P67" i="1"/>
  <c r="L67" i="1"/>
  <c r="O66" i="1"/>
  <c r="Q67" i="1"/>
  <c r="K66" i="1"/>
  <c r="O67" i="1"/>
  <c r="Q66" i="1"/>
  <c r="M66" i="1"/>
  <c r="N67" i="1"/>
  <c r="P66" i="1"/>
  <c r="L66" i="1"/>
  <c r="Y5" i="1"/>
  <c r="AA5" i="1"/>
  <c r="Y6" i="1"/>
  <c r="AA6" i="1"/>
  <c r="Y7" i="1"/>
  <c r="AA7" i="1"/>
  <c r="Y8" i="1"/>
  <c r="AA8" i="1"/>
  <c r="Y9" i="1"/>
  <c r="AA9" i="1"/>
  <c r="Y10" i="1"/>
  <c r="AA10" i="1"/>
  <c r="Y11" i="1"/>
  <c r="AA11" i="1"/>
  <c r="Y12" i="1"/>
  <c r="AA12" i="1"/>
  <c r="Y13" i="1"/>
  <c r="AA13" i="1"/>
  <c r="Y14" i="1"/>
  <c r="AA14" i="1"/>
  <c r="Y15" i="1"/>
  <c r="AA15" i="1"/>
  <c r="Y16" i="1"/>
  <c r="AA16" i="1"/>
  <c r="Y17" i="1"/>
  <c r="AA17" i="1"/>
  <c r="Y18" i="1"/>
  <c r="AA18" i="1"/>
  <c r="Y19" i="1"/>
  <c r="AA19" i="1"/>
  <c r="Y20" i="1"/>
  <c r="AA20" i="1"/>
  <c r="Y21" i="1"/>
  <c r="AA21" i="1"/>
  <c r="Y22" i="1"/>
  <c r="AA22" i="1"/>
  <c r="Y23" i="1"/>
  <c r="AA23" i="1"/>
  <c r="Y24" i="1"/>
  <c r="AA24" i="1"/>
  <c r="Y25" i="1"/>
  <c r="AA25" i="1"/>
  <c r="Y26" i="1"/>
  <c r="AA26" i="1"/>
  <c r="Y27" i="1"/>
  <c r="AA27" i="1"/>
  <c r="Y28" i="1"/>
  <c r="AA28" i="1"/>
  <c r="Y29" i="1"/>
  <c r="AA29" i="1"/>
  <c r="Y30" i="1"/>
  <c r="AA30" i="1"/>
  <c r="Y31" i="1"/>
  <c r="AA31" i="1"/>
  <c r="Y32" i="1"/>
  <c r="AA32" i="1"/>
  <c r="Y33" i="1"/>
  <c r="AA33" i="1"/>
  <c r="Y34" i="1"/>
  <c r="AA34" i="1"/>
  <c r="Y35" i="1"/>
  <c r="AA35" i="1"/>
  <c r="Y36" i="1"/>
  <c r="AA36" i="1"/>
  <c r="Y37" i="1"/>
  <c r="AA37" i="1"/>
  <c r="Y38" i="1"/>
  <c r="AA38" i="1"/>
  <c r="Y39" i="1"/>
  <c r="AA39" i="1"/>
  <c r="Y40" i="1"/>
  <c r="AA40" i="1"/>
  <c r="Y41" i="1"/>
  <c r="AA41" i="1"/>
  <c r="Y42" i="1"/>
  <c r="AA42" i="1"/>
  <c r="Y43" i="1"/>
  <c r="AA43" i="1"/>
  <c r="Y44" i="1"/>
  <c r="AA44" i="1"/>
  <c r="Y45" i="1"/>
  <c r="AA45" i="1"/>
  <c r="Y46" i="1"/>
  <c r="AA46" i="1"/>
  <c r="Y47" i="1"/>
  <c r="AA47" i="1"/>
  <c r="Y48" i="1"/>
  <c r="AA48" i="1"/>
  <c r="Y49" i="1"/>
  <c r="AA49" i="1"/>
  <c r="Y50" i="1"/>
  <c r="AA50" i="1"/>
  <c r="Y51" i="1"/>
  <c r="AA51" i="1"/>
  <c r="Y52" i="1"/>
  <c r="AA52" i="1"/>
  <c r="Y53" i="1"/>
  <c r="AA53" i="1"/>
  <c r="Y54" i="1"/>
  <c r="AA54" i="1"/>
  <c r="Y55" i="1"/>
  <c r="AA55" i="1"/>
  <c r="Y56" i="1"/>
  <c r="AA56" i="1"/>
  <c r="Y57" i="1"/>
  <c r="AA57" i="1"/>
  <c r="Y58" i="1"/>
  <c r="AA58" i="1"/>
  <c r="Y59" i="1"/>
  <c r="AA59" i="1"/>
  <c r="Y60" i="1"/>
  <c r="AA60" i="1"/>
  <c r="Y61" i="1"/>
  <c r="AA61" i="1"/>
  <c r="Y62" i="1"/>
  <c r="AA62" i="1"/>
  <c r="Y63" i="1"/>
  <c r="AA63" i="1"/>
  <c r="Y64" i="1"/>
  <c r="AA64" i="1"/>
  <c r="Y65" i="1"/>
  <c r="AA65" i="1"/>
  <c r="AA4" i="1"/>
  <c r="T5" i="1"/>
  <c r="U5" i="1"/>
  <c r="V5" i="1"/>
  <c r="W5" i="1"/>
  <c r="X5" i="1"/>
  <c r="T6" i="1"/>
  <c r="U6" i="1"/>
  <c r="V6" i="1"/>
  <c r="W6" i="1"/>
  <c r="X6" i="1"/>
  <c r="T7" i="1"/>
  <c r="U7" i="1"/>
  <c r="V7" i="1"/>
  <c r="W7" i="1"/>
  <c r="X7" i="1"/>
  <c r="T8" i="1"/>
  <c r="U8" i="1"/>
  <c r="V8" i="1"/>
  <c r="W8" i="1"/>
  <c r="X8" i="1"/>
  <c r="T9" i="1"/>
  <c r="U9" i="1"/>
  <c r="V9" i="1"/>
  <c r="W9" i="1"/>
  <c r="X9" i="1"/>
  <c r="T10" i="1"/>
  <c r="U10" i="1"/>
  <c r="V10" i="1"/>
  <c r="W10" i="1"/>
  <c r="X10" i="1"/>
  <c r="T11" i="1"/>
  <c r="U11" i="1"/>
  <c r="V11" i="1"/>
  <c r="W11" i="1"/>
  <c r="X11" i="1"/>
  <c r="T12" i="1"/>
  <c r="U12" i="1"/>
  <c r="V12" i="1"/>
  <c r="W12" i="1"/>
  <c r="X12" i="1"/>
  <c r="T13" i="1"/>
  <c r="U13" i="1"/>
  <c r="V13" i="1"/>
  <c r="W13" i="1"/>
  <c r="X13" i="1"/>
  <c r="T14" i="1"/>
  <c r="U14" i="1"/>
  <c r="V14" i="1"/>
  <c r="W14" i="1"/>
  <c r="X14" i="1"/>
  <c r="T15" i="1"/>
  <c r="U15" i="1"/>
  <c r="V15" i="1"/>
  <c r="W15" i="1"/>
  <c r="X15" i="1"/>
  <c r="T16" i="1"/>
  <c r="U16" i="1"/>
  <c r="V16" i="1"/>
  <c r="W16" i="1"/>
  <c r="X16" i="1"/>
  <c r="T17" i="1"/>
  <c r="U17" i="1"/>
  <c r="V17" i="1"/>
  <c r="W17" i="1"/>
  <c r="X17" i="1"/>
  <c r="T18" i="1"/>
  <c r="U18" i="1"/>
  <c r="V18" i="1"/>
  <c r="W18" i="1"/>
  <c r="X18" i="1"/>
  <c r="T19" i="1"/>
  <c r="U19" i="1"/>
  <c r="V19" i="1"/>
  <c r="W19" i="1"/>
  <c r="X19" i="1"/>
  <c r="T20" i="1"/>
  <c r="U20" i="1"/>
  <c r="V20" i="1"/>
  <c r="W20" i="1"/>
  <c r="X20" i="1"/>
  <c r="T21" i="1"/>
  <c r="U21" i="1"/>
  <c r="V21" i="1"/>
  <c r="W21" i="1"/>
  <c r="X21" i="1"/>
  <c r="T22" i="1"/>
  <c r="U22" i="1"/>
  <c r="V22" i="1"/>
  <c r="W22" i="1"/>
  <c r="X22" i="1"/>
  <c r="T23" i="1"/>
  <c r="U23" i="1"/>
  <c r="V23" i="1"/>
  <c r="W23" i="1"/>
  <c r="X23" i="1"/>
  <c r="T24" i="1"/>
  <c r="U24" i="1"/>
  <c r="V24" i="1"/>
  <c r="W24" i="1"/>
  <c r="X24" i="1"/>
  <c r="T25" i="1"/>
  <c r="U25" i="1"/>
  <c r="V25" i="1"/>
  <c r="W25" i="1"/>
  <c r="X25" i="1"/>
  <c r="T26" i="1"/>
  <c r="U26" i="1"/>
  <c r="V26" i="1"/>
  <c r="W26" i="1"/>
  <c r="X26" i="1"/>
  <c r="T27" i="1"/>
  <c r="U27" i="1"/>
  <c r="V27" i="1"/>
  <c r="W27" i="1"/>
  <c r="X27" i="1"/>
  <c r="T28" i="1"/>
  <c r="U28" i="1"/>
  <c r="V28" i="1"/>
  <c r="W28" i="1"/>
  <c r="X28" i="1"/>
  <c r="T29" i="1"/>
  <c r="U29" i="1"/>
  <c r="V29" i="1"/>
  <c r="W29" i="1"/>
  <c r="X29" i="1"/>
  <c r="T30" i="1"/>
  <c r="U30" i="1"/>
  <c r="V30" i="1"/>
  <c r="W30" i="1"/>
  <c r="X30" i="1"/>
  <c r="T31" i="1"/>
  <c r="U31" i="1"/>
  <c r="V31" i="1"/>
  <c r="W31" i="1"/>
  <c r="X31" i="1"/>
  <c r="T32" i="1"/>
  <c r="U32" i="1"/>
  <c r="V32" i="1"/>
  <c r="W32" i="1"/>
  <c r="X32" i="1"/>
  <c r="T33" i="1"/>
  <c r="U33" i="1"/>
  <c r="V33" i="1"/>
  <c r="W33" i="1"/>
  <c r="X33" i="1"/>
  <c r="T34" i="1"/>
  <c r="U34" i="1"/>
  <c r="V34" i="1"/>
  <c r="W34" i="1"/>
  <c r="X34" i="1"/>
  <c r="T35" i="1"/>
  <c r="U35" i="1"/>
  <c r="V35" i="1"/>
  <c r="W35" i="1"/>
  <c r="X35" i="1"/>
  <c r="T36" i="1"/>
  <c r="U36" i="1"/>
  <c r="V36" i="1"/>
  <c r="W36" i="1"/>
  <c r="X36" i="1"/>
  <c r="T37" i="1"/>
  <c r="U37" i="1"/>
  <c r="V37" i="1"/>
  <c r="W37" i="1"/>
  <c r="X37" i="1"/>
  <c r="T38" i="1"/>
  <c r="U38" i="1"/>
  <c r="V38" i="1"/>
  <c r="W38" i="1"/>
  <c r="X38" i="1"/>
  <c r="T39" i="1"/>
  <c r="U39" i="1"/>
  <c r="V39" i="1"/>
  <c r="W39" i="1"/>
  <c r="X39" i="1"/>
  <c r="T40" i="1"/>
  <c r="U40" i="1"/>
  <c r="V40" i="1"/>
  <c r="W40" i="1"/>
  <c r="X40" i="1"/>
  <c r="T41" i="1"/>
  <c r="U41" i="1"/>
  <c r="V41" i="1"/>
  <c r="W41" i="1"/>
  <c r="X41" i="1"/>
  <c r="T42" i="1"/>
  <c r="U42" i="1"/>
  <c r="V42" i="1"/>
  <c r="W42" i="1"/>
  <c r="X42" i="1"/>
  <c r="T43" i="1"/>
  <c r="U43" i="1"/>
  <c r="V43" i="1"/>
  <c r="W43" i="1"/>
  <c r="X43" i="1"/>
  <c r="T44" i="1"/>
  <c r="U44" i="1"/>
  <c r="V44" i="1"/>
  <c r="W44" i="1"/>
  <c r="X44" i="1"/>
  <c r="T45" i="1"/>
  <c r="U45" i="1"/>
  <c r="V45" i="1"/>
  <c r="W45" i="1"/>
  <c r="X45" i="1"/>
  <c r="T46" i="1"/>
  <c r="U46" i="1"/>
  <c r="V46" i="1"/>
  <c r="W46" i="1"/>
  <c r="X46" i="1"/>
  <c r="T47" i="1"/>
  <c r="U47" i="1"/>
  <c r="V47" i="1"/>
  <c r="W47" i="1"/>
  <c r="X47" i="1"/>
  <c r="T48" i="1"/>
  <c r="U48" i="1"/>
  <c r="V48" i="1"/>
  <c r="W48" i="1"/>
  <c r="X48" i="1"/>
  <c r="T49" i="1"/>
  <c r="U49" i="1"/>
  <c r="V49" i="1"/>
  <c r="W49" i="1"/>
  <c r="X49" i="1"/>
  <c r="T50" i="1"/>
  <c r="U50" i="1"/>
  <c r="V50" i="1"/>
  <c r="W50" i="1"/>
  <c r="X50" i="1"/>
  <c r="T51" i="1"/>
  <c r="U51" i="1"/>
  <c r="V51" i="1"/>
  <c r="W51" i="1"/>
  <c r="X51" i="1"/>
  <c r="T52" i="1"/>
  <c r="U52" i="1"/>
  <c r="V52" i="1"/>
  <c r="W52" i="1"/>
  <c r="X52" i="1"/>
  <c r="T53" i="1"/>
  <c r="U53" i="1"/>
  <c r="V53" i="1"/>
  <c r="W53" i="1"/>
  <c r="X53" i="1"/>
  <c r="T54" i="1"/>
  <c r="U54" i="1"/>
  <c r="V54" i="1"/>
  <c r="W54" i="1"/>
  <c r="X54" i="1"/>
  <c r="T55" i="1"/>
  <c r="U55" i="1"/>
  <c r="V55" i="1"/>
  <c r="W55" i="1"/>
  <c r="X55" i="1"/>
  <c r="T56" i="1"/>
  <c r="U56" i="1"/>
  <c r="V56" i="1"/>
  <c r="W56" i="1"/>
  <c r="X56" i="1"/>
  <c r="T57" i="1"/>
  <c r="U57" i="1"/>
  <c r="V57" i="1"/>
  <c r="W57" i="1"/>
  <c r="X57" i="1"/>
  <c r="T58" i="1"/>
  <c r="U58" i="1"/>
  <c r="V58" i="1"/>
  <c r="W58" i="1"/>
  <c r="X58" i="1"/>
  <c r="T59" i="1"/>
  <c r="U59" i="1"/>
  <c r="V59" i="1"/>
  <c r="W59" i="1"/>
  <c r="X59" i="1"/>
  <c r="T60" i="1"/>
  <c r="U60" i="1"/>
  <c r="V60" i="1"/>
  <c r="W60" i="1"/>
  <c r="X60" i="1"/>
  <c r="T61" i="1"/>
  <c r="U61" i="1"/>
  <c r="V61" i="1"/>
  <c r="W61" i="1"/>
  <c r="X61" i="1"/>
  <c r="T62" i="1"/>
  <c r="U62" i="1"/>
  <c r="V62" i="1"/>
  <c r="W62" i="1"/>
  <c r="X62" i="1"/>
  <c r="T63" i="1"/>
  <c r="U63" i="1"/>
  <c r="V63" i="1"/>
  <c r="W63" i="1"/>
  <c r="X63" i="1"/>
  <c r="T64" i="1"/>
  <c r="U64" i="1"/>
  <c r="V64" i="1"/>
  <c r="W64" i="1"/>
  <c r="X64" i="1"/>
  <c r="T65" i="1"/>
  <c r="U65" i="1"/>
  <c r="V65" i="1"/>
  <c r="W65" i="1"/>
  <c r="X65" i="1"/>
  <c r="Y4" i="1"/>
  <c r="U4" i="1"/>
  <c r="V4" i="1"/>
  <c r="W4" i="1"/>
  <c r="X4" i="1"/>
  <c r="T4" i="1"/>
  <c r="AP10" i="1" l="1" a="1"/>
  <c r="AV64" i="1"/>
  <c r="AX39" i="1"/>
  <c r="BC39" i="1" s="1"/>
  <c r="AX43" i="1"/>
  <c r="BC43" i="1" s="1"/>
  <c r="AX47" i="1"/>
  <c r="BC47" i="1" s="1"/>
  <c r="AX51" i="1"/>
  <c r="BC51" i="1" s="1"/>
  <c r="AX55" i="1"/>
  <c r="BC55" i="1" s="1"/>
  <c r="AX59" i="1"/>
  <c r="BC59" i="1" s="1"/>
  <c r="AX62" i="1"/>
  <c r="AX64" i="1" s="1"/>
  <c r="AX42" i="1"/>
  <c r="BC42" i="1" s="1"/>
  <c r="AX46" i="1"/>
  <c r="BC46" i="1" s="1"/>
  <c r="AX45" i="1"/>
  <c r="BC45" i="1" s="1"/>
  <c r="AX50" i="1"/>
  <c r="BC50" i="1" s="1"/>
  <c r="AX53" i="1"/>
  <c r="BC53" i="1" s="1"/>
  <c r="AX56" i="1"/>
  <c r="BC56" i="1" s="1"/>
  <c r="AX38" i="1"/>
  <c r="AX40" i="1"/>
  <c r="BC40" i="1" s="1"/>
  <c r="AX44" i="1"/>
  <c r="BC44" i="1" s="1"/>
  <c r="AX54" i="1"/>
  <c r="BC54" i="1" s="1"/>
  <c r="AX57" i="1"/>
  <c r="BC57" i="1" s="1"/>
  <c r="AX60" i="1"/>
  <c r="BC60" i="1" s="1"/>
  <c r="AX41" i="1"/>
  <c r="BC41" i="1" s="1"/>
  <c r="AX48" i="1"/>
  <c r="BC48" i="1" s="1"/>
  <c r="AX58" i="1"/>
  <c r="BC58" i="1" s="1"/>
  <c r="AX61" i="1"/>
  <c r="BC61" i="1" s="1"/>
  <c r="AX49" i="1"/>
  <c r="BC49" i="1" s="1"/>
  <c r="AX52" i="1"/>
  <c r="BC52" i="1" s="1"/>
  <c r="AX18" i="1"/>
  <c r="BB18" i="1"/>
  <c r="AW7" i="1"/>
  <c r="BA7" i="1"/>
  <c r="AY18" i="1"/>
  <c r="BC18" i="1"/>
  <c r="AX7" i="1"/>
  <c r="BB7" i="1"/>
  <c r="BA18" i="1"/>
  <c r="AZ7" i="1"/>
  <c r="AY10" i="1"/>
  <c r="AZ18" i="1"/>
  <c r="AY7" i="1"/>
  <c r="BC7" i="1"/>
  <c r="AW18" i="1"/>
  <c r="AY21" i="1"/>
  <c r="AW17" i="1"/>
  <c r="BA17" i="1"/>
  <c r="AZ6" i="1"/>
  <c r="AZ17" i="1"/>
  <c r="AY6" i="1"/>
  <c r="AX17" i="1"/>
  <c r="BB17" i="1"/>
  <c r="AW6" i="1"/>
  <c r="BA6" i="1"/>
  <c r="V66" i="1"/>
  <c r="AY17" i="1"/>
  <c r="BC17" i="1"/>
  <c r="AX6" i="1"/>
  <c r="BB6" i="1"/>
  <c r="BC6" i="1"/>
  <c r="AX10" i="1"/>
  <c r="AX21" i="1"/>
  <c r="AX22" i="1"/>
  <c r="BB22" i="1"/>
  <c r="AW11" i="1"/>
  <c r="BA11" i="1"/>
  <c r="BA22" i="1"/>
  <c r="BC10" i="1"/>
  <c r="AY22" i="1"/>
  <c r="BC22" i="1"/>
  <c r="AX11" i="1"/>
  <c r="BB11" i="1"/>
  <c r="AW22" i="1"/>
  <c r="AZ22" i="1"/>
  <c r="AY11" i="1"/>
  <c r="BC11" i="1"/>
  <c r="AZ11" i="1"/>
  <c r="BC21" i="1"/>
  <c r="T66" i="1"/>
  <c r="AY15" i="1"/>
  <c r="BC15" i="1"/>
  <c r="AX4" i="1"/>
  <c r="BB4" i="1"/>
  <c r="BA4" i="1"/>
  <c r="AZ15" i="1"/>
  <c r="AY4" i="1"/>
  <c r="BC4" i="1"/>
  <c r="AX15" i="1"/>
  <c r="AW4" i="1"/>
  <c r="AW15" i="1"/>
  <c r="BA15" i="1"/>
  <c r="AZ4" i="1"/>
  <c r="BB15" i="1"/>
  <c r="AV10" i="1"/>
  <c r="AV21" i="1"/>
  <c r="AZ16" i="1"/>
  <c r="AY5" i="1"/>
  <c r="BC5" i="1"/>
  <c r="U66" i="1"/>
  <c r="AY16" i="1"/>
  <c r="AW16" i="1"/>
  <c r="BA16" i="1"/>
  <c r="AZ5" i="1"/>
  <c r="BC16" i="1"/>
  <c r="BB5" i="1"/>
  <c r="AX16" i="1"/>
  <c r="BB16" i="1"/>
  <c r="AW5" i="1"/>
  <c r="BA5" i="1"/>
  <c r="AX5" i="1"/>
  <c r="AW21" i="1"/>
  <c r="AW10" i="1"/>
  <c r="AY19" i="1"/>
  <c r="BC19" i="1"/>
  <c r="AX8" i="1"/>
  <c r="BB8" i="1"/>
  <c r="AX19" i="1"/>
  <c r="AW8" i="1"/>
  <c r="AZ19" i="1"/>
  <c r="AY8" i="1"/>
  <c r="BC8" i="1"/>
  <c r="AW19" i="1"/>
  <c r="BA19" i="1"/>
  <c r="AZ8" i="1"/>
  <c r="BB19" i="1"/>
  <c r="AZ21" i="1"/>
  <c r="BA8" i="1"/>
  <c r="AZ10" i="1"/>
  <c r="AZ20" i="1"/>
  <c r="AY9" i="1"/>
  <c r="BC9" i="1"/>
  <c r="BC20" i="1"/>
  <c r="BB9" i="1"/>
  <c r="AW20" i="1"/>
  <c r="BA20" i="1"/>
  <c r="AZ9" i="1"/>
  <c r="AY20" i="1"/>
  <c r="AX9" i="1"/>
  <c r="AX20" i="1"/>
  <c r="BB20" i="1"/>
  <c r="AW9" i="1"/>
  <c r="BA9" i="1"/>
  <c r="BA10" i="1"/>
  <c r="BA21" i="1"/>
  <c r="AP6" i="1" a="1"/>
  <c r="AP6" i="1" s="1"/>
  <c r="AF63" i="1" s="1"/>
  <c r="W66" i="1"/>
  <c r="W69" i="1" s="1"/>
  <c r="W67" i="1"/>
  <c r="V67" i="1"/>
  <c r="AV15" i="1"/>
  <c r="T67" i="1"/>
  <c r="U67" i="1"/>
  <c r="X66" i="1"/>
  <c r="X69" i="1" s="1"/>
  <c r="X67" i="1"/>
  <c r="Y67" i="1"/>
  <c r="Y66" i="1"/>
  <c r="AA66" i="1"/>
  <c r="AA67" i="1"/>
  <c r="AV6" i="1"/>
  <c r="AV11" i="1"/>
  <c r="AV5" i="1"/>
  <c r="AV18" i="1"/>
  <c r="AP7" i="1" a="1"/>
  <c r="AP7" i="1" s="1"/>
  <c r="AG4" i="1" s="1"/>
  <c r="AV7" i="1"/>
  <c r="AV19" i="1"/>
  <c r="AP4" i="1" a="1"/>
  <c r="AP4" i="1" s="1"/>
  <c r="AD37" i="1" s="1"/>
  <c r="AP8" i="1" a="1"/>
  <c r="AP8" i="1" s="1"/>
  <c r="AH65" i="1" s="1"/>
  <c r="AR8" i="1" s="1"/>
  <c r="AV8" i="1"/>
  <c r="AV16" i="1"/>
  <c r="AV20" i="1"/>
  <c r="U69" i="1"/>
  <c r="AP5" i="1" a="1"/>
  <c r="AP5" i="1" s="1"/>
  <c r="AE56" i="1" s="1"/>
  <c r="AP9" i="1" a="1"/>
  <c r="AP9" i="1" s="1"/>
  <c r="AI4" i="1" s="1"/>
  <c r="AV9" i="1"/>
  <c r="AV4" i="1"/>
  <c r="AV17" i="1"/>
  <c r="AV22" i="1"/>
  <c r="AQ7" i="1"/>
  <c r="AQ6" i="1"/>
  <c r="AF24" i="1" l="1"/>
  <c r="AF43" i="1"/>
  <c r="AF15" i="1"/>
  <c r="AP10" i="1"/>
  <c r="AQ10" i="1"/>
  <c r="BC62" i="1"/>
  <c r="BC64" i="1" s="1"/>
  <c r="BC38" i="1"/>
  <c r="BE38" i="1" s="1"/>
  <c r="AQ4" i="1"/>
  <c r="AF32" i="1"/>
  <c r="AF26" i="1"/>
  <c r="AF41" i="1"/>
  <c r="AF34" i="1"/>
  <c r="BE44" i="1"/>
  <c r="BE41" i="1"/>
  <c r="BE46" i="1"/>
  <c r="BE49" i="1"/>
  <c r="BE57" i="1"/>
  <c r="BE53" i="1"/>
  <c r="BE51" i="1"/>
  <c r="BE61" i="1"/>
  <c r="BE40" i="1"/>
  <c r="BE47" i="1"/>
  <c r="BE59" i="1"/>
  <c r="BE55" i="1"/>
  <c r="BE43" i="1"/>
  <c r="BE42" i="1"/>
  <c r="BE52" i="1"/>
  <c r="BE48" i="1"/>
  <c r="BE56" i="1"/>
  <c r="BE45" i="1"/>
  <c r="BE58" i="1"/>
  <c r="BE60" i="1"/>
  <c r="BE50" i="1"/>
  <c r="BE54" i="1"/>
  <c r="AF5" i="1"/>
  <c r="AF64" i="1"/>
  <c r="AF39" i="1"/>
  <c r="AF33" i="1"/>
  <c r="AF6" i="1"/>
  <c r="AF62" i="1"/>
  <c r="AV27" i="1"/>
  <c r="AV26" i="1" a="1"/>
  <c r="AV26" i="1" s="1"/>
  <c r="AF8" i="1"/>
  <c r="AF16" i="1"/>
  <c r="AD26" i="1"/>
  <c r="AG35" i="1"/>
  <c r="AF44" i="1"/>
  <c r="AG8" i="1"/>
  <c r="AF17" i="1"/>
  <c r="AF25" i="1"/>
  <c r="AE34" i="1"/>
  <c r="AF45" i="1"/>
  <c r="AF53" i="1"/>
  <c r="AF10" i="1"/>
  <c r="AF18" i="1"/>
  <c r="AD28" i="1"/>
  <c r="AG37" i="1"/>
  <c r="AF46" i="1"/>
  <c r="AF56" i="1"/>
  <c r="AE65" i="1"/>
  <c r="AR5" i="1" s="1"/>
  <c r="AD64" i="1"/>
  <c r="AF23" i="1"/>
  <c r="AF55" i="1"/>
  <c r="AF65" i="1"/>
  <c r="AR6" i="1" s="1"/>
  <c r="AF50" i="1"/>
  <c r="AF11" i="1"/>
  <c r="AF27" i="1"/>
  <c r="AE44" i="1"/>
  <c r="AF47" i="1"/>
  <c r="AD10" i="1"/>
  <c r="AG19" i="1"/>
  <c r="AF28" i="1"/>
  <c r="AF36" i="1"/>
  <c r="AE45" i="1"/>
  <c r="AF9" i="1"/>
  <c r="AE18" i="1"/>
  <c r="AF29" i="1"/>
  <c r="AF37" i="1"/>
  <c r="AD47" i="1"/>
  <c r="AG56" i="1"/>
  <c r="AD12" i="1"/>
  <c r="AG21" i="1"/>
  <c r="AF30" i="1"/>
  <c r="AF38" i="1"/>
  <c r="AE47" i="1"/>
  <c r="AF60" i="1"/>
  <c r="AF7" i="1"/>
  <c r="AE28" i="1"/>
  <c r="AD65" i="1"/>
  <c r="AR4" i="1" s="1"/>
  <c r="AF54" i="1"/>
  <c r="V69" i="1"/>
  <c r="AG14" i="1"/>
  <c r="AF31" i="1"/>
  <c r="AF51" i="1"/>
  <c r="AG58" i="1"/>
  <c r="AF12" i="1"/>
  <c r="AF20" i="1"/>
  <c r="AE29" i="1"/>
  <c r="AF40" i="1"/>
  <c r="AF48" i="1"/>
  <c r="AF13" i="1"/>
  <c r="AF21" i="1"/>
  <c r="AD31" i="1"/>
  <c r="AG40" i="1"/>
  <c r="AF49" i="1"/>
  <c r="AF57" i="1"/>
  <c r="AG5" i="1"/>
  <c r="AF14" i="1"/>
  <c r="AF22" i="1"/>
  <c r="AE31" i="1"/>
  <c r="AF42" i="1"/>
  <c r="AF52" i="1"/>
  <c r="AD62" i="1"/>
  <c r="AF58" i="1"/>
  <c r="AD9" i="1"/>
  <c r="AE36" i="1"/>
  <c r="AF61" i="1"/>
  <c r="AD56" i="1"/>
  <c r="AF4" i="1"/>
  <c r="AF19" i="1"/>
  <c r="AF35" i="1"/>
  <c r="AF59" i="1"/>
  <c r="AG49" i="1"/>
  <c r="AE13" i="1"/>
  <c r="AD42" i="1"/>
  <c r="AD15" i="1"/>
  <c r="AG24" i="1"/>
  <c r="AE50" i="1"/>
  <c r="AE15" i="1"/>
  <c r="AD44" i="1"/>
  <c r="AG55" i="1"/>
  <c r="AG64" i="1"/>
  <c r="AE4" i="1"/>
  <c r="AD4" i="1"/>
  <c r="AG61" i="1"/>
  <c r="AE8" i="1"/>
  <c r="AD21" i="1"/>
  <c r="AE64" i="1"/>
  <c r="AE40" i="1"/>
  <c r="AI7" i="1"/>
  <c r="AI31" i="1"/>
  <c r="AI55" i="1"/>
  <c r="AH6" i="1"/>
  <c r="AH27" i="1"/>
  <c r="AI8" i="1"/>
  <c r="AI16" i="1"/>
  <c r="AI32" i="1"/>
  <c r="AI48" i="1"/>
  <c r="AI56" i="1"/>
  <c r="AH8" i="1"/>
  <c r="AQ8" i="1"/>
  <c r="AI9" i="1"/>
  <c r="AI17" i="1"/>
  <c r="AI25" i="1"/>
  <c r="AI33" i="1"/>
  <c r="AI41" i="1"/>
  <c r="AI49" i="1"/>
  <c r="AI57" i="1"/>
  <c r="AI65" i="1"/>
  <c r="AR9" i="1" s="1"/>
  <c r="AG7" i="1"/>
  <c r="AH10" i="1"/>
  <c r="AD14" i="1"/>
  <c r="AE17" i="1"/>
  <c r="AG23" i="1"/>
  <c r="AH26" i="1"/>
  <c r="AD30" i="1"/>
  <c r="AE33" i="1"/>
  <c r="AG39" i="1"/>
  <c r="AH42" i="1"/>
  <c r="AD46" i="1"/>
  <c r="AE49" i="1"/>
  <c r="AE6" i="1"/>
  <c r="AG12" i="1"/>
  <c r="AH15" i="1"/>
  <c r="AD19" i="1"/>
  <c r="AE22" i="1"/>
  <c r="AG28" i="1"/>
  <c r="AH31" i="1"/>
  <c r="AD35" i="1"/>
  <c r="AE38" i="1"/>
  <c r="AG44" i="1"/>
  <c r="AH47" i="1"/>
  <c r="AD51" i="1"/>
  <c r="AE54" i="1"/>
  <c r="AI10" i="1"/>
  <c r="AI18" i="1"/>
  <c r="AI26" i="1"/>
  <c r="AI34" i="1"/>
  <c r="AI42" i="1"/>
  <c r="AI50" i="1"/>
  <c r="AI58" i="1"/>
  <c r="AG9" i="1"/>
  <c r="AH12" i="1"/>
  <c r="AD16" i="1"/>
  <c r="AE19" i="1"/>
  <c r="AG25" i="1"/>
  <c r="AH28" i="1"/>
  <c r="AD32" i="1"/>
  <c r="AE35" i="1"/>
  <c r="AG41" i="1"/>
  <c r="AH44" i="1"/>
  <c r="AD48" i="1"/>
  <c r="AE53" i="1"/>
  <c r="AG59" i="1"/>
  <c r="AH62" i="1"/>
  <c r="AD60" i="1"/>
  <c r="AG65" i="1"/>
  <c r="AR7" i="1" s="1"/>
  <c r="AG10" i="1"/>
  <c r="AD17" i="1"/>
  <c r="AG30" i="1"/>
  <c r="AG38" i="1"/>
  <c r="AE48" i="1"/>
  <c r="AH57" i="1"/>
  <c r="AD59" i="1"/>
  <c r="AE62" i="1"/>
  <c r="AG53" i="1"/>
  <c r="AH56" i="1"/>
  <c r="AE63" i="1"/>
  <c r="AH9" i="1"/>
  <c r="AE16" i="1"/>
  <c r="AG22" i="1"/>
  <c r="AH29" i="1"/>
  <c r="AH37" i="1"/>
  <c r="AG46" i="1"/>
  <c r="AD57" i="1"/>
  <c r="AD29" i="1"/>
  <c r="AG42" i="1"/>
  <c r="AE52" i="1"/>
  <c r="AD61" i="1"/>
  <c r="AI23" i="1"/>
  <c r="AI47" i="1"/>
  <c r="AH38" i="1"/>
  <c r="AH11" i="1"/>
  <c r="AH52" i="1"/>
  <c r="AH53" i="1"/>
  <c r="AH49" i="1"/>
  <c r="AQ5" i="1"/>
  <c r="AQ9" i="1"/>
  <c r="AI11" i="1"/>
  <c r="AI19" i="1"/>
  <c r="AI27" i="1"/>
  <c r="AI35" i="1"/>
  <c r="AI43" i="1"/>
  <c r="AI51" i="1"/>
  <c r="AI59" i="1"/>
  <c r="AE5" i="1"/>
  <c r="AG11" i="1"/>
  <c r="AH14" i="1"/>
  <c r="AD18" i="1"/>
  <c r="AE21" i="1"/>
  <c r="AG27" i="1"/>
  <c r="AH30" i="1"/>
  <c r="AD34" i="1"/>
  <c r="AE37" i="1"/>
  <c r="AG43" i="1"/>
  <c r="AH46" i="1"/>
  <c r="AD50" i="1"/>
  <c r="AD7" i="1"/>
  <c r="AE10" i="1"/>
  <c r="AG16" i="1"/>
  <c r="AH19" i="1"/>
  <c r="AD23" i="1"/>
  <c r="AE26" i="1"/>
  <c r="AG32" i="1"/>
  <c r="AH35" i="1"/>
  <c r="AD39" i="1"/>
  <c r="AE42" i="1"/>
  <c r="AG48" i="1"/>
  <c r="AH51" i="1"/>
  <c r="AD55" i="1"/>
  <c r="AE58" i="1"/>
  <c r="AI12" i="1"/>
  <c r="AI20" i="1"/>
  <c r="AI28" i="1"/>
  <c r="AI36" i="1"/>
  <c r="AI44" i="1"/>
  <c r="AI52" i="1"/>
  <c r="AI60" i="1"/>
  <c r="AE7" i="1"/>
  <c r="AG13" i="1"/>
  <c r="AH16" i="1"/>
  <c r="AD20" i="1"/>
  <c r="AE23" i="1"/>
  <c r="AG29" i="1"/>
  <c r="AH32" i="1"/>
  <c r="AD36" i="1"/>
  <c r="AE39" i="1"/>
  <c r="AG45" i="1"/>
  <c r="AH48" i="1"/>
  <c r="AD54" i="1"/>
  <c r="AE57" i="1"/>
  <c r="AG63" i="1"/>
  <c r="AH60" i="1"/>
  <c r="AH5" i="1"/>
  <c r="AE12" i="1"/>
  <c r="AG18" i="1"/>
  <c r="AD25" i="1"/>
  <c r="AE32" i="1"/>
  <c r="AD41" i="1"/>
  <c r="AG50" i="1"/>
  <c r="AE60" i="1"/>
  <c r="AH59" i="1"/>
  <c r="AD63" i="1"/>
  <c r="T69" i="1"/>
  <c r="AE51" i="1"/>
  <c r="AG57" i="1"/>
  <c r="AH64" i="1"/>
  <c r="AD5" i="1"/>
  <c r="AH17" i="1"/>
  <c r="AE24" i="1"/>
  <c r="AD49" i="1"/>
  <c r="AG34" i="1"/>
  <c r="AD45" i="1"/>
  <c r="AG54" i="1"/>
  <c r="AI15" i="1"/>
  <c r="AI39" i="1"/>
  <c r="AI63" i="1"/>
  <c r="AH22" i="1"/>
  <c r="AH43" i="1"/>
  <c r="AI24" i="1"/>
  <c r="AI40" i="1"/>
  <c r="AI64" i="1"/>
  <c r="AH24" i="1"/>
  <c r="AH40" i="1"/>
  <c r="AH58" i="1"/>
  <c r="AH21" i="1"/>
  <c r="AH45" i="1"/>
  <c r="AI5" i="1"/>
  <c r="AI13" i="1"/>
  <c r="AI21" i="1"/>
  <c r="AI29" i="1"/>
  <c r="AI37" i="1"/>
  <c r="AI45" i="1"/>
  <c r="AI53" i="1"/>
  <c r="AI61" i="1"/>
  <c r="AD6" i="1"/>
  <c r="AE9" i="1"/>
  <c r="AG15" i="1"/>
  <c r="AH18" i="1"/>
  <c r="AD22" i="1"/>
  <c r="AE25" i="1"/>
  <c r="AG31" i="1"/>
  <c r="AH34" i="1"/>
  <c r="AD38" i="1"/>
  <c r="AE41" i="1"/>
  <c r="AG47" i="1"/>
  <c r="AH50" i="1"/>
  <c r="AH7" i="1"/>
  <c r="AD11" i="1"/>
  <c r="AE14" i="1"/>
  <c r="AG20" i="1"/>
  <c r="AH23" i="1"/>
  <c r="AD27" i="1"/>
  <c r="AE30" i="1"/>
  <c r="AG36" i="1"/>
  <c r="AH39" i="1"/>
  <c r="AD43" i="1"/>
  <c r="AE46" i="1"/>
  <c r="AG52" i="1"/>
  <c r="AH55" i="1"/>
  <c r="AI6" i="1"/>
  <c r="AI14" i="1"/>
  <c r="AI22" i="1"/>
  <c r="AI30" i="1"/>
  <c r="AI38" i="1"/>
  <c r="AI46" i="1"/>
  <c r="AI54" i="1"/>
  <c r="AI62" i="1"/>
  <c r="AD8" i="1"/>
  <c r="AE11" i="1"/>
  <c r="AG17" i="1"/>
  <c r="AH20" i="1"/>
  <c r="AD24" i="1"/>
  <c r="AE27" i="1"/>
  <c r="AG33" i="1"/>
  <c r="AH36" i="1"/>
  <c r="AD40" i="1"/>
  <c r="AE43" i="1"/>
  <c r="AG51" i="1"/>
  <c r="AH54" i="1"/>
  <c r="AD58" i="1"/>
  <c r="AE61" i="1"/>
  <c r="AH4" i="1"/>
  <c r="AH13" i="1"/>
  <c r="AE20" i="1"/>
  <c r="AG26" i="1"/>
  <c r="AH33" i="1"/>
  <c r="AD53" i="1"/>
  <c r="AG62" i="1"/>
  <c r="AG60" i="1"/>
  <c r="AH63" i="1"/>
  <c r="AD52" i="1"/>
  <c r="AE55" i="1"/>
  <c r="AE59" i="1"/>
  <c r="AG6" i="1"/>
  <c r="AD13" i="1"/>
  <c r="AH25" i="1"/>
  <c r="AD33" i="1"/>
  <c r="AH41" i="1"/>
  <c r="AH61" i="1"/>
  <c r="AA69" i="1"/>
  <c r="Y69" i="1"/>
  <c r="BE62" i="1" l="1"/>
  <c r="BE39" i="1"/>
  <c r="BE64" i="1" l="1"/>
</calcChain>
</file>

<file path=xl/sharedStrings.xml><?xml version="1.0" encoding="utf-8"?>
<sst xmlns="http://schemas.openxmlformats.org/spreadsheetml/2006/main" count="237" uniqueCount="35">
  <si>
    <t>Date</t>
  </si>
  <si>
    <t>AMD</t>
  </si>
  <si>
    <t>NFLX</t>
  </si>
  <si>
    <t>BRKb</t>
  </si>
  <si>
    <t>JNJ</t>
  </si>
  <si>
    <t>CVX</t>
  </si>
  <si>
    <t>BA</t>
  </si>
  <si>
    <t>Дневные доходности</t>
  </si>
  <si>
    <t>Среднее</t>
  </si>
  <si>
    <t>S&amp;P500</t>
  </si>
  <si>
    <t>СКО</t>
  </si>
  <si>
    <t>beta</t>
  </si>
  <si>
    <t>alpha</t>
  </si>
  <si>
    <t>Корреляция</t>
  </si>
  <si>
    <t>Ковариация</t>
  </si>
  <si>
    <t>Доли</t>
  </si>
  <si>
    <t>Риск</t>
  </si>
  <si>
    <t>Доходность</t>
  </si>
  <si>
    <t>=</t>
  </si>
  <si>
    <t>P(&gt;0)</t>
  </si>
  <si>
    <t>Переоценены</t>
  </si>
  <si>
    <t>Недооценены</t>
  </si>
  <si>
    <t>Доходность за весь период</t>
  </si>
  <si>
    <t>Месячные доходности</t>
  </si>
  <si>
    <t>Инвестиции</t>
  </si>
  <si>
    <t>Штуки</t>
  </si>
  <si>
    <t>JPM</t>
  </si>
  <si>
    <t>Дох Весь</t>
  </si>
  <si>
    <t>СрДн</t>
  </si>
  <si>
    <t>Сравнить с доходностью безриского актива!</t>
  </si>
  <si>
    <t>&lt;=</t>
  </si>
  <si>
    <t>Дох-ть</t>
  </si>
  <si>
    <t>Вол-ть</t>
  </si>
  <si>
    <t>Бета</t>
  </si>
  <si>
    <t>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</si>
</sst>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5">
    <xf numFmtId="0" fontId="0" fillId="0" borderId="0" xfId="0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0" xfId="0" applyNumberFormat="1"/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/>
    <xf numFmtId="2" fontId="0" fillId="0" borderId="0" xfId="1" applyNumberFormat="1" applyFont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4" fontId="0" fillId="0" borderId="0" xfId="0" applyNumberFormat="1"/>
    <xf numFmtId="2" fontId="0" fillId="0" borderId="3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/>
    <xf numFmtId="49" fontId="1" fillId="0" borderId="5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8" xfId="1" applyNumberFormat="1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10" fontId="0" fillId="0" borderId="9" xfId="1" applyNumberFormat="1" applyFont="1" applyBorder="1" applyAlignment="1">
      <alignment horizontal="center"/>
    </xf>
    <xf numFmtId="10" fontId="0" fillId="0" borderId="10" xfId="1" applyNumberFormat="1" applyFont="1" applyBorder="1" applyAlignment="1">
      <alignment horizontal="center"/>
    </xf>
    <xf numFmtId="10" fontId="0" fillId="0" borderId="11" xfId="1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4" fontId="0" fillId="0" borderId="12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Доли в портфеле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15-AF4B-BB7E-E3722F3F3C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15-AF4B-BB7E-E3722F3F3C0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715-AF4B-BB7E-E3722F3F3C0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715-AF4B-BB7E-E3722F3F3C0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715-AF4B-BB7E-E3722F3F3C0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715-AF4B-BB7E-E3722F3F3C0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744-4512-A449-B5154D5BA165}"/>
              </c:ext>
            </c:extLst>
          </c:dPt>
          <c:cat>
            <c:strRef>
              <c:f>'1(+-)'!$AV$24:$BB$24</c:f>
              <c:strCache>
                <c:ptCount val="7"/>
                <c:pt idx="0">
                  <c:v>AMD</c:v>
                </c:pt>
                <c:pt idx="1">
                  <c:v>NFLX</c:v>
                </c:pt>
                <c:pt idx="2">
                  <c:v>BRKb</c:v>
                </c:pt>
                <c:pt idx="3">
                  <c:v>JNJ</c:v>
                </c:pt>
                <c:pt idx="4">
                  <c:v>CVX</c:v>
                </c:pt>
                <c:pt idx="5">
                  <c:v>BA</c:v>
                </c:pt>
                <c:pt idx="6">
                  <c:v>JPM</c:v>
                </c:pt>
              </c:strCache>
            </c:strRef>
          </c:cat>
          <c:val>
            <c:numRef>
              <c:f>'1(+-)'!$AV$25:$BB$25</c:f>
              <c:numCache>
                <c:formatCode>0.00%</c:formatCode>
                <c:ptCount val="7"/>
                <c:pt idx="0">
                  <c:v>0.21011015094797586</c:v>
                </c:pt>
                <c:pt idx="1">
                  <c:v>4.2592878844162102E-2</c:v>
                </c:pt>
                <c:pt idx="2">
                  <c:v>0</c:v>
                </c:pt>
                <c:pt idx="3">
                  <c:v>0.11003485457240451</c:v>
                </c:pt>
                <c:pt idx="4">
                  <c:v>0.2154070855549628</c:v>
                </c:pt>
                <c:pt idx="5">
                  <c:v>0</c:v>
                </c:pt>
                <c:pt idx="6">
                  <c:v>0.42185503008049469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56-F349-9CB8-39493A39C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525633036877585"/>
          <c:y val="0.28572290165856934"/>
          <c:w val="0.14718971279669177"/>
          <c:h val="0.420801641816049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'1(+-)'!$A$3:$A$65</c:f>
              <c:numCache>
                <c:formatCode>m/d/yy</c:formatCode>
                <c:ptCount val="63"/>
                <c:pt idx="0">
                  <c:v>43220</c:v>
                </c:pt>
                <c:pt idx="1">
                  <c:v>43221</c:v>
                </c:pt>
                <c:pt idx="2">
                  <c:v>43222</c:v>
                </c:pt>
                <c:pt idx="3">
                  <c:v>43223</c:v>
                </c:pt>
                <c:pt idx="4">
                  <c:v>43224</c:v>
                </c:pt>
                <c:pt idx="5">
                  <c:v>43227</c:v>
                </c:pt>
                <c:pt idx="6">
                  <c:v>43228</c:v>
                </c:pt>
                <c:pt idx="7">
                  <c:v>43229</c:v>
                </c:pt>
                <c:pt idx="8">
                  <c:v>43230</c:v>
                </c:pt>
                <c:pt idx="9">
                  <c:v>43231</c:v>
                </c:pt>
                <c:pt idx="10">
                  <c:v>43234</c:v>
                </c:pt>
                <c:pt idx="11">
                  <c:v>43235</c:v>
                </c:pt>
                <c:pt idx="12">
                  <c:v>43236</c:v>
                </c:pt>
                <c:pt idx="13">
                  <c:v>43237</c:v>
                </c:pt>
                <c:pt idx="14">
                  <c:v>43238</c:v>
                </c:pt>
                <c:pt idx="15">
                  <c:v>43241</c:v>
                </c:pt>
                <c:pt idx="16">
                  <c:v>43242</c:v>
                </c:pt>
                <c:pt idx="17">
                  <c:v>43243</c:v>
                </c:pt>
                <c:pt idx="18">
                  <c:v>43244</c:v>
                </c:pt>
                <c:pt idx="19">
                  <c:v>43245</c:v>
                </c:pt>
                <c:pt idx="20">
                  <c:v>43249</c:v>
                </c:pt>
                <c:pt idx="21">
                  <c:v>43250</c:v>
                </c:pt>
                <c:pt idx="22">
                  <c:v>43251</c:v>
                </c:pt>
                <c:pt idx="23">
                  <c:v>43252</c:v>
                </c:pt>
                <c:pt idx="24">
                  <c:v>43255</c:v>
                </c:pt>
                <c:pt idx="25">
                  <c:v>43256</c:v>
                </c:pt>
                <c:pt idx="26">
                  <c:v>43257</c:v>
                </c:pt>
                <c:pt idx="27">
                  <c:v>43258</c:v>
                </c:pt>
                <c:pt idx="28">
                  <c:v>43259</c:v>
                </c:pt>
                <c:pt idx="29">
                  <c:v>43262</c:v>
                </c:pt>
                <c:pt idx="30">
                  <c:v>43263</c:v>
                </c:pt>
                <c:pt idx="31">
                  <c:v>43264</c:v>
                </c:pt>
                <c:pt idx="32">
                  <c:v>43265</c:v>
                </c:pt>
                <c:pt idx="33">
                  <c:v>43266</c:v>
                </c:pt>
                <c:pt idx="34">
                  <c:v>43269</c:v>
                </c:pt>
                <c:pt idx="35">
                  <c:v>43270</c:v>
                </c:pt>
                <c:pt idx="36">
                  <c:v>43271</c:v>
                </c:pt>
                <c:pt idx="37">
                  <c:v>43272</c:v>
                </c:pt>
                <c:pt idx="38">
                  <c:v>43273</c:v>
                </c:pt>
                <c:pt idx="39">
                  <c:v>43276</c:v>
                </c:pt>
                <c:pt idx="40">
                  <c:v>43277</c:v>
                </c:pt>
                <c:pt idx="41">
                  <c:v>43278</c:v>
                </c:pt>
                <c:pt idx="42">
                  <c:v>43279</c:v>
                </c:pt>
                <c:pt idx="43">
                  <c:v>43280</c:v>
                </c:pt>
                <c:pt idx="44">
                  <c:v>43283</c:v>
                </c:pt>
                <c:pt idx="45">
                  <c:v>43284</c:v>
                </c:pt>
                <c:pt idx="46">
                  <c:v>43286</c:v>
                </c:pt>
                <c:pt idx="47">
                  <c:v>43287</c:v>
                </c:pt>
                <c:pt idx="48">
                  <c:v>43290</c:v>
                </c:pt>
                <c:pt idx="49">
                  <c:v>43291</c:v>
                </c:pt>
                <c:pt idx="50">
                  <c:v>43292</c:v>
                </c:pt>
                <c:pt idx="51">
                  <c:v>43293</c:v>
                </c:pt>
                <c:pt idx="52">
                  <c:v>43294</c:v>
                </c:pt>
                <c:pt idx="53">
                  <c:v>43297</c:v>
                </c:pt>
                <c:pt idx="54">
                  <c:v>43298</c:v>
                </c:pt>
                <c:pt idx="55">
                  <c:v>43299</c:v>
                </c:pt>
                <c:pt idx="56">
                  <c:v>43300</c:v>
                </c:pt>
                <c:pt idx="57">
                  <c:v>43301</c:v>
                </c:pt>
                <c:pt idx="58">
                  <c:v>43304</c:v>
                </c:pt>
                <c:pt idx="59">
                  <c:v>43305</c:v>
                </c:pt>
                <c:pt idx="60">
                  <c:v>43306</c:v>
                </c:pt>
                <c:pt idx="61">
                  <c:v>43307</c:v>
                </c:pt>
                <c:pt idx="62">
                  <c:v>43308</c:v>
                </c:pt>
              </c:numCache>
            </c:numRef>
          </c:xVal>
          <c:yVal>
            <c:numRef>
              <c:f>'1(+-)'!$H$3:$H$65</c:f>
              <c:numCache>
                <c:formatCode>0.00</c:formatCode>
                <c:ptCount val="63"/>
                <c:pt idx="0">
                  <c:v>100.33000199999999</c:v>
                </c:pt>
                <c:pt idx="1">
                  <c:v>100.05999799999999</c:v>
                </c:pt>
                <c:pt idx="2">
                  <c:v>99.620002999999997</c:v>
                </c:pt>
                <c:pt idx="3">
                  <c:v>98.760002</c:v>
                </c:pt>
                <c:pt idx="4">
                  <c:v>101.150002</c:v>
                </c:pt>
                <c:pt idx="5">
                  <c:v>102.480003</c:v>
                </c:pt>
                <c:pt idx="6">
                  <c:v>101.790001</c:v>
                </c:pt>
                <c:pt idx="7">
                  <c:v>99.970000999999996</c:v>
                </c:pt>
                <c:pt idx="8">
                  <c:v>101.68</c:v>
                </c:pt>
                <c:pt idx="9">
                  <c:v>102.07</c:v>
                </c:pt>
                <c:pt idx="10">
                  <c:v>102.44000200000001</c:v>
                </c:pt>
                <c:pt idx="11">
                  <c:v>102.91999800000001</c:v>
                </c:pt>
                <c:pt idx="12">
                  <c:v>105.040001</c:v>
                </c:pt>
                <c:pt idx="13">
                  <c:v>104.339996</c:v>
                </c:pt>
                <c:pt idx="14">
                  <c:v>103.93</c:v>
                </c:pt>
                <c:pt idx="15">
                  <c:v>104.05999799999999</c:v>
                </c:pt>
                <c:pt idx="16">
                  <c:v>104.07</c:v>
                </c:pt>
                <c:pt idx="17">
                  <c:v>102.889999</c:v>
                </c:pt>
                <c:pt idx="18">
                  <c:v>102.110001</c:v>
                </c:pt>
                <c:pt idx="19">
                  <c:v>102.199997</c:v>
                </c:pt>
                <c:pt idx="20">
                  <c:v>99.690002000000007</c:v>
                </c:pt>
                <c:pt idx="21">
                  <c:v>99.980002999999996</c:v>
                </c:pt>
                <c:pt idx="22">
                  <c:v>99.470000999999996</c:v>
                </c:pt>
                <c:pt idx="23">
                  <c:v>99.360000999999997</c:v>
                </c:pt>
                <c:pt idx="24">
                  <c:v>100.239998</c:v>
                </c:pt>
                <c:pt idx="25">
                  <c:v>99.940002000000007</c:v>
                </c:pt>
                <c:pt idx="26">
                  <c:v>101.910004</c:v>
                </c:pt>
                <c:pt idx="27">
                  <c:v>102.470001</c:v>
                </c:pt>
                <c:pt idx="28">
                  <c:v>103.980003</c:v>
                </c:pt>
                <c:pt idx="29">
                  <c:v>104.349998</c:v>
                </c:pt>
                <c:pt idx="30">
                  <c:v>104.33000199999999</c:v>
                </c:pt>
                <c:pt idx="31">
                  <c:v>106.30999799999999</c:v>
                </c:pt>
                <c:pt idx="32">
                  <c:v>108.75</c:v>
                </c:pt>
                <c:pt idx="33">
                  <c:v>108.849998</c:v>
                </c:pt>
                <c:pt idx="34">
                  <c:v>107.05999799999999</c:v>
                </c:pt>
                <c:pt idx="35">
                  <c:v>106.099998</c:v>
                </c:pt>
                <c:pt idx="36">
                  <c:v>107.150002</c:v>
                </c:pt>
                <c:pt idx="37">
                  <c:v>105.889999</c:v>
                </c:pt>
                <c:pt idx="38">
                  <c:v>106.339996</c:v>
                </c:pt>
                <c:pt idx="39">
                  <c:v>104.449997</c:v>
                </c:pt>
                <c:pt idx="40">
                  <c:v>104.260002</c:v>
                </c:pt>
                <c:pt idx="41">
                  <c:v>103.959999</c:v>
                </c:pt>
                <c:pt idx="42">
                  <c:v>104.769997</c:v>
                </c:pt>
                <c:pt idx="43">
                  <c:v>104.80999799999999</c:v>
                </c:pt>
                <c:pt idx="44">
                  <c:v>105.33000199999999</c:v>
                </c:pt>
                <c:pt idx="45">
                  <c:v>104.040001</c:v>
                </c:pt>
                <c:pt idx="46">
                  <c:v>105.339996</c:v>
                </c:pt>
                <c:pt idx="47">
                  <c:v>104.779999</c:v>
                </c:pt>
                <c:pt idx="48">
                  <c:v>106.019997</c:v>
                </c:pt>
                <c:pt idx="49">
                  <c:v>106.029999</c:v>
                </c:pt>
                <c:pt idx="50">
                  <c:v>108.040001</c:v>
                </c:pt>
                <c:pt idx="51">
                  <c:v>108.25</c:v>
                </c:pt>
                <c:pt idx="52">
                  <c:v>110</c:v>
                </c:pt>
                <c:pt idx="53">
                  <c:v>110.199997</c:v>
                </c:pt>
                <c:pt idx="54">
                  <c:v>110.300003</c:v>
                </c:pt>
                <c:pt idx="55">
                  <c:v>110.69000200000001</c:v>
                </c:pt>
                <c:pt idx="56">
                  <c:v>112.129997</c:v>
                </c:pt>
                <c:pt idx="57">
                  <c:v>111.480003</c:v>
                </c:pt>
                <c:pt idx="58">
                  <c:v>111.089996</c:v>
                </c:pt>
                <c:pt idx="59">
                  <c:v>110.699997</c:v>
                </c:pt>
                <c:pt idx="60">
                  <c:v>111.18</c:v>
                </c:pt>
                <c:pt idx="61">
                  <c:v>113.510002</c:v>
                </c:pt>
                <c:pt idx="62">
                  <c:v>112.620003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4C-47B5-AA6E-4C753952F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802024"/>
        <c:axId val="545802680"/>
      </c:scatterChart>
      <c:valAx>
        <c:axId val="545802024"/>
        <c:scaling>
          <c:orientation val="minMax"/>
          <c:max val="43320"/>
          <c:min val="432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5802680"/>
        <c:crosses val="autoZero"/>
        <c:crossBetween val="midCat"/>
      </c:valAx>
      <c:valAx>
        <c:axId val="545802680"/>
        <c:scaling>
          <c:orientation val="minMax"/>
          <c:max val="115"/>
          <c:min val="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5802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Доли в портфеле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84-4000-8734-5EB7AEBC24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84-4000-8734-5EB7AEBC24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184-4000-8734-5EB7AEBC24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184-4000-8734-5EB7AEBC24F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184-4000-8734-5EB7AEBC24F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184-4000-8734-5EB7AEBC24F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184-4000-8734-5EB7AEBC24F3}"/>
              </c:ext>
            </c:extLst>
          </c:dPt>
          <c:cat>
            <c:strRef>
              <c:f>'2(+-)'!$AV$24:$BB$24</c:f>
              <c:strCache>
                <c:ptCount val="7"/>
                <c:pt idx="0">
                  <c:v>AMD</c:v>
                </c:pt>
                <c:pt idx="1">
                  <c:v>NFLX</c:v>
                </c:pt>
                <c:pt idx="2">
                  <c:v>BRKb</c:v>
                </c:pt>
                <c:pt idx="3">
                  <c:v>JNJ</c:v>
                </c:pt>
                <c:pt idx="4">
                  <c:v>CVX</c:v>
                </c:pt>
                <c:pt idx="5">
                  <c:v>BA</c:v>
                </c:pt>
                <c:pt idx="6">
                  <c:v>JPM</c:v>
                </c:pt>
              </c:strCache>
            </c:strRef>
          </c:cat>
          <c:val>
            <c:numRef>
              <c:f>'2(+-)'!$AV$25:$BB$25</c:f>
              <c:numCache>
                <c:formatCode>0.00%</c:formatCode>
                <c:ptCount val="7"/>
                <c:pt idx="0">
                  <c:v>0.37367477290298379</c:v>
                </c:pt>
                <c:pt idx="1">
                  <c:v>4.5426856258492715E-2</c:v>
                </c:pt>
                <c:pt idx="2">
                  <c:v>-9.0978525707794855E-2</c:v>
                </c:pt>
                <c:pt idx="3">
                  <c:v>1.1828874192961886E-2</c:v>
                </c:pt>
                <c:pt idx="4">
                  <c:v>0.25838128088291612</c:v>
                </c:pt>
                <c:pt idx="5">
                  <c:v>-8.5029397431056003E-2</c:v>
                </c:pt>
                <c:pt idx="6">
                  <c:v>0.48669613890149632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184-4000-8734-5EB7AEBC2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525633036877585"/>
          <c:y val="0.28572290165856934"/>
          <c:w val="0.14718971279669177"/>
          <c:h val="0.420801641816049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260350</xdr:colOff>
      <xdr:row>1</xdr:row>
      <xdr:rowOff>165100</xdr:rowOff>
    </xdr:from>
    <xdr:to>
      <xdr:col>67</xdr:col>
      <xdr:colOff>127000</xdr:colOff>
      <xdr:row>26</xdr:row>
      <xdr:rowOff>177800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5204FA8A-4100-4B49-8132-813A78B68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214313</xdr:colOff>
      <xdr:row>2</xdr:row>
      <xdr:rowOff>178594</xdr:rowOff>
    </xdr:from>
    <xdr:to>
      <xdr:col>19</xdr:col>
      <xdr:colOff>11907</xdr:colOff>
      <xdr:row>17</xdr:row>
      <xdr:rowOff>64294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8671CDD-4126-48B6-A1E1-5A1E2501D3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260350</xdr:colOff>
      <xdr:row>1</xdr:row>
      <xdr:rowOff>165100</xdr:rowOff>
    </xdr:from>
    <xdr:to>
      <xdr:col>67</xdr:col>
      <xdr:colOff>127000</xdr:colOff>
      <xdr:row>26</xdr:row>
      <xdr:rowOff>177800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01CA17C-EB6A-4E1B-888F-C8A33FB276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98"/>
  <sheetViews>
    <sheetView topLeftCell="AJ17" zoomScale="80" zoomScaleNormal="80" workbookViewId="0">
      <selection activeCell="AV24" sqref="AV24:BB25"/>
    </sheetView>
  </sheetViews>
  <sheetFormatPr baseColWidth="10" defaultColWidth="8.83203125" defaultRowHeight="15" x14ac:dyDescent="0.2"/>
  <cols>
    <col min="1" max="1" width="15" customWidth="1"/>
    <col min="5" max="5" width="9.1640625" style="2"/>
    <col min="10" max="17" width="0" hidden="1" customWidth="1"/>
    <col min="21" max="21" width="12.33203125" bestFit="1" customWidth="1"/>
    <col min="42" max="42" width="12" bestFit="1" customWidth="1"/>
    <col min="43" max="43" width="11.1640625" bestFit="1" customWidth="1"/>
    <col min="44" max="45" width="12.1640625" bestFit="1" customWidth="1"/>
    <col min="47" max="47" width="12.5" bestFit="1" customWidth="1"/>
    <col min="48" max="48" width="13.1640625" bestFit="1" customWidth="1"/>
    <col min="49" max="49" width="10.83203125" bestFit="1" customWidth="1"/>
    <col min="50" max="50" width="12" bestFit="1" customWidth="1"/>
    <col min="51" max="51" width="10.1640625" bestFit="1" customWidth="1"/>
    <col min="52" max="52" width="10.33203125" bestFit="1" customWidth="1"/>
    <col min="53" max="53" width="10.1640625" bestFit="1" customWidth="1"/>
    <col min="54" max="54" width="10.6640625" bestFit="1" customWidth="1"/>
    <col min="55" max="55" width="13.1640625" bestFit="1" customWidth="1"/>
  </cols>
  <sheetData>
    <row r="1" spans="1:55" x14ac:dyDescent="0.2">
      <c r="K1" s="73" t="s">
        <v>23</v>
      </c>
      <c r="L1" s="73"/>
      <c r="M1" s="73"/>
      <c r="N1" s="73"/>
      <c r="O1" s="73"/>
      <c r="P1" s="73"/>
      <c r="Q1" s="73"/>
      <c r="R1" s="16"/>
      <c r="T1" s="73" t="s">
        <v>7</v>
      </c>
      <c r="U1" s="73"/>
      <c r="V1" s="73"/>
      <c r="W1" s="73"/>
      <c r="X1" s="73"/>
      <c r="Y1" s="73"/>
      <c r="Z1" s="73"/>
      <c r="AA1" s="73"/>
      <c r="AB1" s="16"/>
      <c r="AC1" s="16"/>
      <c r="AD1" s="73" t="s">
        <v>12</v>
      </c>
      <c r="AE1" s="73"/>
      <c r="AF1" s="73"/>
      <c r="AG1" s="73"/>
      <c r="AH1" s="73"/>
      <c r="AI1" s="73"/>
      <c r="AJ1" s="23"/>
    </row>
    <row r="2" spans="1:55" s="3" customFormat="1" ht="16" thickBo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3" t="s">
        <v>5</v>
      </c>
      <c r="G2" s="3" t="s">
        <v>6</v>
      </c>
      <c r="H2" s="5" t="s">
        <v>26</v>
      </c>
      <c r="I2" s="3" t="s">
        <v>9</v>
      </c>
      <c r="K2" s="4" t="s">
        <v>1</v>
      </c>
      <c r="L2" s="5" t="s">
        <v>2</v>
      </c>
      <c r="M2" s="5" t="s">
        <v>3</v>
      </c>
      <c r="N2" s="5" t="s">
        <v>4</v>
      </c>
      <c r="O2" s="3" t="s">
        <v>5</v>
      </c>
      <c r="P2" s="3" t="s">
        <v>6</v>
      </c>
      <c r="Q2" s="3" t="s">
        <v>9</v>
      </c>
      <c r="T2" s="4" t="s">
        <v>1</v>
      </c>
      <c r="U2" s="5" t="s">
        <v>2</v>
      </c>
      <c r="V2" s="5" t="s">
        <v>3</v>
      </c>
      <c r="W2" s="5" t="s">
        <v>4</v>
      </c>
      <c r="X2" s="3" t="s">
        <v>5</v>
      </c>
      <c r="Y2" s="3" t="s">
        <v>6</v>
      </c>
      <c r="Z2" s="3" t="s">
        <v>26</v>
      </c>
      <c r="AA2" s="3" t="s">
        <v>9</v>
      </c>
      <c r="AD2" s="4" t="s">
        <v>1</v>
      </c>
      <c r="AE2" s="5" t="s">
        <v>2</v>
      </c>
      <c r="AF2" s="5" t="s">
        <v>3</v>
      </c>
      <c r="AG2" s="5" t="s">
        <v>4</v>
      </c>
      <c r="AH2" s="3" t="s">
        <v>5</v>
      </c>
      <c r="AI2" s="3" t="s">
        <v>6</v>
      </c>
      <c r="AJ2" s="3" t="s">
        <v>26</v>
      </c>
      <c r="AV2" s="73" t="s">
        <v>13</v>
      </c>
      <c r="AW2" s="73"/>
      <c r="AX2" s="73"/>
      <c r="AY2" s="73"/>
      <c r="AZ2" s="73"/>
      <c r="BA2" s="73"/>
      <c r="BB2" s="73"/>
    </row>
    <row r="3" spans="1:55" x14ac:dyDescent="0.2">
      <c r="A3" s="1">
        <v>43220</v>
      </c>
      <c r="B3" s="2">
        <v>10.88</v>
      </c>
      <c r="C3" s="2">
        <v>312.459991</v>
      </c>
      <c r="D3" s="2">
        <v>193.729996</v>
      </c>
      <c r="E3" s="2">
        <v>126.489998</v>
      </c>
      <c r="F3" s="2">
        <v>125.110001</v>
      </c>
      <c r="G3" s="2">
        <v>333.55999800000001</v>
      </c>
      <c r="H3" s="2">
        <v>100.33000199999999</v>
      </c>
      <c r="I3" s="2">
        <v>2648.0500489999999</v>
      </c>
      <c r="J3" s="2"/>
      <c r="K3" s="2"/>
      <c r="L3" s="2"/>
      <c r="M3" s="2"/>
      <c r="N3" s="2"/>
      <c r="O3" s="2"/>
      <c r="P3" s="2"/>
      <c r="Q3" s="2"/>
      <c r="R3" s="2"/>
      <c r="S3" s="2"/>
      <c r="AA3" s="2"/>
      <c r="AB3" s="2"/>
      <c r="AC3" s="2"/>
      <c r="AP3" s="13" t="s">
        <v>11</v>
      </c>
      <c r="AQ3" s="13" t="s">
        <v>12</v>
      </c>
      <c r="AU3" s="37"/>
      <c r="AV3" s="38" t="s">
        <v>1</v>
      </c>
      <c r="AW3" s="39" t="s">
        <v>2</v>
      </c>
      <c r="AX3" s="39" t="s">
        <v>3</v>
      </c>
      <c r="AY3" s="39" t="s">
        <v>4</v>
      </c>
      <c r="AZ3" s="40" t="s">
        <v>5</v>
      </c>
      <c r="BA3" s="40" t="s">
        <v>6</v>
      </c>
      <c r="BB3" s="50" t="s">
        <v>26</v>
      </c>
      <c r="BC3" s="41" t="s">
        <v>9</v>
      </c>
    </row>
    <row r="4" spans="1:55" x14ac:dyDescent="0.2">
      <c r="A4" s="1">
        <v>43221</v>
      </c>
      <c r="B4" s="2">
        <v>11.13</v>
      </c>
      <c r="C4" s="2">
        <v>313.29998799999998</v>
      </c>
      <c r="D4" s="2">
        <v>195.11000100000001</v>
      </c>
      <c r="E4" s="2">
        <v>126.010002</v>
      </c>
      <c r="F4" s="2">
        <v>124.860001</v>
      </c>
      <c r="G4" s="2">
        <v>329.540009</v>
      </c>
      <c r="H4" s="2">
        <v>100.05999799999999</v>
      </c>
      <c r="I4" s="2">
        <v>2654.8000489999999</v>
      </c>
      <c r="J4" s="2"/>
      <c r="K4" s="2"/>
      <c r="L4" s="2"/>
      <c r="M4" s="2"/>
      <c r="N4" s="2"/>
      <c r="O4" s="2"/>
      <c r="P4" s="2"/>
      <c r="Q4" s="2"/>
      <c r="R4" s="2"/>
      <c r="S4" s="2"/>
      <c r="T4" s="10">
        <f t="shared" ref="T4:T35" si="0">B4/B3-1</f>
        <v>2.2977941176470562E-2</v>
      </c>
      <c r="U4" s="10">
        <f t="shared" ref="U4:U35" si="1">C4/C3-1</f>
        <v>2.6883345842507733E-3</v>
      </c>
      <c r="V4" s="10">
        <f t="shared" ref="V4:V35" si="2">D4/D3-1</f>
        <v>7.1233419113889695E-3</v>
      </c>
      <c r="W4" s="10">
        <f t="shared" ref="W4:W35" si="3">E4/E3-1</f>
        <v>-3.794734821641832E-3</v>
      </c>
      <c r="X4" s="10">
        <f t="shared" ref="X4:X35" si="4">F4/F3-1</f>
        <v>-1.9982415314663271E-3</v>
      </c>
      <c r="Y4" s="10">
        <f t="shared" ref="Y4:Y35" si="5">G4/G3-1</f>
        <v>-1.2051771867440775E-2</v>
      </c>
      <c r="Z4" s="10">
        <f t="shared" ref="Z4:Z35" si="6">H4/H3-1</f>
        <v>-2.6911591210773134E-3</v>
      </c>
      <c r="AA4" s="10">
        <f t="shared" ref="AA4:AA35" si="7">I4/I3-1</f>
        <v>2.5490454768968274E-3</v>
      </c>
      <c r="AB4" s="10"/>
      <c r="AC4" s="10"/>
      <c r="AD4" s="10">
        <f t="shared" ref="AD4:AD35" si="8">T4-$AA4*$AP$4</f>
        <v>1.79503105942234E-2</v>
      </c>
      <c r="AE4" s="10">
        <f t="shared" ref="AE4:AE35" si="9">U4-$AA4*$AP$5</f>
        <v>-9.5229166150349528E-4</v>
      </c>
      <c r="AF4" s="10">
        <f t="shared" ref="AF4:AF35" si="10">V4-$AA4*$AP$6</f>
        <v>4.4089016357638936E-3</v>
      </c>
      <c r="AG4" s="10">
        <f t="shared" ref="AG4:AG35" si="11">W4-$AA4*$AP$7</f>
        <v>-6.0948787535300376E-3</v>
      </c>
      <c r="AH4" s="10">
        <f t="shared" ref="AH4:AH35" si="12">X4-$AA4*$AP$8</f>
        <v>-3.836160109540316E-3</v>
      </c>
      <c r="AI4" s="10">
        <f t="shared" ref="AI4:AI35" si="13">Y4-$AA4*$AP$9</f>
        <v>-1.5932313411445773E-2</v>
      </c>
      <c r="AJ4" s="10"/>
      <c r="AK4" s="10"/>
      <c r="AL4" s="10"/>
      <c r="AM4" s="10"/>
      <c r="AN4" s="10"/>
      <c r="AO4" s="4" t="s">
        <v>1</v>
      </c>
      <c r="AP4" s="8">
        <f t="array" ref="AP4:AQ4">LINEST(T4:T65,AA4:AA65)</f>
        <v>1.9723581347664809</v>
      </c>
      <c r="AQ4" s="8">
        <v>7.37703919898486E-3</v>
      </c>
      <c r="AR4" s="10">
        <f>AD65</f>
        <v>4.5095668716985893E-2</v>
      </c>
      <c r="AS4" s="74" t="s">
        <v>20</v>
      </c>
      <c r="AT4" s="19"/>
      <c r="AU4" s="42" t="s">
        <v>1</v>
      </c>
      <c r="AV4" s="43">
        <f>CORREL($T$4:$T$65,T4:T65)</f>
        <v>1.0000000000000002</v>
      </c>
      <c r="AW4" s="43">
        <f t="shared" ref="AW4:BC4" si="14">CORREL($T$4:$T$65,U4:U65)</f>
        <v>0.31992954918447508</v>
      </c>
      <c r="AX4" s="43">
        <f t="shared" si="14"/>
        <v>0.23443602896768115</v>
      </c>
      <c r="AY4" s="43">
        <f t="shared" si="14"/>
        <v>0.28096427098569021</v>
      </c>
      <c r="AZ4" s="43">
        <f t="shared" si="14"/>
        <v>1.3939046685731719E-3</v>
      </c>
      <c r="BA4" s="43">
        <f t="shared" si="14"/>
        <v>0.38521430200951984</v>
      </c>
      <c r="BB4" s="44">
        <f t="shared" si="14"/>
        <v>0.32264253852810754</v>
      </c>
      <c r="BC4" s="44">
        <f t="shared" si="14"/>
        <v>0.38903312382481181</v>
      </c>
    </row>
    <row r="5" spans="1:55" x14ac:dyDescent="0.2">
      <c r="A5" s="1">
        <v>43222</v>
      </c>
      <c r="B5" s="2">
        <v>10.97</v>
      </c>
      <c r="C5" s="2">
        <v>313.35998499999999</v>
      </c>
      <c r="D5" s="2">
        <v>193.30999800000001</v>
      </c>
      <c r="E5" s="2">
        <v>123.5</v>
      </c>
      <c r="F5" s="2">
        <v>125.489998</v>
      </c>
      <c r="G5" s="2">
        <v>324.19000199999999</v>
      </c>
      <c r="H5" s="2">
        <v>99.620002999999997</v>
      </c>
      <c r="I5" s="2">
        <v>2635.669922</v>
      </c>
      <c r="J5" s="2"/>
      <c r="K5" s="2"/>
      <c r="L5" s="2"/>
      <c r="M5" s="2"/>
      <c r="N5" s="2"/>
      <c r="O5" s="2"/>
      <c r="P5" s="2"/>
      <c r="Q5" s="2"/>
      <c r="R5" s="2"/>
      <c r="S5" s="2"/>
      <c r="T5" s="10">
        <f t="shared" si="0"/>
        <v>-1.4375561545372895E-2</v>
      </c>
      <c r="U5" s="10">
        <f t="shared" si="1"/>
        <v>1.9150016692637273E-4</v>
      </c>
      <c r="V5" s="10">
        <f t="shared" si="2"/>
        <v>-9.2255803945180404E-3</v>
      </c>
      <c r="W5" s="10">
        <f t="shared" si="3"/>
        <v>-1.9919069598935524E-2</v>
      </c>
      <c r="X5" s="10">
        <f t="shared" si="4"/>
        <v>5.0456270619443355E-3</v>
      </c>
      <c r="Y5" s="10">
        <f t="shared" si="5"/>
        <v>-1.6234772270094844E-2</v>
      </c>
      <c r="Z5" s="10">
        <f t="shared" si="6"/>
        <v>-4.3973117009256102E-3</v>
      </c>
      <c r="AA5" s="10">
        <f t="shared" si="7"/>
        <v>-7.205863585547867E-3</v>
      </c>
      <c r="AB5" s="10"/>
      <c r="AC5" s="10"/>
      <c r="AD5" s="10">
        <f t="shared" si="8"/>
        <v>-1.6301788439999736E-4</v>
      </c>
      <c r="AE5" s="10">
        <f t="shared" si="9"/>
        <v>1.0483139265028011E-2</v>
      </c>
      <c r="AF5" s="10">
        <f t="shared" si="10"/>
        <v>-1.5521643983926262E-3</v>
      </c>
      <c r="AG5" s="10">
        <f t="shared" si="11"/>
        <v>-1.3416822561550492E-2</v>
      </c>
      <c r="AH5" s="10">
        <f t="shared" si="12"/>
        <v>1.0241215243865702E-2</v>
      </c>
      <c r="AI5" s="10">
        <f t="shared" si="13"/>
        <v>-5.2649197281964301E-3</v>
      </c>
      <c r="AJ5" s="10"/>
      <c r="AK5" s="10"/>
      <c r="AL5" s="10"/>
      <c r="AM5" s="10"/>
      <c r="AN5" s="10"/>
      <c r="AO5" s="5" t="s">
        <v>2</v>
      </c>
      <c r="AP5" s="8">
        <f t="array" ref="AP5:AQ5">LINEST(U4:U65,AA4:AA65)</f>
        <v>1.4282311864385866</v>
      </c>
      <c r="AQ5" s="8">
        <v>8.1818469839153949E-4</v>
      </c>
      <c r="AR5" s="10">
        <f>AE65</f>
        <v>-1.2330271094795365E-2</v>
      </c>
      <c r="AS5" s="74"/>
      <c r="AT5" s="19"/>
      <c r="AU5" s="45" t="s">
        <v>2</v>
      </c>
      <c r="AV5" s="43">
        <f>CORREL($U$4:$U$65,T4:T65)</f>
        <v>0.31992954918447508</v>
      </c>
      <c r="AW5" s="43">
        <f t="shared" ref="AW5:BC5" si="15">CORREL($U$4:$U$65,U4:U65)</f>
        <v>0.99999999999999989</v>
      </c>
      <c r="AX5" s="43">
        <f t="shared" si="15"/>
        <v>0.1569707089510716</v>
      </c>
      <c r="AY5" s="43">
        <f t="shared" si="15"/>
        <v>-2.3187747740947083E-2</v>
      </c>
      <c r="AZ5" s="43">
        <f t="shared" si="15"/>
        <v>1.9535674853332482E-3</v>
      </c>
      <c r="BA5" s="43">
        <f t="shared" si="15"/>
        <v>0.1224298288530766</v>
      </c>
      <c r="BB5" s="44">
        <f t="shared" si="15"/>
        <v>0.22989317355633931</v>
      </c>
      <c r="BC5" s="44">
        <f t="shared" si="15"/>
        <v>0.40275714218382747</v>
      </c>
    </row>
    <row r="6" spans="1:55" x14ac:dyDescent="0.2">
      <c r="A6" s="1">
        <v>43223</v>
      </c>
      <c r="B6" s="2">
        <v>10.93</v>
      </c>
      <c r="C6" s="2">
        <v>311.69000199999999</v>
      </c>
      <c r="D6" s="2">
        <v>191.61000100000001</v>
      </c>
      <c r="E6" s="2">
        <v>123.029999</v>
      </c>
      <c r="F6" s="2">
        <v>126.010002</v>
      </c>
      <c r="G6" s="2">
        <v>330.69000199999999</v>
      </c>
      <c r="H6" s="2">
        <v>98.760002</v>
      </c>
      <c r="I6" s="2">
        <v>2629.7299800000001</v>
      </c>
      <c r="J6" s="2"/>
      <c r="K6" s="2"/>
      <c r="L6" s="2"/>
      <c r="M6" s="2"/>
      <c r="N6" s="2"/>
      <c r="O6" s="2"/>
      <c r="P6" s="2"/>
      <c r="Q6" s="2"/>
      <c r="R6" s="2"/>
      <c r="S6" s="2"/>
      <c r="T6" s="10">
        <f t="shared" si="0"/>
        <v>-3.6463081130356789E-3</v>
      </c>
      <c r="U6" s="10">
        <f t="shared" si="1"/>
        <v>-5.3292796781312379E-3</v>
      </c>
      <c r="V6" s="10">
        <f t="shared" si="2"/>
        <v>-8.7941493848652241E-3</v>
      </c>
      <c r="W6" s="10">
        <f t="shared" si="3"/>
        <v>-3.8056761133602457E-3</v>
      </c>
      <c r="X6" s="10">
        <f t="shared" si="4"/>
        <v>4.1437884157109472E-3</v>
      </c>
      <c r="Y6" s="10">
        <f t="shared" si="5"/>
        <v>2.0049970572503906E-2</v>
      </c>
      <c r="Z6" s="10">
        <f t="shared" si="6"/>
        <v>-8.6328144358718273E-3</v>
      </c>
      <c r="AA6" s="10">
        <f t="shared" si="7"/>
        <v>-2.2536744644764406E-3</v>
      </c>
      <c r="AB6" s="10"/>
      <c r="AC6" s="10"/>
      <c r="AD6" s="10">
        <f t="shared" si="8"/>
        <v>7.9874505008992094E-4</v>
      </c>
      <c r="AE6" s="10">
        <f t="shared" si="9"/>
        <v>-2.110511523885705E-3</v>
      </c>
      <c r="AF6" s="10">
        <f t="shared" si="10"/>
        <v>-6.3942452678268959E-3</v>
      </c>
      <c r="AG6" s="10">
        <f t="shared" si="11"/>
        <v>-1.7720616914521899E-3</v>
      </c>
      <c r="AH6" s="10">
        <f t="shared" si="12"/>
        <v>5.7687379133694577E-3</v>
      </c>
      <c r="AI6" s="10">
        <f t="shared" si="13"/>
        <v>2.348085380519957E-2</v>
      </c>
      <c r="AJ6" s="10"/>
      <c r="AK6" s="10"/>
      <c r="AL6" s="10"/>
      <c r="AM6" s="10"/>
      <c r="AN6" s="10"/>
      <c r="AO6" s="5" t="s">
        <v>3</v>
      </c>
      <c r="AP6" s="8">
        <f t="array" ref="AP6:AQ6">LINEST(V4:V65,AA4:AA65)</f>
        <v>1.0648849933150655</v>
      </c>
      <c r="AQ6" s="8">
        <v>-6.8666991183480536E-4</v>
      </c>
      <c r="AR6" s="10">
        <f>AF65</f>
        <v>9.4694620551095763E-3</v>
      </c>
      <c r="AS6" s="74" t="s">
        <v>21</v>
      </c>
      <c r="AT6" s="19"/>
      <c r="AU6" s="45" t="s">
        <v>3</v>
      </c>
      <c r="AV6" s="43">
        <f>CORREL($V$4:$V$65,T4:T65)</f>
        <v>0.23443602896768115</v>
      </c>
      <c r="AW6" s="43">
        <f t="shared" ref="AW6:BC6" si="16">CORREL($V$4:$V$65,U4:U65)</f>
        <v>0.1569707089510716</v>
      </c>
      <c r="AX6" s="43">
        <f t="shared" si="16"/>
        <v>1</v>
      </c>
      <c r="AY6" s="43">
        <f t="shared" si="16"/>
        <v>0.1908349194119312</v>
      </c>
      <c r="AZ6" s="43">
        <f t="shared" si="16"/>
        <v>0.19841119455555206</v>
      </c>
      <c r="BA6" s="43">
        <f t="shared" si="16"/>
        <v>0.45750768802671465</v>
      </c>
      <c r="BB6" s="44">
        <f t="shared" si="16"/>
        <v>0.30287326981930079</v>
      </c>
      <c r="BC6" s="44">
        <f t="shared" si="16"/>
        <v>0.57112635856517946</v>
      </c>
    </row>
    <row r="7" spans="1:55" x14ac:dyDescent="0.2">
      <c r="A7" s="1">
        <v>43224</v>
      </c>
      <c r="B7" s="2">
        <v>11.28</v>
      </c>
      <c r="C7" s="2">
        <v>320.08999599999999</v>
      </c>
      <c r="D7" s="2">
        <v>195.63999899999999</v>
      </c>
      <c r="E7" s="2">
        <v>124.19000200000001</v>
      </c>
      <c r="F7" s="2">
        <v>125.529999</v>
      </c>
      <c r="G7" s="2">
        <v>334.42999300000002</v>
      </c>
      <c r="H7" s="2">
        <v>101.150002</v>
      </c>
      <c r="I7" s="2">
        <v>2663.419922</v>
      </c>
      <c r="J7" s="2"/>
      <c r="K7" s="2"/>
      <c r="L7" s="2"/>
      <c r="M7" s="2"/>
      <c r="N7" s="2"/>
      <c r="O7" s="2"/>
      <c r="P7" s="2"/>
      <c r="Q7" s="2"/>
      <c r="R7" s="2"/>
      <c r="S7" s="2"/>
      <c r="T7" s="10">
        <f t="shared" si="0"/>
        <v>3.20219579139982E-2</v>
      </c>
      <c r="U7" s="10">
        <f t="shared" si="1"/>
        <v>2.694983459880107E-2</v>
      </c>
      <c r="V7" s="10">
        <f t="shared" si="2"/>
        <v>2.1032294655642714E-2</v>
      </c>
      <c r="W7" s="10">
        <f t="shared" si="3"/>
        <v>9.4286191126442542E-3</v>
      </c>
      <c r="X7" s="10">
        <f t="shared" si="4"/>
        <v>-3.8092452375327879E-3</v>
      </c>
      <c r="Y7" s="10">
        <f t="shared" si="5"/>
        <v>1.1309658524239374E-2</v>
      </c>
      <c r="Z7" s="10">
        <f t="shared" si="6"/>
        <v>2.4200080514376721E-2</v>
      </c>
      <c r="AA7" s="10">
        <f t="shared" si="7"/>
        <v>1.2811179191865252E-2</v>
      </c>
      <c r="AB7" s="10"/>
      <c r="AC7" s="10"/>
      <c r="AD7" s="10">
        <f t="shared" si="8"/>
        <v>6.7537244189717002E-3</v>
      </c>
      <c r="AE7" s="10">
        <f t="shared" si="9"/>
        <v>8.65250894192603E-3</v>
      </c>
      <c r="AF7" s="10">
        <f t="shared" si="10"/>
        <v>7.3898621875551785E-3</v>
      </c>
      <c r="AG7" s="10">
        <f t="shared" si="11"/>
        <v>-2.1316124899612432E-3</v>
      </c>
      <c r="AH7" s="10">
        <f t="shared" si="12"/>
        <v>-1.304639085034018E-2</v>
      </c>
      <c r="AI7" s="10">
        <f t="shared" si="13"/>
        <v>-8.1934509856964842E-3</v>
      </c>
      <c r="AJ7" s="10"/>
      <c r="AK7" s="10"/>
      <c r="AL7" s="10"/>
      <c r="AM7" s="10"/>
      <c r="AN7" s="10"/>
      <c r="AO7" s="5" t="s">
        <v>4</v>
      </c>
      <c r="AP7" s="8">
        <f t="array" ref="AP7:AQ7">LINEST(W4:W65,AA4:AA65)</f>
        <v>0.90235500022870085</v>
      </c>
      <c r="AQ7" s="8">
        <v>-2.386845107876566E-4</v>
      </c>
      <c r="AR7" s="10">
        <f>AG65</f>
        <v>1.5669707161440991E-2</v>
      </c>
      <c r="AS7" s="74"/>
      <c r="AT7" s="19"/>
      <c r="AU7" s="45" t="s">
        <v>4</v>
      </c>
      <c r="AV7" s="43">
        <f>CORREL($W$4:$W$65,T4:T65)</f>
        <v>0.28096427098569021</v>
      </c>
      <c r="AW7" s="43">
        <f t="shared" ref="AW7:BC7" si="17">CORREL($W$4:$W$65,U4:U65)</f>
        <v>-2.3187747740947083E-2</v>
      </c>
      <c r="AX7" s="43">
        <f t="shared" si="17"/>
        <v>0.1908349194119312</v>
      </c>
      <c r="AY7" s="43">
        <f t="shared" si="17"/>
        <v>0.99999999999999989</v>
      </c>
      <c r="AZ7" s="43">
        <f t="shared" si="17"/>
        <v>0.19293569407027708</v>
      </c>
      <c r="BA7" s="43">
        <f t="shared" si="17"/>
        <v>0.25918222566716947</v>
      </c>
      <c r="BB7" s="44">
        <f t="shared" si="17"/>
        <v>0.16667629954564173</v>
      </c>
      <c r="BC7" s="44">
        <f t="shared" si="17"/>
        <v>0.50338661374739602</v>
      </c>
    </row>
    <row r="8" spans="1:55" x14ac:dyDescent="0.2">
      <c r="A8" s="1">
        <v>43227</v>
      </c>
      <c r="B8" s="2">
        <v>11.59</v>
      </c>
      <c r="C8" s="2">
        <v>326.26001000000002</v>
      </c>
      <c r="D8" s="2">
        <v>197.05999800000001</v>
      </c>
      <c r="E8" s="2">
        <v>123.589996</v>
      </c>
      <c r="F8" s="2">
        <v>124.94000200000001</v>
      </c>
      <c r="G8" s="2">
        <v>340.42999300000002</v>
      </c>
      <c r="H8" s="2">
        <v>102.480003</v>
      </c>
      <c r="I8" s="2">
        <v>2672.6298830000001</v>
      </c>
      <c r="J8" s="2"/>
      <c r="K8" s="2"/>
      <c r="L8" s="2"/>
      <c r="M8" s="2"/>
      <c r="N8" s="2"/>
      <c r="O8" s="2"/>
      <c r="P8" s="2"/>
      <c r="Q8" s="2"/>
      <c r="R8" s="2"/>
      <c r="S8" s="2"/>
      <c r="T8" s="10">
        <f t="shared" si="0"/>
        <v>2.7482269503546153E-2</v>
      </c>
      <c r="U8" s="10">
        <f t="shared" si="1"/>
        <v>1.9275872651765225E-2</v>
      </c>
      <c r="V8" s="10">
        <f t="shared" si="2"/>
        <v>7.2582243266112734E-3</v>
      </c>
      <c r="W8" s="10">
        <f t="shared" si="3"/>
        <v>-4.8313551037708624E-3</v>
      </c>
      <c r="X8" s="10">
        <f t="shared" si="4"/>
        <v>-4.7000478347808405E-3</v>
      </c>
      <c r="Y8" s="10">
        <f t="shared" si="5"/>
        <v>1.7940974570423762E-2</v>
      </c>
      <c r="Z8" s="10">
        <f t="shared" si="6"/>
        <v>1.3148798553656915E-2</v>
      </c>
      <c r="AA8" s="10">
        <f t="shared" si="7"/>
        <v>3.4579455248213709E-3</v>
      </c>
      <c r="AB8" s="10"/>
      <c r="AC8" s="10"/>
      <c r="AD8" s="10">
        <f t="shared" si="8"/>
        <v>2.0661962518085372E-2</v>
      </c>
      <c r="AE8" s="10">
        <f t="shared" si="9"/>
        <v>1.4337127012209596E-2</v>
      </c>
      <c r="AF8" s="10">
        <f t="shared" si="10"/>
        <v>3.5759100295280075E-3</v>
      </c>
      <c r="AG8" s="10">
        <f t="shared" si="11"/>
        <v>-7.9516495386118859E-3</v>
      </c>
      <c r="AH8" s="10">
        <f t="shared" si="12"/>
        <v>-7.1933035964528566E-3</v>
      </c>
      <c r="AI8" s="10">
        <f t="shared" si="13"/>
        <v>1.2676768267478065E-2</v>
      </c>
      <c r="AJ8" s="10"/>
      <c r="AK8" s="10"/>
      <c r="AL8" s="10"/>
      <c r="AM8" s="10"/>
      <c r="AN8" s="10"/>
      <c r="AO8" s="3" t="s">
        <v>5</v>
      </c>
      <c r="AP8" s="8">
        <f t="array" ref="AP8:AQ8">LINEST(X4:X65,AA4:AA65)</f>
        <v>0.7210222786262116</v>
      </c>
      <c r="AQ8" s="8">
        <v>-5.4825447741931228E-4</v>
      </c>
      <c r="AR8" s="10">
        <f>AH65</f>
        <v>2.1028425227132701E-2</v>
      </c>
      <c r="AS8" s="74"/>
      <c r="AT8" s="19"/>
      <c r="AU8" s="46" t="s">
        <v>5</v>
      </c>
      <c r="AV8" s="43">
        <f>CORREL($X$4:$X$65,T4:T65)</f>
        <v>1.3939046685731719E-3</v>
      </c>
      <c r="AW8" s="43">
        <f t="shared" ref="AW8:BC8" si="18">CORREL($X$4:$X$65,U4:U65)</f>
        <v>1.9535674853332482E-3</v>
      </c>
      <c r="AX8" s="43">
        <f t="shared" si="18"/>
        <v>0.19841119455555206</v>
      </c>
      <c r="AY8" s="43">
        <f t="shared" si="18"/>
        <v>0.19293569407027708</v>
      </c>
      <c r="AZ8" s="43">
        <f t="shared" si="18"/>
        <v>1</v>
      </c>
      <c r="BA8" s="43">
        <f t="shared" si="18"/>
        <v>0.28920607406545967</v>
      </c>
      <c r="BB8" s="44">
        <f t="shared" si="18"/>
        <v>-0.10114354832644995</v>
      </c>
      <c r="BC8" s="44">
        <f t="shared" si="18"/>
        <v>0.32927717695247977</v>
      </c>
    </row>
    <row r="9" spans="1:55" x14ac:dyDescent="0.2">
      <c r="A9" s="1">
        <v>43228</v>
      </c>
      <c r="B9" s="2">
        <v>11.61</v>
      </c>
      <c r="C9" s="2">
        <v>326.89001500000001</v>
      </c>
      <c r="D9" s="2">
        <v>196.240005</v>
      </c>
      <c r="E9" s="2">
        <v>122.610001</v>
      </c>
      <c r="F9" s="2">
        <v>126.57</v>
      </c>
      <c r="G9" s="2">
        <v>338.36999500000002</v>
      </c>
      <c r="H9" s="2">
        <v>101.790001</v>
      </c>
      <c r="I9" s="2">
        <v>2671.919922</v>
      </c>
      <c r="J9" s="2"/>
      <c r="K9" s="2"/>
      <c r="L9" s="2"/>
      <c r="M9" s="2"/>
      <c r="N9" s="2"/>
      <c r="O9" s="2"/>
      <c r="P9" s="2"/>
      <c r="Q9" s="2"/>
      <c r="R9" s="2"/>
      <c r="S9" s="2"/>
      <c r="T9" s="10">
        <f t="shared" si="0"/>
        <v>1.7256255392579245E-3</v>
      </c>
      <c r="U9" s="10">
        <f t="shared" si="1"/>
        <v>1.930990561791468E-3</v>
      </c>
      <c r="V9" s="10">
        <f t="shared" si="2"/>
        <v>-4.1611337071058019E-3</v>
      </c>
      <c r="W9" s="10">
        <f t="shared" si="3"/>
        <v>-7.929403930072132E-3</v>
      </c>
      <c r="X9" s="10">
        <f t="shared" si="4"/>
        <v>1.3046245989334793E-2</v>
      </c>
      <c r="Y9" s="10">
        <f t="shared" si="5"/>
        <v>-6.0511648278886998E-3</v>
      </c>
      <c r="Z9" s="10">
        <f t="shared" si="6"/>
        <v>-6.7330403961833873E-3</v>
      </c>
      <c r="AA9" s="10">
        <f t="shared" si="7"/>
        <v>-2.6564134619455615E-4</v>
      </c>
      <c r="AB9" s="10"/>
      <c r="AC9" s="10"/>
      <c r="AD9" s="10">
        <f t="shared" si="8"/>
        <v>2.2495654093550761E-3</v>
      </c>
      <c r="AE9" s="10">
        <f t="shared" si="9"/>
        <v>2.3103878168340623E-3</v>
      </c>
      <c r="AF9" s="10">
        <f t="shared" si="10"/>
        <v>-3.8782562239392071E-3</v>
      </c>
      <c r="AG9" s="10">
        <f t="shared" si="11"/>
        <v>-7.6897011330659907E-3</v>
      </c>
      <c r="AH9" s="10">
        <f t="shared" si="12"/>
        <v>1.3237779318065326E-2</v>
      </c>
      <c r="AI9" s="10">
        <f t="shared" si="13"/>
        <v>-5.6467654991767188E-3</v>
      </c>
      <c r="AJ9" s="10"/>
      <c r="AK9" s="10"/>
      <c r="AL9" s="10"/>
      <c r="AM9" s="10"/>
      <c r="AN9" s="10"/>
      <c r="AO9" s="3" t="s">
        <v>6</v>
      </c>
      <c r="AP9" s="8">
        <f t="array" ref="AP9:AQ9">LINEST(Y4:Y65,AA4:AA65)</f>
        <v>1.5223508482591359</v>
      </c>
      <c r="AQ9" s="8">
        <v>-2.024972225251455E-4</v>
      </c>
      <c r="AR9" s="10">
        <f>AI65</f>
        <v>1.3691383739495374E-2</v>
      </c>
      <c r="AS9" s="74"/>
      <c r="AT9" s="19"/>
      <c r="AU9" s="46" t="s">
        <v>6</v>
      </c>
      <c r="AV9" s="43">
        <f>CORREL($Y$4:$Y$65,T4:T65)</f>
        <v>0.38521430200951984</v>
      </c>
      <c r="AW9" s="43">
        <f t="shared" ref="AW9:BC9" si="19">CORREL($Y$4:$Y$65,U4:U65)</f>
        <v>0.1224298288530766</v>
      </c>
      <c r="AX9" s="43">
        <f t="shared" si="19"/>
        <v>0.45750768802671465</v>
      </c>
      <c r="AY9" s="43">
        <f t="shared" si="19"/>
        <v>0.25918222566716947</v>
      </c>
      <c r="AZ9" s="43">
        <f t="shared" si="19"/>
        <v>0.28920607406545967</v>
      </c>
      <c r="BA9" s="43">
        <f t="shared" si="19"/>
        <v>0.99999999999999989</v>
      </c>
      <c r="BB9" s="44">
        <f t="shared" si="19"/>
        <v>0.22496878196267314</v>
      </c>
      <c r="BC9" s="44">
        <f t="shared" si="19"/>
        <v>0.62945674794797846</v>
      </c>
    </row>
    <row r="10" spans="1:55" ht="16" thickBot="1" x14ac:dyDescent="0.25">
      <c r="A10" s="1">
        <v>43229</v>
      </c>
      <c r="B10" s="2">
        <v>11.95</v>
      </c>
      <c r="C10" s="2">
        <v>330.29998799999998</v>
      </c>
      <c r="D10" s="2">
        <v>199.86999499999999</v>
      </c>
      <c r="E10" s="2">
        <v>123.510002</v>
      </c>
      <c r="F10" s="2">
        <v>128.720001</v>
      </c>
      <c r="G10" s="2">
        <v>344.5</v>
      </c>
      <c r="H10" s="2">
        <v>99.970000999999996</v>
      </c>
      <c r="I10" s="2">
        <v>2697.790039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10">
        <f t="shared" si="0"/>
        <v>2.9285099052540842E-2</v>
      </c>
      <c r="U10" s="10">
        <f t="shared" si="1"/>
        <v>1.0431560596918077E-2</v>
      </c>
      <c r="V10" s="10">
        <f t="shared" si="2"/>
        <v>1.8497706418219906E-2</v>
      </c>
      <c r="W10" s="10">
        <f t="shared" si="3"/>
        <v>7.3403555391864383E-3</v>
      </c>
      <c r="X10" s="10">
        <f t="shared" si="4"/>
        <v>1.6986655605593759E-2</v>
      </c>
      <c r="Y10" s="10">
        <f t="shared" si="5"/>
        <v>1.8116278306532507E-2</v>
      </c>
      <c r="Z10" s="10">
        <f t="shared" si="6"/>
        <v>-1.7879948738776519E-2</v>
      </c>
      <c r="AA10" s="10">
        <f t="shared" si="7"/>
        <v>9.6822201844415368E-3</v>
      </c>
      <c r="AB10" s="10"/>
      <c r="AC10" s="10"/>
      <c r="AD10" s="10">
        <f t="shared" si="8"/>
        <v>1.018829330915736E-2</v>
      </c>
      <c r="AE10" s="10">
        <f t="shared" si="9"/>
        <v>-3.3968882244664895E-3</v>
      </c>
      <c r="AF10" s="10">
        <f t="shared" si="10"/>
        <v>8.1872554418358882E-3</v>
      </c>
      <c r="AG10" s="10">
        <f t="shared" si="11"/>
        <v>-1.396444257559637E-3</v>
      </c>
      <c r="AH10" s="10">
        <f t="shared" si="12"/>
        <v>1.0005559146047022E-2</v>
      </c>
      <c r="AI10" s="10">
        <f t="shared" si="13"/>
        <v>3.3765421957162069E-3</v>
      </c>
      <c r="AJ10" s="10"/>
      <c r="AK10" s="10"/>
      <c r="AL10" s="10"/>
      <c r="AM10" s="10"/>
      <c r="AN10" s="10"/>
      <c r="AO10" s="56" t="s">
        <v>26</v>
      </c>
      <c r="AP10" s="8">
        <f t="array" ref="AP10:AQ10">LINEST(Z4:Z65,AA4:AA65)</f>
        <v>0.72146560483960576</v>
      </c>
      <c r="AQ10" s="8">
        <v>1.1833913845036609E-3</v>
      </c>
      <c r="AU10" s="51" t="s">
        <v>26</v>
      </c>
      <c r="AV10" s="48">
        <f>CORREL($Z$4:$Z$65,T4:T65)</f>
        <v>0.32264253852810754</v>
      </c>
      <c r="AW10" s="48">
        <f t="shared" ref="AW10:BC10" si="20">CORREL($Z$4:$Z$65,U4:U65)</f>
        <v>0.22989317355633931</v>
      </c>
      <c r="AX10" s="48">
        <f t="shared" si="20"/>
        <v>0.30287326981930079</v>
      </c>
      <c r="AY10" s="48">
        <f t="shared" si="20"/>
        <v>0.16667629954564173</v>
      </c>
      <c r="AZ10" s="48">
        <f t="shared" si="20"/>
        <v>-0.10114354832644995</v>
      </c>
      <c r="BA10" s="48">
        <f t="shared" si="20"/>
        <v>0.22496878196267314</v>
      </c>
      <c r="BB10" s="49">
        <f t="shared" si="20"/>
        <v>1.0000000000000002</v>
      </c>
      <c r="BC10" s="44">
        <f t="shared" si="20"/>
        <v>0.38883534957171395</v>
      </c>
    </row>
    <row r="11" spans="1:55" ht="16" thickBot="1" x14ac:dyDescent="0.25">
      <c r="A11" s="1">
        <v>43230</v>
      </c>
      <c r="B11" s="2">
        <v>12.13</v>
      </c>
      <c r="C11" s="2">
        <v>329.60000600000001</v>
      </c>
      <c r="D11" s="2">
        <v>201.199997</v>
      </c>
      <c r="E11" s="2">
        <v>125.349998</v>
      </c>
      <c r="F11" s="2">
        <v>128.820007</v>
      </c>
      <c r="G11" s="2">
        <v>344.07000699999998</v>
      </c>
      <c r="H11" s="2">
        <v>101.68</v>
      </c>
      <c r="I11" s="2">
        <v>2723.070068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10">
        <f t="shared" si="0"/>
        <v>1.5062761506276168E-2</v>
      </c>
      <c r="U11" s="10">
        <f t="shared" si="1"/>
        <v>-2.1192310791121605E-3</v>
      </c>
      <c r="V11" s="10">
        <f t="shared" si="2"/>
        <v>6.6543354844232905E-3</v>
      </c>
      <c r="W11" s="10">
        <f t="shared" si="3"/>
        <v>1.4897546516111193E-2</v>
      </c>
      <c r="X11" s="10">
        <f t="shared" si="4"/>
        <v>7.7692665648765313E-4</v>
      </c>
      <c r="Y11" s="10">
        <f t="shared" si="5"/>
        <v>-1.2481654571844247E-3</v>
      </c>
      <c r="Z11" s="10">
        <f t="shared" si="6"/>
        <v>1.7105121365358578E-2</v>
      </c>
      <c r="AA11" s="10">
        <f t="shared" si="7"/>
        <v>9.3706436136782312E-3</v>
      </c>
      <c r="AB11" s="10"/>
      <c r="AC11" s="10"/>
      <c r="AD11" s="10">
        <f t="shared" si="8"/>
        <v>-3.4195036531596661E-3</v>
      </c>
      <c r="AE11" s="10">
        <f t="shared" si="9"/>
        <v>-1.5502676525168985E-2</v>
      </c>
      <c r="AF11" s="10">
        <f t="shared" si="10"/>
        <v>-3.3243222774863145E-3</v>
      </c>
      <c r="AG11" s="10">
        <f t="shared" si="11"/>
        <v>6.4418993959474979E-3</v>
      </c>
      <c r="AH11" s="10">
        <f t="shared" si="12"/>
        <v>-5.9795161540407826E-3</v>
      </c>
      <c r="AI11" s="10">
        <f t="shared" si="13"/>
        <v>-1.5513572711201535E-2</v>
      </c>
      <c r="AJ11" s="10"/>
      <c r="AK11" s="10">
        <v>1.9723581347664809</v>
      </c>
      <c r="AL11" s="10"/>
      <c r="AM11" s="10"/>
      <c r="AN11" s="10"/>
      <c r="AO11" s="4"/>
      <c r="AP11" s="8"/>
      <c r="AQ11" s="8"/>
      <c r="AU11" s="47" t="s">
        <v>9</v>
      </c>
      <c r="AV11" s="48">
        <f>CORREL($AA$4:$AA$65,T4:T65)</f>
        <v>0.38903312382481181</v>
      </c>
      <c r="AW11" s="48">
        <f t="shared" ref="AW11:BC11" si="21">CORREL($AA$4:$AA$65,U4:U65)</f>
        <v>0.40275714218382747</v>
      </c>
      <c r="AX11" s="48">
        <f t="shared" si="21"/>
        <v>0.57112635856517946</v>
      </c>
      <c r="AY11" s="48">
        <f t="shared" si="21"/>
        <v>0.50338661374739602</v>
      </c>
      <c r="AZ11" s="48">
        <f t="shared" si="21"/>
        <v>0.32927717695247977</v>
      </c>
      <c r="BA11" s="48">
        <f t="shared" si="21"/>
        <v>0.62945674794797846</v>
      </c>
      <c r="BB11" s="48">
        <f t="shared" si="21"/>
        <v>0.38883534957171395</v>
      </c>
      <c r="BC11" s="49">
        <f t="shared" si="21"/>
        <v>0.99999999999999978</v>
      </c>
    </row>
    <row r="12" spans="1:55" x14ac:dyDescent="0.2">
      <c r="A12" s="1">
        <v>43231</v>
      </c>
      <c r="B12" s="2">
        <v>11.95</v>
      </c>
      <c r="C12" s="2">
        <v>326.459991</v>
      </c>
      <c r="D12" s="2">
        <v>199.300003</v>
      </c>
      <c r="E12" s="2">
        <v>127.239998</v>
      </c>
      <c r="F12" s="2">
        <v>129.83999600000001</v>
      </c>
      <c r="G12" s="2">
        <v>342.459991</v>
      </c>
      <c r="H12" s="2">
        <v>102.07</v>
      </c>
      <c r="I12" s="2">
        <v>2727.719971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10">
        <f t="shared" si="0"/>
        <v>-1.4839241549876481E-2</v>
      </c>
      <c r="U12" s="10">
        <f t="shared" si="1"/>
        <v>-9.5267443654112327E-3</v>
      </c>
      <c r="V12" s="10">
        <f t="shared" si="2"/>
        <v>-9.4433102799698077E-3</v>
      </c>
      <c r="W12" s="10">
        <f t="shared" si="3"/>
        <v>1.5077782450383381E-2</v>
      </c>
      <c r="X12" s="10">
        <f t="shared" si="4"/>
        <v>7.9179393306507695E-3</v>
      </c>
      <c r="Y12" s="10">
        <f t="shared" si="5"/>
        <v>-4.6793267859583931E-3</v>
      </c>
      <c r="Z12" s="10">
        <f t="shared" si="6"/>
        <v>3.8355625491737211E-3</v>
      </c>
      <c r="AA12" s="10">
        <f t="shared" si="7"/>
        <v>1.707595795878758E-3</v>
      </c>
      <c r="AB12" s="10"/>
      <c r="AC12" s="10"/>
      <c r="AD12" s="10">
        <f t="shared" si="8"/>
        <v>-1.8207232008770991E-2</v>
      </c>
      <c r="AE12" s="10">
        <f t="shared" si="9"/>
        <v>-1.1965585934916693E-2</v>
      </c>
      <c r="AF12" s="10">
        <f t="shared" si="10"/>
        <v>-1.1261703417648993E-2</v>
      </c>
      <c r="AG12" s="10">
        <f t="shared" si="11"/>
        <v>1.3536924845602677E-2</v>
      </c>
      <c r="AH12" s="10">
        <f t="shared" si="12"/>
        <v>6.6867247189337283E-3</v>
      </c>
      <c r="AI12" s="10">
        <f t="shared" si="13"/>
        <v>-7.2788866942981546E-3</v>
      </c>
      <c r="AJ12" s="10"/>
      <c r="AK12" s="10">
        <v>1.4282311864385866</v>
      </c>
      <c r="AL12" s="10"/>
      <c r="AM12" s="10"/>
      <c r="AN12" s="10"/>
      <c r="AO12" s="5"/>
      <c r="AP12" s="8"/>
    </row>
    <row r="13" spans="1:55" ht="16" thickBot="1" x14ac:dyDescent="0.25">
      <c r="A13" s="1">
        <v>43234</v>
      </c>
      <c r="B13" s="2">
        <v>12.23</v>
      </c>
      <c r="C13" s="2">
        <v>328.52999899999998</v>
      </c>
      <c r="D13" s="2">
        <v>199.179993</v>
      </c>
      <c r="E13" s="2">
        <v>126.05999799999999</v>
      </c>
      <c r="F13" s="2">
        <v>130.38999899999999</v>
      </c>
      <c r="G13" s="2">
        <v>344.58999599999999</v>
      </c>
      <c r="H13" s="2">
        <v>102.44000200000001</v>
      </c>
      <c r="I13" s="2">
        <v>2730.1298830000001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10">
        <f t="shared" si="0"/>
        <v>2.3430962343096384E-2</v>
      </c>
      <c r="U13" s="10">
        <f t="shared" si="1"/>
        <v>6.3407708664673379E-3</v>
      </c>
      <c r="V13" s="10">
        <f t="shared" si="2"/>
        <v>-6.02157542365922E-4</v>
      </c>
      <c r="W13" s="10">
        <f t="shared" si="3"/>
        <v>-9.2738134120373683E-3</v>
      </c>
      <c r="X13" s="10">
        <f t="shared" si="4"/>
        <v>4.236005983857094E-3</v>
      </c>
      <c r="Y13" s="10">
        <f t="shared" si="5"/>
        <v>6.2197192547377433E-3</v>
      </c>
      <c r="Z13" s="10">
        <f t="shared" si="6"/>
        <v>3.6249828549035357E-3</v>
      </c>
      <c r="AA13" s="10">
        <f t="shared" si="7"/>
        <v>8.8348951711370027E-4</v>
      </c>
      <c r="AB13" s="10"/>
      <c r="AC13" s="10"/>
      <c r="AD13" s="10">
        <f t="shared" si="8"/>
        <v>2.1688404607036266E-2</v>
      </c>
      <c r="AE13" s="10">
        <f t="shared" si="9"/>
        <v>5.0789435852339835E-3</v>
      </c>
      <c r="AF13" s="10">
        <f t="shared" si="10"/>
        <v>-1.5429722708914751E-3</v>
      </c>
      <c r="AG13" s="10">
        <f t="shared" si="11"/>
        <v>-1.0071034595454557E-2</v>
      </c>
      <c r="AH13" s="10">
        <f t="shared" si="12"/>
        <v>3.5989903590854027E-3</v>
      </c>
      <c r="AI13" s="10">
        <f t="shared" si="13"/>
        <v>4.874738238931647E-3</v>
      </c>
      <c r="AJ13" s="10"/>
      <c r="AK13" s="10">
        <v>1.0648849933150655</v>
      </c>
      <c r="AL13" s="10"/>
      <c r="AM13" s="10"/>
      <c r="AN13" s="10"/>
      <c r="AO13" s="5"/>
      <c r="AP13" s="8"/>
      <c r="AV13" s="73" t="s">
        <v>14</v>
      </c>
      <c r="AW13" s="73"/>
      <c r="AX13" s="73"/>
      <c r="AY13" s="73"/>
      <c r="AZ13" s="73"/>
      <c r="BA13" s="73"/>
      <c r="BB13" s="73"/>
    </row>
    <row r="14" spans="1:55" x14ac:dyDescent="0.2">
      <c r="A14" s="1">
        <v>43235</v>
      </c>
      <c r="B14" s="2">
        <v>12.45</v>
      </c>
      <c r="C14" s="2">
        <v>326.13000499999998</v>
      </c>
      <c r="D14" s="2">
        <v>197.36000100000001</v>
      </c>
      <c r="E14" s="2">
        <v>125.129997</v>
      </c>
      <c r="F14" s="2">
        <v>129.740005</v>
      </c>
      <c r="G14" s="2">
        <v>342.11999500000002</v>
      </c>
      <c r="H14" s="2">
        <v>102.91999800000001</v>
      </c>
      <c r="I14" s="2">
        <v>2711.4499510000001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10">
        <f t="shared" si="0"/>
        <v>1.7988552739165886E-2</v>
      </c>
      <c r="U14" s="10">
        <f t="shared" si="1"/>
        <v>-7.3052506842761211E-3</v>
      </c>
      <c r="V14" s="10">
        <f t="shared" si="2"/>
        <v>-9.1374237572143802E-3</v>
      </c>
      <c r="W14" s="10">
        <f t="shared" si="3"/>
        <v>-7.3774473643890559E-3</v>
      </c>
      <c r="X14" s="10">
        <f t="shared" si="4"/>
        <v>-4.9849988878364337E-3</v>
      </c>
      <c r="Y14" s="10">
        <f t="shared" si="5"/>
        <v>-7.1679416949759212E-3</v>
      </c>
      <c r="Z14" s="10">
        <f t="shared" si="6"/>
        <v>4.6856305215612348E-3</v>
      </c>
      <c r="AA14" s="10">
        <f t="shared" si="7"/>
        <v>-6.842140411090436E-3</v>
      </c>
      <c r="AB14" s="10"/>
      <c r="AC14" s="10"/>
      <c r="AD14" s="10">
        <f t="shared" si="8"/>
        <v>3.1483704038194581E-2</v>
      </c>
      <c r="AE14" s="10">
        <f t="shared" si="9"/>
        <v>2.466907632834971E-3</v>
      </c>
      <c r="AF14" s="10">
        <f t="shared" si="10"/>
        <v>-1.851331111289602E-3</v>
      </c>
      <c r="AG14" s="10">
        <f t="shared" si="11"/>
        <v>-1.2034077521747419E-3</v>
      </c>
      <c r="AH14" s="10">
        <f t="shared" si="12"/>
        <v>-5.1663217951523552E-5</v>
      </c>
      <c r="AI14" s="10">
        <f t="shared" si="13"/>
        <v>3.2481965637557175E-3</v>
      </c>
      <c r="AJ14" s="10"/>
      <c r="AK14" s="10">
        <v>0.90235500022870085</v>
      </c>
      <c r="AL14" s="10"/>
      <c r="AM14" s="10"/>
      <c r="AN14" s="10"/>
      <c r="AO14" s="5"/>
      <c r="AP14" s="8"/>
      <c r="AU14" s="37"/>
      <c r="AV14" s="38" t="s">
        <v>1</v>
      </c>
      <c r="AW14" s="39" t="s">
        <v>2</v>
      </c>
      <c r="AX14" s="39" t="s">
        <v>3</v>
      </c>
      <c r="AY14" s="39" t="s">
        <v>4</v>
      </c>
      <c r="AZ14" s="40" t="s">
        <v>5</v>
      </c>
      <c r="BA14" s="40" t="s">
        <v>6</v>
      </c>
      <c r="BB14" s="50" t="s">
        <v>26</v>
      </c>
      <c r="BC14" s="3" t="s">
        <v>9</v>
      </c>
    </row>
    <row r="15" spans="1:55" x14ac:dyDescent="0.2">
      <c r="A15" s="1">
        <v>43236</v>
      </c>
      <c r="B15" s="2">
        <v>12.82</v>
      </c>
      <c r="C15" s="2">
        <v>328.19000199999999</v>
      </c>
      <c r="D15" s="2">
        <v>197.83000200000001</v>
      </c>
      <c r="E15" s="2">
        <v>125.349998</v>
      </c>
      <c r="F15" s="2">
        <v>129.55999800000001</v>
      </c>
      <c r="G15" s="2">
        <v>340.97000100000002</v>
      </c>
      <c r="H15" s="2">
        <v>105.040001</v>
      </c>
      <c r="I15" s="2">
        <v>2722.459961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10">
        <f t="shared" si="0"/>
        <v>2.9718875502008135E-2</v>
      </c>
      <c r="U15" s="10">
        <f t="shared" si="1"/>
        <v>6.3164902597663275E-3</v>
      </c>
      <c r="V15" s="10">
        <f t="shared" si="2"/>
        <v>2.3814399960404575E-3</v>
      </c>
      <c r="W15" s="10">
        <f t="shared" si="3"/>
        <v>1.7581795354792984E-3</v>
      </c>
      <c r="X15" s="10">
        <f t="shared" si="4"/>
        <v>-1.3874440655370357E-3</v>
      </c>
      <c r="Y15" s="10">
        <f t="shared" si="5"/>
        <v>-3.3613761744618609E-3</v>
      </c>
      <c r="Z15" s="10">
        <f t="shared" si="6"/>
        <v>2.0598552673893433E-2</v>
      </c>
      <c r="AA15" s="10">
        <f t="shared" si="7"/>
        <v>4.0605617654640991E-3</v>
      </c>
      <c r="AB15" s="10"/>
      <c r="AC15" s="10"/>
      <c r="AD15" s="10">
        <f t="shared" si="8"/>
        <v>2.1709993472173277E-2</v>
      </c>
      <c r="AE15" s="10">
        <f t="shared" si="9"/>
        <v>5.1706931187037522E-4</v>
      </c>
      <c r="AF15" s="10">
        <f t="shared" si="10"/>
        <v>-1.94259129243119E-3</v>
      </c>
      <c r="AG15" s="10">
        <f t="shared" si="11"/>
        <v>-1.9058886773247125E-3</v>
      </c>
      <c r="AH15" s="10">
        <f t="shared" si="12"/>
        <v>-4.3151995621744325E-3</v>
      </c>
      <c r="AI15" s="10">
        <f t="shared" si="13"/>
        <v>-9.5429758225247466E-3</v>
      </c>
      <c r="AJ15" s="10"/>
      <c r="AK15" s="10">
        <v>0.7210222786262116</v>
      </c>
      <c r="AL15" s="10"/>
      <c r="AM15" s="10"/>
      <c r="AN15" s="10"/>
      <c r="AO15" s="3"/>
      <c r="AP15" s="8"/>
      <c r="AU15" s="42" t="s">
        <v>1</v>
      </c>
      <c r="AV15" s="59">
        <f>COVAR($T$4:$T$65,T4:T65)</f>
        <v>8.6143944245979686E-4</v>
      </c>
      <c r="AW15" s="59">
        <f t="shared" ref="AW15:BC15" si="22">COVAR($T$4:$T$65,U4:U65)</f>
        <v>1.927681027593345E-4</v>
      </c>
      <c r="AX15" s="59">
        <f t="shared" si="22"/>
        <v>7.4271195874323103E-5</v>
      </c>
      <c r="AY15" s="59">
        <f t="shared" si="22"/>
        <v>8.5576086242560655E-5</v>
      </c>
      <c r="AZ15" s="59">
        <f t="shared" si="22"/>
        <v>5.1861572943947424E-7</v>
      </c>
      <c r="BA15" s="59">
        <f t="shared" si="22"/>
        <v>1.5829850761069891E-4</v>
      </c>
      <c r="BB15" s="60">
        <f t="shared" si="22"/>
        <v>1.0171782719926387E-4</v>
      </c>
      <c r="BC15" s="8">
        <f t="shared" si="22"/>
        <v>6.6101625309886427E-5</v>
      </c>
    </row>
    <row r="16" spans="1:55" x14ac:dyDescent="0.2">
      <c r="A16" s="1">
        <v>43237</v>
      </c>
      <c r="B16" s="2">
        <v>12.82</v>
      </c>
      <c r="C16" s="2">
        <v>325.22000100000002</v>
      </c>
      <c r="D16" s="2">
        <v>197.490005</v>
      </c>
      <c r="E16" s="2">
        <v>123.849998</v>
      </c>
      <c r="F16" s="2">
        <v>129.46000699999999</v>
      </c>
      <c r="G16" s="2">
        <v>344.14001500000001</v>
      </c>
      <c r="H16" s="2">
        <v>104.339996</v>
      </c>
      <c r="I16" s="2">
        <v>2720.1298830000001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10">
        <f t="shared" si="0"/>
        <v>0</v>
      </c>
      <c r="U16" s="10">
        <f t="shared" si="1"/>
        <v>-9.0496388735205047E-3</v>
      </c>
      <c r="V16" s="10">
        <f t="shared" si="2"/>
        <v>-1.7186321415495476E-3</v>
      </c>
      <c r="W16" s="10">
        <f t="shared" si="3"/>
        <v>-1.1966494008240791E-2</v>
      </c>
      <c r="X16" s="10">
        <f t="shared" si="4"/>
        <v>-7.7177370749892393E-4</v>
      </c>
      <c r="Y16" s="10">
        <f t="shared" si="5"/>
        <v>9.2970466337300994E-3</v>
      </c>
      <c r="Z16" s="10">
        <f t="shared" si="6"/>
        <v>-6.6641754887264426E-3</v>
      </c>
      <c r="AA16" s="10">
        <f t="shared" si="7"/>
        <v>-8.558722748466252E-4</v>
      </c>
      <c r="AB16" s="10"/>
      <c r="AC16" s="10"/>
      <c r="AD16" s="10">
        <f t="shared" si="8"/>
        <v>1.6880866436148345E-3</v>
      </c>
      <c r="AE16" s="10">
        <f t="shared" si="9"/>
        <v>-7.8272553989764161E-3</v>
      </c>
      <c r="AF16" s="10">
        <f t="shared" si="10"/>
        <v>-8.0722659987094922E-4</v>
      </c>
      <c r="AG16" s="10">
        <f t="shared" si="11"/>
        <v>-1.1194193381475826E-2</v>
      </c>
      <c r="AH16" s="10">
        <f t="shared" si="12"/>
        <v>-1.54670729676011E-4</v>
      </c>
      <c r="AI16" s="10">
        <f t="shared" si="13"/>
        <v>1.0599984517344336E-2</v>
      </c>
      <c r="AJ16" s="10"/>
      <c r="AK16" s="10">
        <v>1.5223508482591346</v>
      </c>
      <c r="AL16" s="10"/>
      <c r="AM16" s="10"/>
      <c r="AN16" s="10"/>
      <c r="AO16" s="3"/>
      <c r="AP16" s="8"/>
      <c r="AU16" s="45" t="s">
        <v>2</v>
      </c>
      <c r="AV16" s="59">
        <f>COVAR($U$4:$U$65,T4:T65)</f>
        <v>1.927681027593345E-4</v>
      </c>
      <c r="AW16" s="59">
        <f t="shared" ref="AW16:BC16" si="23">COVAR($U$4:$U$65,U4:U65)</f>
        <v>4.2144109839130161E-4</v>
      </c>
      <c r="AX16" s="59">
        <f t="shared" si="23"/>
        <v>3.4783297099883638E-5</v>
      </c>
      <c r="AY16" s="59">
        <f t="shared" si="23"/>
        <v>-4.9398749783546438E-6</v>
      </c>
      <c r="AZ16" s="59">
        <f t="shared" si="23"/>
        <v>5.0839011369183608E-7</v>
      </c>
      <c r="BA16" s="59">
        <f t="shared" si="23"/>
        <v>3.5189875156312441E-5</v>
      </c>
      <c r="BB16" s="60">
        <f t="shared" si="23"/>
        <v>5.0694120209041939E-5</v>
      </c>
      <c r="BC16" s="8">
        <f t="shared" si="23"/>
        <v>4.7865750685808189E-5</v>
      </c>
    </row>
    <row r="17" spans="1:66" x14ac:dyDescent="0.2">
      <c r="A17" s="1">
        <v>43238</v>
      </c>
      <c r="B17" s="2">
        <v>13</v>
      </c>
      <c r="C17" s="2">
        <v>324.17999300000002</v>
      </c>
      <c r="D17" s="2">
        <v>196.05999800000001</v>
      </c>
      <c r="E17" s="2">
        <v>124.239998</v>
      </c>
      <c r="F17" s="2">
        <v>127.860001</v>
      </c>
      <c r="G17" s="2">
        <v>351.23001099999999</v>
      </c>
      <c r="H17" s="2">
        <v>103.93</v>
      </c>
      <c r="I17" s="2">
        <v>2712.969971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10">
        <f t="shared" si="0"/>
        <v>1.4040561622464809E-2</v>
      </c>
      <c r="U17" s="10">
        <f t="shared" si="1"/>
        <v>-3.1978599003816832E-3</v>
      </c>
      <c r="V17" s="10">
        <f t="shared" si="2"/>
        <v>-7.2409082171018824E-3</v>
      </c>
      <c r="W17" s="10">
        <f t="shared" si="3"/>
        <v>3.1489705797169698E-3</v>
      </c>
      <c r="X17" s="10">
        <f t="shared" si="4"/>
        <v>-1.2359075494256633E-2</v>
      </c>
      <c r="Y17" s="10">
        <f t="shared" si="5"/>
        <v>2.0602068027456788E-2</v>
      </c>
      <c r="Z17" s="10">
        <f t="shared" si="6"/>
        <v>-3.9294231907004429E-3</v>
      </c>
      <c r="AA17" s="10">
        <f t="shared" si="7"/>
        <v>-2.632194898025797E-3</v>
      </c>
      <c r="AB17" s="10"/>
      <c r="AC17" s="10"/>
      <c r="AD17" s="10">
        <f t="shared" si="8"/>
        <v>1.9232192641876818E-2</v>
      </c>
      <c r="AE17" s="10">
        <f t="shared" si="9"/>
        <v>5.6152294176329545E-4</v>
      </c>
      <c r="AF17" s="10">
        <f t="shared" si="10"/>
        <v>-4.4379233707137321E-3</v>
      </c>
      <c r="AG17" s="10">
        <f t="shared" si="11"/>
        <v>5.5241448075270226E-3</v>
      </c>
      <c r="AH17" s="10">
        <f t="shared" si="12"/>
        <v>-1.0461204331093784E-2</v>
      </c>
      <c r="AI17" s="10">
        <f t="shared" si="13"/>
        <v>2.4609192163249728E-2</v>
      </c>
      <c r="AJ17" s="10"/>
      <c r="AK17" s="10">
        <v>0.72146560483960576</v>
      </c>
      <c r="AL17" s="10"/>
      <c r="AM17" s="10"/>
      <c r="AN17" s="10"/>
      <c r="AU17" s="45" t="s">
        <v>3</v>
      </c>
      <c r="AV17" s="59">
        <f>COVAR($V$4:$V$65,T4:T65)</f>
        <v>7.4271195874323103E-5</v>
      </c>
      <c r="AW17" s="59">
        <f t="shared" ref="AW17:BC17" si="24">COVAR($V$4:$V$65,U4:U65)</f>
        <v>3.4783297099883638E-5</v>
      </c>
      <c r="AX17" s="59">
        <f t="shared" si="24"/>
        <v>1.165111175372145E-4</v>
      </c>
      <c r="AY17" s="59">
        <f t="shared" si="24"/>
        <v>2.1376198702816503E-5</v>
      </c>
      <c r="AZ17" s="59">
        <f t="shared" si="24"/>
        <v>2.7148765817753736E-5</v>
      </c>
      <c r="BA17" s="59">
        <f t="shared" si="24"/>
        <v>6.91423476559242E-5</v>
      </c>
      <c r="BB17" s="60">
        <f t="shared" si="24"/>
        <v>3.5116215245213838E-5</v>
      </c>
      <c r="BC17" s="8">
        <f t="shared" si="24"/>
        <v>3.5688563646463414E-5</v>
      </c>
    </row>
    <row r="18" spans="1:66" x14ac:dyDescent="0.2">
      <c r="A18" s="1">
        <v>43241</v>
      </c>
      <c r="B18" s="2">
        <v>12.99</v>
      </c>
      <c r="C18" s="2">
        <v>331.82000699999998</v>
      </c>
      <c r="D18" s="2">
        <v>197.91000399999999</v>
      </c>
      <c r="E18" s="2">
        <v>123.720001</v>
      </c>
      <c r="F18" s="2">
        <v>129.36999499999999</v>
      </c>
      <c r="G18" s="2">
        <v>363.92001299999998</v>
      </c>
      <c r="H18" s="2">
        <v>104.05999799999999</v>
      </c>
      <c r="I18" s="2">
        <v>2733.01001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10">
        <f t="shared" si="0"/>
        <v>-7.6923076923074429E-4</v>
      </c>
      <c r="U18" s="10">
        <f t="shared" si="1"/>
        <v>2.3567197744988277E-2</v>
      </c>
      <c r="V18" s="10">
        <f t="shared" si="2"/>
        <v>9.435917672507399E-3</v>
      </c>
      <c r="W18" s="10">
        <f t="shared" si="3"/>
        <v>-4.1854234414910874E-3</v>
      </c>
      <c r="X18" s="10">
        <f t="shared" si="4"/>
        <v>1.1809744941265743E-2</v>
      </c>
      <c r="Y18" s="10">
        <f t="shared" si="5"/>
        <v>3.6130175675677112E-2</v>
      </c>
      <c r="Z18" s="10">
        <f t="shared" si="6"/>
        <v>1.2508226691041457E-3</v>
      </c>
      <c r="AA18" s="10">
        <f t="shared" si="7"/>
        <v>7.38675297338931E-3</v>
      </c>
      <c r="AB18" s="10"/>
      <c r="AC18" s="10"/>
      <c r="AD18" s="10">
        <f t="shared" si="8"/>
        <v>-1.533855308580564E-2</v>
      </c>
      <c r="AE18" s="10">
        <f t="shared" si="9"/>
        <v>1.3017206781875706E-2</v>
      </c>
      <c r="AF18" s="10">
        <f t="shared" si="10"/>
        <v>1.569875281819684E-3</v>
      </c>
      <c r="AG18" s="10">
        <f t="shared" si="11"/>
        <v>-1.0850896922483155E-2</v>
      </c>
      <c r="AH18" s="10">
        <f t="shared" si="12"/>
        <v>6.4837314807436389E-3</v>
      </c>
      <c r="AI18" s="10">
        <f t="shared" si="13"/>
        <v>2.48849460207572E-2</v>
      </c>
      <c r="AJ18" s="10"/>
      <c r="AK18" s="10"/>
      <c r="AL18" s="10"/>
      <c r="AM18" s="10"/>
      <c r="AN18" s="10"/>
      <c r="AU18" s="45" t="s">
        <v>4</v>
      </c>
      <c r="AV18" s="59">
        <f>COVAR($W$4:$W$65,T4:T65)</f>
        <v>8.5576086242560655E-5</v>
      </c>
      <c r="AW18" s="59">
        <f t="shared" ref="AW18:BC18" si="25">COVAR($W$4:$W$65,U4:U65)</f>
        <v>-4.9398749783546438E-6</v>
      </c>
      <c r="AX18" s="59">
        <f t="shared" si="25"/>
        <v>2.1376198702816503E-5</v>
      </c>
      <c r="AY18" s="59">
        <f t="shared" si="25"/>
        <v>1.0769062464540769E-4</v>
      </c>
      <c r="AZ18" s="59">
        <f t="shared" si="25"/>
        <v>2.5380593026986283E-5</v>
      </c>
      <c r="BA18" s="59">
        <f t="shared" si="25"/>
        <v>3.7657909211943827E-5</v>
      </c>
      <c r="BB18" s="60">
        <f t="shared" si="25"/>
        <v>1.8579151245117751E-5</v>
      </c>
      <c r="BC18" s="8">
        <f t="shared" si="25"/>
        <v>3.0241532240128436E-5</v>
      </c>
    </row>
    <row r="19" spans="1:66" x14ac:dyDescent="0.2">
      <c r="A19" s="1">
        <v>43242</v>
      </c>
      <c r="B19" s="2">
        <v>12.98</v>
      </c>
      <c r="C19" s="2">
        <v>331.61999500000002</v>
      </c>
      <c r="D19" s="2">
        <v>198.13000500000001</v>
      </c>
      <c r="E19" s="2">
        <v>122.910004</v>
      </c>
      <c r="F19" s="2">
        <v>128.229996</v>
      </c>
      <c r="G19" s="2">
        <v>355.01998900000001</v>
      </c>
      <c r="H19" s="2">
        <v>104.07</v>
      </c>
      <c r="I19" s="2">
        <v>2724.4399410000001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10">
        <f t="shared" si="0"/>
        <v>-7.698229407235857E-4</v>
      </c>
      <c r="U19" s="10">
        <f t="shared" si="1"/>
        <v>-6.0277257483143387E-4</v>
      </c>
      <c r="V19" s="10">
        <f t="shared" si="2"/>
        <v>1.1116214216235765E-3</v>
      </c>
      <c r="W19" s="10">
        <f t="shared" si="3"/>
        <v>-6.547017405859834E-3</v>
      </c>
      <c r="X19" s="10">
        <f t="shared" si="4"/>
        <v>-8.8119273715669966E-3</v>
      </c>
      <c r="Y19" s="10">
        <f t="shared" si="5"/>
        <v>-2.4455989453924243E-2</v>
      </c>
      <c r="Z19" s="10">
        <f t="shared" si="6"/>
        <v>9.6117626294800473E-5</v>
      </c>
      <c r="AA19" s="10">
        <f t="shared" si="7"/>
        <v>-3.1357620237913997E-3</v>
      </c>
      <c r="AB19" s="10"/>
      <c r="AC19" s="10"/>
      <c r="AD19" s="10">
        <f t="shared" si="8"/>
        <v>5.4150227955931845E-3</v>
      </c>
      <c r="AE19" s="10">
        <f t="shared" si="9"/>
        <v>3.8758205407972207E-3</v>
      </c>
      <c r="AF19" s="10">
        <f t="shared" si="10"/>
        <v>4.4508473433663171E-3</v>
      </c>
      <c r="AG19" s="10">
        <f t="shared" si="11"/>
        <v>-3.7174468641643942E-3</v>
      </c>
      <c r="AH19" s="10">
        <f t="shared" si="12"/>
        <v>-6.5509730919433807E-3</v>
      </c>
      <c r="AI19" s="10">
        <f t="shared" si="13"/>
        <v>-1.9682259477066623E-2</v>
      </c>
      <c r="AJ19" s="10"/>
      <c r="AK19" s="10"/>
      <c r="AL19" s="10"/>
      <c r="AM19" s="10"/>
      <c r="AN19" s="10"/>
      <c r="AU19" s="46" t="s">
        <v>5</v>
      </c>
      <c r="AV19" s="59">
        <f>COVAR($X$4:$X$65,T4:T65)</f>
        <v>5.1861572943947424E-7</v>
      </c>
      <c r="AW19" s="59">
        <f t="shared" ref="AW19:BC19" si="26">COVAR($X$4:$X$65,U4:U65)</f>
        <v>5.0839011369183608E-7</v>
      </c>
      <c r="AX19" s="59">
        <f t="shared" si="26"/>
        <v>2.7148765817753736E-5</v>
      </c>
      <c r="AY19" s="59">
        <f t="shared" si="26"/>
        <v>2.5380593026986283E-5</v>
      </c>
      <c r="AZ19" s="59">
        <f t="shared" si="26"/>
        <v>1.6069429963469386E-4</v>
      </c>
      <c r="BA19" s="59">
        <f t="shared" si="26"/>
        <v>5.1329813545861004E-5</v>
      </c>
      <c r="BB19" s="60">
        <f t="shared" si="26"/>
        <v>-1.3772142043822335E-5</v>
      </c>
      <c r="BC19" s="8">
        <f t="shared" si="26"/>
        <v>2.4164346049391922E-5</v>
      </c>
    </row>
    <row r="20" spans="1:66" x14ac:dyDescent="0.2">
      <c r="A20" s="1">
        <v>43243</v>
      </c>
      <c r="B20" s="2">
        <v>13.1</v>
      </c>
      <c r="C20" s="2">
        <v>344.72000100000002</v>
      </c>
      <c r="D20" s="2">
        <v>195.949997</v>
      </c>
      <c r="E20" s="2">
        <v>123.449997</v>
      </c>
      <c r="F20" s="2">
        <v>128.699997</v>
      </c>
      <c r="G20" s="2">
        <v>359.209991</v>
      </c>
      <c r="H20" s="2">
        <v>102.889999</v>
      </c>
      <c r="I20" s="2">
        <v>2733.290039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10">
        <f t="shared" si="0"/>
        <v>9.244992295839749E-3</v>
      </c>
      <c r="U20" s="10">
        <f t="shared" si="1"/>
        <v>3.9503064343270333E-2</v>
      </c>
      <c r="V20" s="10">
        <f t="shared" si="2"/>
        <v>-1.1002916998866574E-2</v>
      </c>
      <c r="W20" s="10">
        <f t="shared" si="3"/>
        <v>4.3934015330435727E-3</v>
      </c>
      <c r="X20" s="10">
        <f t="shared" si="4"/>
        <v>3.6652968467689728E-3</v>
      </c>
      <c r="Y20" s="10">
        <f t="shared" si="5"/>
        <v>1.1802157990602691E-2</v>
      </c>
      <c r="Z20" s="10">
        <f t="shared" si="6"/>
        <v>-1.1338531757470793E-2</v>
      </c>
      <c r="AA20" s="10">
        <f t="shared" si="7"/>
        <v>3.2484100188134857E-3</v>
      </c>
      <c r="AB20" s="10"/>
      <c r="AC20" s="10"/>
      <c r="AD20" s="10">
        <f t="shared" si="8"/>
        <v>2.8379643701760332E-3</v>
      </c>
      <c r="AE20" s="10">
        <f t="shared" si="9"/>
        <v>3.4863583848061361E-2</v>
      </c>
      <c r="AF20" s="10">
        <f t="shared" si="10"/>
        <v>-1.4462100080035364E-2</v>
      </c>
      <c r="AG20" s="10">
        <f t="shared" si="11"/>
        <v>1.4621825097742157E-3</v>
      </c>
      <c r="AH20" s="10">
        <f t="shared" si="12"/>
        <v>1.3231208530918586E-3</v>
      </c>
      <c r="AI20" s="10">
        <f t="shared" si="13"/>
        <v>6.8569382429685055E-3</v>
      </c>
      <c r="AJ20" s="10"/>
      <c r="AK20" s="10"/>
      <c r="AL20" s="10"/>
      <c r="AM20" s="10"/>
      <c r="AN20" s="10"/>
      <c r="AU20" s="46" t="s">
        <v>6</v>
      </c>
      <c r="AV20" s="59">
        <f>COVAR($Y$4:$Y$65,T4:T65)</f>
        <v>1.5829850761069891E-4</v>
      </c>
      <c r="AW20" s="59">
        <f t="shared" ref="AW20:BC20" si="27">COVAR($Y$4:$Y$65,U4:U65)</f>
        <v>3.5189875156312441E-5</v>
      </c>
      <c r="AX20" s="59">
        <f t="shared" si="27"/>
        <v>6.91423476559242E-5</v>
      </c>
      <c r="AY20" s="59">
        <f t="shared" si="27"/>
        <v>3.7657909211943827E-5</v>
      </c>
      <c r="AZ20" s="59">
        <f t="shared" si="27"/>
        <v>5.1329813545861004E-5</v>
      </c>
      <c r="BA20" s="59">
        <f t="shared" si="27"/>
        <v>1.9603069616249479E-4</v>
      </c>
      <c r="BB20" s="60">
        <f t="shared" si="27"/>
        <v>3.3833534539800457E-5</v>
      </c>
      <c r="BC20" s="8">
        <f t="shared" si="27"/>
        <v>5.1020077737417289E-5</v>
      </c>
    </row>
    <row r="21" spans="1:66" ht="16" thickBot="1" x14ac:dyDescent="0.25">
      <c r="A21" s="1">
        <v>43244</v>
      </c>
      <c r="B21" s="2">
        <v>13.41</v>
      </c>
      <c r="C21" s="2">
        <v>349.290009</v>
      </c>
      <c r="D21" s="2">
        <v>194.83000200000001</v>
      </c>
      <c r="E21" s="2">
        <v>122.25</v>
      </c>
      <c r="F21" s="2">
        <v>126.610001</v>
      </c>
      <c r="G21" s="2">
        <v>359</v>
      </c>
      <c r="H21" s="2">
        <v>102.110001</v>
      </c>
      <c r="I21" s="2">
        <v>2727.76001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10">
        <f t="shared" si="0"/>
        <v>2.3664122137404542E-2</v>
      </c>
      <c r="U21" s="10">
        <f t="shared" si="1"/>
        <v>1.3257159395285489E-2</v>
      </c>
      <c r="V21" s="10">
        <f t="shared" si="2"/>
        <v>-5.7157183829913416E-3</v>
      </c>
      <c r="W21" s="10">
        <f t="shared" si="3"/>
        <v>-9.720510564289464E-3</v>
      </c>
      <c r="X21" s="10">
        <f t="shared" si="4"/>
        <v>-1.6239285537823278E-2</v>
      </c>
      <c r="Y21" s="10">
        <f t="shared" si="5"/>
        <v>-5.8459120086107319E-4</v>
      </c>
      <c r="Z21" s="10">
        <f t="shared" si="6"/>
        <v>-7.5808922886665409E-3</v>
      </c>
      <c r="AA21" s="10">
        <f t="shared" si="7"/>
        <v>-2.0232133879297676E-3</v>
      </c>
      <c r="AB21" s="10"/>
      <c r="AC21" s="10"/>
      <c r="AD21" s="10">
        <f t="shared" si="8"/>
        <v>2.765462352145627E-2</v>
      </c>
      <c r="AE21" s="10">
        <f t="shared" si="9"/>
        <v>1.6146775852746854E-2</v>
      </c>
      <c r="AF21" s="10">
        <f t="shared" si="10"/>
        <v>-3.5612288079107999E-3</v>
      </c>
      <c r="AG21" s="10">
        <f t="shared" si="11"/>
        <v>-7.8948538471613882E-3</v>
      </c>
      <c r="AH21" s="10">
        <f t="shared" si="12"/>
        <v>-1.47805036107111E-2</v>
      </c>
      <c r="AI21" s="10">
        <f t="shared" si="13"/>
        <v>2.4954494164630488E-3</v>
      </c>
      <c r="AJ21" s="10"/>
      <c r="AK21" s="10"/>
      <c r="AL21" s="10"/>
      <c r="AM21" s="10"/>
      <c r="AN21" s="10"/>
      <c r="AU21" s="51" t="s">
        <v>26</v>
      </c>
      <c r="AV21" s="61">
        <f>COVAR($Z$4:$Z$65,T4:T65)</f>
        <v>1.0171782719926387E-4</v>
      </c>
      <c r="AW21" s="61">
        <f t="shared" ref="AW21:BC21" si="28">COVAR($Z$4:$Z$65,U4:U65)</f>
        <v>5.0694120209041939E-5</v>
      </c>
      <c r="AX21" s="61">
        <f t="shared" si="28"/>
        <v>3.5116215245213838E-5</v>
      </c>
      <c r="AY21" s="61">
        <f t="shared" si="28"/>
        <v>1.8579151245117751E-5</v>
      </c>
      <c r="AZ21" s="61">
        <f t="shared" si="28"/>
        <v>-1.3772142043822335E-5</v>
      </c>
      <c r="BA21" s="61">
        <f t="shared" si="28"/>
        <v>3.3833534539800457E-5</v>
      </c>
      <c r="BB21" s="62">
        <f t="shared" si="28"/>
        <v>1.1537883364941402E-4</v>
      </c>
      <c r="BC21" s="8">
        <f t="shared" si="28"/>
        <v>2.4179203687430011E-5</v>
      </c>
    </row>
    <row r="22" spans="1:66" x14ac:dyDescent="0.2">
      <c r="A22" s="1">
        <v>43245</v>
      </c>
      <c r="B22" s="2">
        <v>13.54</v>
      </c>
      <c r="C22" s="2">
        <v>351.290009</v>
      </c>
      <c r="D22" s="2">
        <v>194.14999399999999</v>
      </c>
      <c r="E22" s="2">
        <v>121.470001</v>
      </c>
      <c r="F22" s="2">
        <v>122.19000200000001</v>
      </c>
      <c r="G22" s="2">
        <v>360.08999599999999</v>
      </c>
      <c r="H22" s="2">
        <v>102.199997</v>
      </c>
      <c r="I22" s="2">
        <v>2721.330078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10">
        <f t="shared" si="0"/>
        <v>9.6942580164056658E-3</v>
      </c>
      <c r="U22" s="10">
        <f t="shared" si="1"/>
        <v>5.7259009661509985E-3</v>
      </c>
      <c r="V22" s="10">
        <f t="shared" si="2"/>
        <v>-3.4902632706436121E-3</v>
      </c>
      <c r="W22" s="10">
        <f t="shared" si="3"/>
        <v>-6.3803599182004067E-3</v>
      </c>
      <c r="X22" s="10">
        <f t="shared" si="4"/>
        <v>-3.4910346458333796E-2</v>
      </c>
      <c r="Y22" s="10">
        <f t="shared" si="5"/>
        <v>3.0362005571029638E-3</v>
      </c>
      <c r="Z22" s="10">
        <f t="shared" si="6"/>
        <v>8.8136322709475579E-4</v>
      </c>
      <c r="AA22" s="10">
        <f t="shared" si="7"/>
        <v>-2.3572205679487368E-3</v>
      </c>
      <c r="AB22" s="10"/>
      <c r="AC22" s="10"/>
      <c r="AD22" s="10">
        <f t="shared" si="8"/>
        <v>1.4343541179038221E-2</v>
      </c>
      <c r="AE22" s="10">
        <f t="shared" si="9"/>
        <v>9.0925568946098618E-3</v>
      </c>
      <c r="AF22" s="10">
        <f t="shared" si="10"/>
        <v>-9.8009446190138686E-4</v>
      </c>
      <c r="AG22" s="10">
        <f t="shared" si="11"/>
        <v>-4.2533101520699258E-3</v>
      </c>
      <c r="AH22" s="10">
        <f t="shared" si="12"/>
        <v>-3.3210737913206827E-2</v>
      </c>
      <c r="AI22" s="10">
        <f t="shared" si="13"/>
        <v>6.6247172882536055E-3</v>
      </c>
      <c r="AJ22" s="10"/>
      <c r="AK22" s="10"/>
      <c r="AL22" s="10"/>
      <c r="AM22" s="10"/>
      <c r="AN22" s="10"/>
      <c r="AU22" s="3" t="s">
        <v>9</v>
      </c>
      <c r="AV22" s="8">
        <f>COVAR($AA$4:$AA$65,T4:T65)</f>
        <v>6.6101625309886427E-5</v>
      </c>
      <c r="AW22" s="8">
        <f t="shared" ref="AW22:BC22" si="29">COVAR($AA$4:$AA$65,U4:U65)</f>
        <v>4.7865750685808189E-5</v>
      </c>
      <c r="AX22" s="8">
        <f t="shared" si="29"/>
        <v>3.5688563646463414E-5</v>
      </c>
      <c r="AY22" s="8">
        <f t="shared" si="29"/>
        <v>3.0241532240128436E-5</v>
      </c>
      <c r="AZ22" s="8">
        <f t="shared" si="29"/>
        <v>2.4164346049391922E-5</v>
      </c>
      <c r="BA22" s="8">
        <f t="shared" si="29"/>
        <v>5.1020077737417289E-5</v>
      </c>
      <c r="BB22" s="8">
        <f t="shared" si="29"/>
        <v>2.4179203687430011E-5</v>
      </c>
      <c r="BC22" s="8">
        <f t="shared" si="29"/>
        <v>3.3514007494238694E-5</v>
      </c>
    </row>
    <row r="23" spans="1:66" ht="16" thickBot="1" x14ac:dyDescent="0.25">
      <c r="A23" s="1">
        <v>43249</v>
      </c>
      <c r="B23" s="2">
        <v>13.36</v>
      </c>
      <c r="C23" s="2">
        <v>349.73001099999999</v>
      </c>
      <c r="D23" s="2">
        <v>189.86999499999999</v>
      </c>
      <c r="E23" s="2">
        <v>119.400002</v>
      </c>
      <c r="F23" s="2">
        <v>121.389999</v>
      </c>
      <c r="G23" s="2">
        <v>352.48001099999999</v>
      </c>
      <c r="H23" s="2">
        <v>99.690002000000007</v>
      </c>
      <c r="I23" s="2">
        <v>2689.860107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10">
        <f t="shared" si="0"/>
        <v>-1.3293943870014702E-2</v>
      </c>
      <c r="U23" s="10">
        <f t="shared" si="1"/>
        <v>-4.440769620635554E-3</v>
      </c>
      <c r="V23" s="10">
        <f t="shared" si="2"/>
        <v>-2.2044806243980641E-2</v>
      </c>
      <c r="W23" s="10">
        <f t="shared" si="3"/>
        <v>-1.7041236379013447E-2</v>
      </c>
      <c r="X23" s="10">
        <f t="shared" si="4"/>
        <v>-6.547205065108419E-3</v>
      </c>
      <c r="Y23" s="10">
        <f t="shared" si="5"/>
        <v>-2.1133564066023069E-2</v>
      </c>
      <c r="Z23" s="10">
        <f t="shared" si="6"/>
        <v>-2.4559638685703544E-2</v>
      </c>
      <c r="AA23" s="10">
        <f t="shared" si="7"/>
        <v>-1.1564187400276094E-2</v>
      </c>
      <c r="AB23" s="10"/>
      <c r="AC23" s="10"/>
      <c r="AD23" s="10">
        <f t="shared" si="8"/>
        <v>9.5147752208838941E-3</v>
      </c>
      <c r="AE23" s="10">
        <f t="shared" si="9"/>
        <v>1.2075563470258927E-2</v>
      </c>
      <c r="AF23" s="10">
        <f t="shared" si="10"/>
        <v>-9.730276621543469E-3</v>
      </c>
      <c r="AG23" s="10">
        <f t="shared" si="11"/>
        <v>-6.6062340547925723E-3</v>
      </c>
      <c r="AH23" s="10">
        <f t="shared" si="12"/>
        <v>1.7908316846991755E-3</v>
      </c>
      <c r="AI23" s="10">
        <f t="shared" si="13"/>
        <v>-3.5288135677851475E-3</v>
      </c>
      <c r="AJ23" s="10"/>
      <c r="AK23" s="10"/>
      <c r="AL23" s="10"/>
      <c r="AM23" s="10"/>
      <c r="AN23" s="10"/>
      <c r="AV23" s="14"/>
    </row>
    <row r="24" spans="1:66" x14ac:dyDescent="0.2">
      <c r="A24" s="1">
        <v>43250</v>
      </c>
      <c r="B24" s="2">
        <v>13.82</v>
      </c>
      <c r="C24" s="2">
        <v>353.540009</v>
      </c>
      <c r="D24" s="2">
        <v>194.10000600000001</v>
      </c>
      <c r="E24" s="2">
        <v>120.970001</v>
      </c>
      <c r="F24" s="2">
        <v>125.160004</v>
      </c>
      <c r="G24" s="2">
        <v>358.19000199999999</v>
      </c>
      <c r="H24" s="2">
        <v>99.980002999999996</v>
      </c>
      <c r="I24" s="2">
        <v>2724.01001</v>
      </c>
      <c r="J24" s="2"/>
      <c r="K24" s="2">
        <f t="shared" ref="K24:K65" si="30">B24/B3-1</f>
        <v>0.27022058823529416</v>
      </c>
      <c r="L24" s="2">
        <f t="shared" ref="L24:L65" si="31">C24/C3-1</f>
        <v>0.13147288991632844</v>
      </c>
      <c r="M24" s="2">
        <f t="shared" ref="M24:M65" si="32">D24/D3-1</f>
        <v>1.9099262253636784E-3</v>
      </c>
      <c r="N24" s="2">
        <f t="shared" ref="N24:N65" si="33">E24/E3-1</f>
        <v>-4.3639790396707956E-2</v>
      </c>
      <c r="O24" s="2">
        <f t="shared" ref="O24:O65" si="34">F24/F3-1</f>
        <v>3.9967228519177667E-4</v>
      </c>
      <c r="P24" s="2">
        <f t="shared" ref="P24:P65" si="35">G24/G3-1</f>
        <v>7.3839801378101644E-2</v>
      </c>
      <c r="Q24" s="2">
        <f t="shared" ref="Q24:Q65" si="36">I24/I3-1</f>
        <v>2.868524370552783E-2</v>
      </c>
      <c r="R24" s="2"/>
      <c r="S24" s="2"/>
      <c r="T24" s="10">
        <f t="shared" si="0"/>
        <v>3.4431137724550975E-2</v>
      </c>
      <c r="U24" s="10">
        <f t="shared" si="1"/>
        <v>1.0894112258498678E-2</v>
      </c>
      <c r="V24" s="10">
        <f t="shared" si="2"/>
        <v>2.2278459532271144E-2</v>
      </c>
      <c r="W24" s="10">
        <f t="shared" si="3"/>
        <v>1.3149070131506235E-2</v>
      </c>
      <c r="X24" s="10">
        <f t="shared" si="4"/>
        <v>3.1056965409481441E-2</v>
      </c>
      <c r="Y24" s="10">
        <f t="shared" si="5"/>
        <v>1.6199474641982015E-2</v>
      </c>
      <c r="Z24" s="10">
        <f t="shared" si="6"/>
        <v>2.909027928397423E-3</v>
      </c>
      <c r="AA24" s="10">
        <f t="shared" si="7"/>
        <v>1.2695791469277351E-2</v>
      </c>
      <c r="AB24" s="10"/>
      <c r="AC24" s="10"/>
      <c r="AD24" s="10">
        <f t="shared" si="8"/>
        <v>9.3904901428229007E-3</v>
      </c>
      <c r="AE24" s="10">
        <f t="shared" si="9"/>
        <v>-7.2384130544441982E-3</v>
      </c>
      <c r="AF24" s="10">
        <f t="shared" si="10"/>
        <v>8.7589017183802662E-3</v>
      </c>
      <c r="AG24" s="10">
        <f t="shared" si="11"/>
        <v>1.6929592173429327E-3</v>
      </c>
      <c r="AH24" s="10">
        <f t="shared" si="12"/>
        <v>2.1903016915339864E-2</v>
      </c>
      <c r="AI24" s="10">
        <f t="shared" si="13"/>
        <v>-3.1279742705934629E-3</v>
      </c>
      <c r="AJ24" s="10"/>
      <c r="AK24" s="10"/>
      <c r="AL24" s="10"/>
      <c r="AM24" s="10"/>
      <c r="AN24" s="10"/>
      <c r="AV24" s="63" t="s">
        <v>1</v>
      </c>
      <c r="AW24" s="39" t="s">
        <v>2</v>
      </c>
      <c r="AX24" s="39" t="s">
        <v>3</v>
      </c>
      <c r="AY24" s="39" t="s">
        <v>4</v>
      </c>
      <c r="AZ24" s="40" t="s">
        <v>5</v>
      </c>
      <c r="BA24" s="40" t="s">
        <v>6</v>
      </c>
      <c r="BB24" s="50" t="s">
        <v>26</v>
      </c>
    </row>
    <row r="25" spans="1:66" ht="16" thickBot="1" x14ac:dyDescent="0.25">
      <c r="A25" s="1">
        <v>43251</v>
      </c>
      <c r="B25" s="2">
        <v>13.73</v>
      </c>
      <c r="C25" s="2">
        <v>351.60000600000001</v>
      </c>
      <c r="D25" s="2">
        <v>191.529999</v>
      </c>
      <c r="E25" s="2">
        <v>119.620003</v>
      </c>
      <c r="F25" s="2">
        <v>124.300003</v>
      </c>
      <c r="G25" s="2">
        <v>352.16000400000001</v>
      </c>
      <c r="H25" s="2">
        <v>99.470000999999996</v>
      </c>
      <c r="I25" s="2">
        <v>2705.2700199999999</v>
      </c>
      <c r="J25" s="2"/>
      <c r="K25" s="2">
        <f t="shared" si="30"/>
        <v>0.23360287511230893</v>
      </c>
      <c r="L25" s="2">
        <f t="shared" si="31"/>
        <v>0.12224710969347385</v>
      </c>
      <c r="M25" s="2">
        <f t="shared" si="32"/>
        <v>-1.8348634009796361E-2</v>
      </c>
      <c r="N25" s="2">
        <f t="shared" si="33"/>
        <v>-5.0710252349650764E-2</v>
      </c>
      <c r="O25" s="2">
        <f t="shared" si="34"/>
        <v>-4.4850071721527218E-3</v>
      </c>
      <c r="P25" s="2">
        <f t="shared" si="35"/>
        <v>6.8641119081841229E-2</v>
      </c>
      <c r="Q25" s="2">
        <f t="shared" si="36"/>
        <v>1.9010837000327241E-2</v>
      </c>
      <c r="R25" s="2"/>
      <c r="S25" s="2"/>
      <c r="T25" s="10">
        <f t="shared" si="0"/>
        <v>-6.5123010130245795E-3</v>
      </c>
      <c r="U25" s="10">
        <f t="shared" si="1"/>
        <v>-5.487364797798544E-3</v>
      </c>
      <c r="V25" s="10">
        <f t="shared" si="2"/>
        <v>-1.324063328467906E-2</v>
      </c>
      <c r="W25" s="10">
        <f t="shared" si="3"/>
        <v>-1.1159775058611432E-2</v>
      </c>
      <c r="X25" s="10">
        <f t="shared" si="4"/>
        <v>-6.8712126279574237E-3</v>
      </c>
      <c r="Y25" s="10">
        <f t="shared" si="5"/>
        <v>-1.683463515545025E-2</v>
      </c>
      <c r="Z25" s="10">
        <f t="shared" si="6"/>
        <v>-5.1010400549797996E-3</v>
      </c>
      <c r="AA25" s="10">
        <f t="shared" si="7"/>
        <v>-6.8795598882546161E-3</v>
      </c>
      <c r="AB25" s="10"/>
      <c r="AC25" s="10"/>
      <c r="AD25" s="10">
        <f t="shared" si="8"/>
        <v>7.0566548961875954E-3</v>
      </c>
      <c r="AE25" s="10">
        <f t="shared" si="9"/>
        <v>4.3382371835786557E-3</v>
      </c>
      <c r="AF25" s="10">
        <f t="shared" si="10"/>
        <v>-5.9146931990644502E-3</v>
      </c>
      <c r="AG25" s="10">
        <f t="shared" si="11"/>
        <v>-4.9519697940720768E-3</v>
      </c>
      <c r="AH25" s="10">
        <f t="shared" si="12"/>
        <v>-1.9108966813825949E-3</v>
      </c>
      <c r="AI25" s="10">
        <f t="shared" si="13"/>
        <v>-6.3615313239163088E-3</v>
      </c>
      <c r="AJ25" s="10"/>
      <c r="AK25" s="10"/>
      <c r="AL25" s="10"/>
      <c r="AM25" s="10"/>
      <c r="AN25" s="10"/>
      <c r="AU25" s="6" t="s">
        <v>15</v>
      </c>
      <c r="AV25" s="64">
        <v>0.21011015094797586</v>
      </c>
      <c r="AW25" s="65">
        <v>4.2592878844162102E-2</v>
      </c>
      <c r="AX25" s="65">
        <v>0</v>
      </c>
      <c r="AY25" s="65">
        <v>0.11003485457240451</v>
      </c>
      <c r="AZ25" s="65">
        <v>0.2154070855549628</v>
      </c>
      <c r="BA25" s="65">
        <v>0</v>
      </c>
      <c r="BB25" s="66">
        <v>0.42185503008049469</v>
      </c>
      <c r="BC25" s="18">
        <f>SUM(AV25:BB25)</f>
        <v>1</v>
      </c>
    </row>
    <row r="26" spans="1:66" x14ac:dyDescent="0.2">
      <c r="A26" s="1">
        <v>43252</v>
      </c>
      <c r="B26" s="2">
        <v>14.4</v>
      </c>
      <c r="C26" s="2">
        <v>359.92999300000002</v>
      </c>
      <c r="D26" s="2">
        <v>192.229996</v>
      </c>
      <c r="E26" s="2">
        <v>121.260002</v>
      </c>
      <c r="F26" s="2">
        <v>123.849998</v>
      </c>
      <c r="G26" s="2">
        <v>356.72000100000002</v>
      </c>
      <c r="H26" s="2">
        <v>99.360000999999997</v>
      </c>
      <c r="I26" s="2">
        <v>2734.6201169999999</v>
      </c>
      <c r="J26" s="2"/>
      <c r="K26" s="2">
        <f t="shared" si="30"/>
        <v>0.31267092069279845</v>
      </c>
      <c r="L26" s="2">
        <f t="shared" si="31"/>
        <v>0.14861504413207083</v>
      </c>
      <c r="M26" s="2">
        <f t="shared" si="32"/>
        <v>-5.5868915791930096E-3</v>
      </c>
      <c r="N26" s="2">
        <f t="shared" si="33"/>
        <v>-1.8137635627530346E-2</v>
      </c>
      <c r="O26" s="2">
        <f t="shared" si="34"/>
        <v>-1.3068770628237636E-2</v>
      </c>
      <c r="P26" s="2">
        <f t="shared" si="35"/>
        <v>0.10034238810362828</v>
      </c>
      <c r="Q26" s="2">
        <f t="shared" si="36"/>
        <v>3.7542711313757637E-2</v>
      </c>
      <c r="R26" s="2"/>
      <c r="S26" s="2"/>
      <c r="T26" s="10">
        <f t="shared" si="0"/>
        <v>4.8798252002913323E-2</v>
      </c>
      <c r="U26" s="10">
        <f t="shared" si="1"/>
        <v>2.3691657729949078E-2</v>
      </c>
      <c r="V26" s="10">
        <f t="shared" si="2"/>
        <v>3.6547642857764906E-3</v>
      </c>
      <c r="W26" s="10">
        <f t="shared" si="3"/>
        <v>1.3710073222452657E-2</v>
      </c>
      <c r="X26" s="10">
        <f t="shared" si="4"/>
        <v>-3.6203136696626448E-3</v>
      </c>
      <c r="Y26" s="10">
        <f t="shared" si="5"/>
        <v>1.2948651034204284E-2</v>
      </c>
      <c r="Z26" s="10">
        <f t="shared" si="6"/>
        <v>-1.1058610525197521E-3</v>
      </c>
      <c r="AA26" s="10">
        <f t="shared" si="7"/>
        <v>1.0849230126019016E-2</v>
      </c>
      <c r="AB26" s="10"/>
      <c r="AC26" s="10"/>
      <c r="AD26" s="10">
        <f t="shared" si="8"/>
        <v>2.7399684707906144E-2</v>
      </c>
      <c r="AE26" s="10">
        <f t="shared" si="9"/>
        <v>8.1964489151196834E-3</v>
      </c>
      <c r="AF26" s="10">
        <f t="shared" si="10"/>
        <v>-7.8984180644428754E-3</v>
      </c>
      <c r="AG26" s="10">
        <f t="shared" si="11"/>
        <v>3.9202161696075388E-3</v>
      </c>
      <c r="AH26" s="10">
        <f t="shared" si="12"/>
        <v>-1.1442850296465017E-2</v>
      </c>
      <c r="AI26" s="10">
        <f t="shared" si="13"/>
        <v>-3.5676836510993362E-3</v>
      </c>
      <c r="AJ26" s="10"/>
      <c r="AK26" s="10"/>
      <c r="AL26" s="10"/>
      <c r="AM26" s="10"/>
      <c r="AN26" s="10"/>
      <c r="AU26" s="6" t="s">
        <v>16</v>
      </c>
      <c r="AV26" s="12">
        <f t="array" ref="AV26">MMULT(MMULT(AV25:BB25,AV15:BB21),TRANSPOSE(AV25:BB25))</f>
        <v>9.5782701833123829E-5</v>
      </c>
    </row>
    <row r="27" spans="1:66" x14ac:dyDescent="0.2">
      <c r="A27" s="1">
        <v>43255</v>
      </c>
      <c r="B27" s="2">
        <v>14.85</v>
      </c>
      <c r="C27" s="2">
        <v>361.80999800000001</v>
      </c>
      <c r="D27" s="2">
        <v>191.300003</v>
      </c>
      <c r="E27" s="2">
        <v>121.949997</v>
      </c>
      <c r="F27" s="2">
        <v>122.260002</v>
      </c>
      <c r="G27" s="2">
        <v>360.73001099999999</v>
      </c>
      <c r="H27" s="2">
        <v>100.239998</v>
      </c>
      <c r="I27" s="2">
        <v>2746.8701169999999</v>
      </c>
      <c r="J27" s="2"/>
      <c r="K27" s="2">
        <f t="shared" si="30"/>
        <v>0.35864592863677958</v>
      </c>
      <c r="L27" s="2">
        <f t="shared" si="31"/>
        <v>0.16080078179729362</v>
      </c>
      <c r="M27" s="2">
        <f t="shared" si="32"/>
        <v>-1.6178591847092472E-3</v>
      </c>
      <c r="N27" s="2">
        <f t="shared" si="33"/>
        <v>-8.7783630722455541E-3</v>
      </c>
      <c r="O27" s="2">
        <f t="shared" si="34"/>
        <v>-2.9759542421084917E-2</v>
      </c>
      <c r="P27" s="2">
        <f t="shared" si="35"/>
        <v>9.0840390753633926E-2</v>
      </c>
      <c r="Q27" s="2">
        <f t="shared" si="36"/>
        <v>4.4544549398946254E-2</v>
      </c>
      <c r="R27" s="2"/>
      <c r="S27" s="2"/>
      <c r="T27" s="10">
        <f t="shared" si="0"/>
        <v>3.125E-2</v>
      </c>
      <c r="U27" s="10">
        <f t="shared" si="1"/>
        <v>5.2232518449775167E-3</v>
      </c>
      <c r="V27" s="10">
        <f t="shared" si="2"/>
        <v>-4.8379182195893433E-3</v>
      </c>
      <c r="W27" s="10">
        <f t="shared" si="3"/>
        <v>5.6902110227574632E-3</v>
      </c>
      <c r="X27" s="10">
        <f t="shared" si="4"/>
        <v>-1.283807852786556E-2</v>
      </c>
      <c r="Y27" s="10">
        <f t="shared" si="5"/>
        <v>1.1241337712375676E-2</v>
      </c>
      <c r="Z27" s="10">
        <f t="shared" si="6"/>
        <v>8.8566524873525676E-3</v>
      </c>
      <c r="AA27" s="10">
        <f t="shared" si="7"/>
        <v>4.4795984363044106E-3</v>
      </c>
      <c r="AB27" s="10"/>
      <c r="AC27" s="10"/>
      <c r="AD27" s="10">
        <f t="shared" si="8"/>
        <v>2.2414627583667787E-2</v>
      </c>
      <c r="AE27" s="10">
        <f t="shared" si="9"/>
        <v>-1.1746503444739686E-3</v>
      </c>
      <c r="AF27" s="10">
        <f t="shared" si="10"/>
        <v>-9.6081753704875435E-3</v>
      </c>
      <c r="AG27" s="10">
        <f t="shared" si="11"/>
        <v>1.6480229747415087E-3</v>
      </c>
      <c r="AH27" s="10">
        <f t="shared" si="12"/>
        <v>-1.6067968799740179E-2</v>
      </c>
      <c r="AI27" s="10">
        <f t="shared" si="13"/>
        <v>4.421817233007358E-3</v>
      </c>
      <c r="AJ27" s="10"/>
      <c r="AK27" s="10"/>
      <c r="AL27" s="10"/>
      <c r="AM27" s="10"/>
      <c r="AN27" s="10"/>
      <c r="AU27" s="6" t="s">
        <v>17</v>
      </c>
      <c r="AV27" s="6">
        <f>SUMPRODUCT(AV25:BB25,T66:Z66)</f>
        <v>3.0000000010084169E-3</v>
      </c>
      <c r="AW27" s="6" t="s">
        <v>18</v>
      </c>
      <c r="AX27" s="6">
        <v>3.0000000000000001E-3</v>
      </c>
      <c r="BC27" s="18"/>
    </row>
    <row r="28" spans="1:66" x14ac:dyDescent="0.2">
      <c r="A28" s="1">
        <v>43256</v>
      </c>
      <c r="B28" s="2">
        <v>14.85</v>
      </c>
      <c r="C28" s="2">
        <v>365.79998799999998</v>
      </c>
      <c r="D28" s="2">
        <v>190.770004</v>
      </c>
      <c r="E28" s="2">
        <v>121.480003</v>
      </c>
      <c r="F28" s="2">
        <v>122.730003</v>
      </c>
      <c r="G28" s="2">
        <v>360.10000600000001</v>
      </c>
      <c r="H28" s="2">
        <v>99.940002000000007</v>
      </c>
      <c r="I28" s="2">
        <v>2748.8000489999999</v>
      </c>
      <c r="J28" s="2"/>
      <c r="K28" s="2">
        <f t="shared" si="30"/>
        <v>0.3164893617021276</v>
      </c>
      <c r="L28" s="2">
        <f t="shared" si="31"/>
        <v>0.14280356328287125</v>
      </c>
      <c r="M28" s="2">
        <f t="shared" si="32"/>
        <v>-2.4892634557823645E-2</v>
      </c>
      <c r="N28" s="2">
        <f t="shared" si="33"/>
        <v>-2.1821394285829965E-2</v>
      </c>
      <c r="O28" s="2">
        <f t="shared" si="34"/>
        <v>-2.2305393310805388E-2</v>
      </c>
      <c r="P28" s="2">
        <f t="shared" si="35"/>
        <v>7.6757508409241115E-2</v>
      </c>
      <c r="Q28" s="2">
        <f t="shared" si="36"/>
        <v>3.20565774456949E-2</v>
      </c>
      <c r="R28" s="2"/>
      <c r="S28" s="2"/>
      <c r="T28" s="10">
        <f t="shared" si="0"/>
        <v>0</v>
      </c>
      <c r="U28" s="10">
        <f t="shared" si="1"/>
        <v>1.1027859987440047E-2</v>
      </c>
      <c r="V28" s="10">
        <f t="shared" si="2"/>
        <v>-2.7705122409225069E-3</v>
      </c>
      <c r="W28" s="10">
        <f t="shared" si="3"/>
        <v>-3.8539894347024983E-3</v>
      </c>
      <c r="X28" s="10">
        <f t="shared" si="4"/>
        <v>3.8442744340867474E-3</v>
      </c>
      <c r="Y28" s="10">
        <f t="shared" si="5"/>
        <v>-1.7464723776474678E-3</v>
      </c>
      <c r="Z28" s="10">
        <f t="shared" si="6"/>
        <v>-2.9927773941096358E-3</v>
      </c>
      <c r="AA28" s="10">
        <f t="shared" si="7"/>
        <v>7.0259310334908065E-4</v>
      </c>
      <c r="AB28" s="10"/>
      <c r="AC28" s="10"/>
      <c r="AD28" s="10">
        <f t="shared" si="8"/>
        <v>-1.3857652228213861E-3</v>
      </c>
      <c r="AE28" s="10">
        <f t="shared" si="9"/>
        <v>1.0024394605860222E-2</v>
      </c>
      <c r="AF28" s="10">
        <f t="shared" si="10"/>
        <v>-3.5186930930856037E-3</v>
      </c>
      <c r="AG28" s="10">
        <f t="shared" si="11"/>
        <v>-4.4879778346357414E-3</v>
      </c>
      <c r="AH28" s="10">
        <f t="shared" si="12"/>
        <v>3.3376891537629317E-3</v>
      </c>
      <c r="AI28" s="10">
        <f t="shared" si="13"/>
        <v>-2.8160655845119592E-3</v>
      </c>
      <c r="AJ28" s="10"/>
      <c r="AK28" s="10"/>
      <c r="AL28" s="10"/>
      <c r="AM28" s="10"/>
      <c r="AN28" s="10"/>
      <c r="BC28" s="18"/>
    </row>
    <row r="29" spans="1:66" x14ac:dyDescent="0.2">
      <c r="A29" s="1">
        <v>43257</v>
      </c>
      <c r="B29" s="2">
        <v>15.67</v>
      </c>
      <c r="C29" s="2">
        <v>367.45001200000002</v>
      </c>
      <c r="D29" s="2">
        <v>193.990005</v>
      </c>
      <c r="E29" s="2">
        <v>122.790001</v>
      </c>
      <c r="F29" s="2">
        <v>123.379997</v>
      </c>
      <c r="G29" s="2">
        <v>371.55999800000001</v>
      </c>
      <c r="H29" s="2">
        <v>101.910004</v>
      </c>
      <c r="I29" s="2">
        <v>2772.3500979999999</v>
      </c>
      <c r="J29" s="2"/>
      <c r="K29" s="2">
        <f t="shared" si="30"/>
        <v>0.35202761000862814</v>
      </c>
      <c r="L29" s="2">
        <f t="shared" si="31"/>
        <v>0.12624900612244816</v>
      </c>
      <c r="M29" s="2">
        <f t="shared" si="32"/>
        <v>-1.5578976104526299E-2</v>
      </c>
      <c r="N29" s="2">
        <f t="shared" si="33"/>
        <v>-6.4729753693009151E-3</v>
      </c>
      <c r="O29" s="2">
        <f t="shared" si="34"/>
        <v>-1.2486033096109628E-2</v>
      </c>
      <c r="P29" s="2">
        <f t="shared" si="35"/>
        <v>9.1443191375913724E-2</v>
      </c>
      <c r="Q29" s="2">
        <f t="shared" si="36"/>
        <v>3.7311644097934415E-2</v>
      </c>
      <c r="R29" s="2"/>
      <c r="S29" s="2"/>
      <c r="T29" s="10">
        <f t="shared" si="0"/>
        <v>5.5218855218855278E-2</v>
      </c>
      <c r="U29" s="10">
        <f t="shared" si="1"/>
        <v>4.5107273212923182E-3</v>
      </c>
      <c r="V29" s="10">
        <f t="shared" si="2"/>
        <v>1.6878969085726947E-2</v>
      </c>
      <c r="W29" s="10">
        <f t="shared" si="3"/>
        <v>1.0783651363591051E-2</v>
      </c>
      <c r="X29" s="10">
        <f t="shared" si="4"/>
        <v>5.2961295861779778E-3</v>
      </c>
      <c r="Y29" s="10">
        <f t="shared" si="5"/>
        <v>3.182447045002279E-2</v>
      </c>
      <c r="Z29" s="10">
        <f t="shared" si="6"/>
        <v>1.9711846713791337E-2</v>
      </c>
      <c r="AA29" s="10">
        <f t="shared" si="7"/>
        <v>8.5673925277203189E-3</v>
      </c>
      <c r="AB29" s="10"/>
      <c r="AC29" s="10"/>
      <c r="AD29" s="10">
        <f t="shared" si="8"/>
        <v>3.8320888873068545E-2</v>
      </c>
      <c r="AE29" s="10">
        <f t="shared" si="9"/>
        <v>-7.7254898732587538E-3</v>
      </c>
      <c r="AF29" s="10">
        <f t="shared" si="10"/>
        <v>7.7556813511179528E-3</v>
      </c>
      <c r="AG29" s="10">
        <f t="shared" si="11"/>
        <v>3.0528218772806134E-3</v>
      </c>
      <c r="AH29" s="10">
        <f t="shared" si="12"/>
        <v>-8.8115129604410519E-4</v>
      </c>
      <c r="AI29" s="10">
        <f t="shared" si="13"/>
        <v>1.8781893168078781E-2</v>
      </c>
      <c r="AJ29" s="10"/>
      <c r="AK29" s="10"/>
      <c r="AL29" s="10"/>
      <c r="AM29" s="10"/>
      <c r="AN29" s="10"/>
      <c r="AU29" s="16" t="s">
        <v>24</v>
      </c>
      <c r="AV29" s="16">
        <v>1000000</v>
      </c>
      <c r="BC29" s="18"/>
    </row>
    <row r="30" spans="1:66" x14ac:dyDescent="0.2">
      <c r="A30" s="1">
        <v>43258</v>
      </c>
      <c r="B30" s="2">
        <v>14.89</v>
      </c>
      <c r="C30" s="2">
        <v>361.39999399999999</v>
      </c>
      <c r="D30" s="2">
        <v>195.570007</v>
      </c>
      <c r="E30" s="2">
        <v>123.33000199999999</v>
      </c>
      <c r="F30" s="2">
        <v>126.959999</v>
      </c>
      <c r="G30" s="2">
        <v>368.52999899999998</v>
      </c>
      <c r="H30" s="2">
        <v>102.470001</v>
      </c>
      <c r="I30" s="2">
        <v>2770.3701169999999</v>
      </c>
      <c r="J30" s="2"/>
      <c r="K30" s="2">
        <f t="shared" si="30"/>
        <v>0.28251507321274771</v>
      </c>
      <c r="L30" s="2">
        <f t="shared" si="31"/>
        <v>0.10557061218281616</v>
      </c>
      <c r="M30" s="2">
        <f t="shared" si="32"/>
        <v>-3.4141764315588352E-3</v>
      </c>
      <c r="N30" s="2">
        <f t="shared" si="33"/>
        <v>5.872286062537313E-3</v>
      </c>
      <c r="O30" s="2">
        <f t="shared" si="34"/>
        <v>3.0812909852255821E-3</v>
      </c>
      <c r="P30" s="2">
        <f t="shared" si="35"/>
        <v>8.9133210525950801E-2</v>
      </c>
      <c r="Q30" s="2">
        <f t="shared" si="36"/>
        <v>3.6846237115634617E-2</v>
      </c>
      <c r="R30" s="2"/>
      <c r="S30" s="2"/>
      <c r="T30" s="10">
        <f t="shared" si="0"/>
        <v>-4.9776643267389842E-2</v>
      </c>
      <c r="U30" s="10">
        <f t="shared" si="1"/>
        <v>-1.6464873594833396E-2</v>
      </c>
      <c r="V30" s="10">
        <f t="shared" si="2"/>
        <v>8.1447598292501144E-3</v>
      </c>
      <c r="W30" s="10">
        <f t="shared" si="3"/>
        <v>4.3977603681262245E-3</v>
      </c>
      <c r="X30" s="10">
        <f t="shared" si="4"/>
        <v>2.9016064897456451E-2</v>
      </c>
      <c r="Y30" s="10">
        <f t="shared" si="5"/>
        <v>-8.1548041132243343E-3</v>
      </c>
      <c r="Z30" s="10">
        <f t="shared" si="6"/>
        <v>5.4950149938175485E-3</v>
      </c>
      <c r="AA30" s="10">
        <f t="shared" si="7"/>
        <v>-7.1418865944394838E-4</v>
      </c>
      <c r="AB30" s="10"/>
      <c r="AC30" s="10"/>
      <c r="AD30" s="10">
        <f t="shared" si="8"/>
        <v>-4.8368007455177602E-2</v>
      </c>
      <c r="AE30" s="10">
        <f t="shared" si="9"/>
        <v>-1.5444847078414781E-2</v>
      </c>
      <c r="AF30" s="10">
        <f t="shared" si="10"/>
        <v>8.9052886150877784E-3</v>
      </c>
      <c r="AG30" s="10">
        <f t="shared" si="11"/>
        <v>5.0422120760821041E-3</v>
      </c>
      <c r="AH30" s="10">
        <f t="shared" si="12"/>
        <v>2.9531010832057725E-2</v>
      </c>
      <c r="AI30" s="10">
        <f t="shared" si="13"/>
        <v>-7.0675584017027846E-3</v>
      </c>
      <c r="AJ30" s="10"/>
      <c r="AK30" s="10"/>
      <c r="AL30" s="10"/>
      <c r="AM30" s="10"/>
      <c r="AN30" s="10"/>
      <c r="BC30" s="18"/>
    </row>
    <row r="31" spans="1:66" x14ac:dyDescent="0.2">
      <c r="A31" s="1">
        <v>43259</v>
      </c>
      <c r="B31" s="2">
        <v>15.25</v>
      </c>
      <c r="C31" s="2">
        <v>360.57000699999998</v>
      </c>
      <c r="D31" s="2">
        <v>196.009995</v>
      </c>
      <c r="E31" s="2">
        <v>124.05999799999999</v>
      </c>
      <c r="F31" s="2">
        <v>126.44000200000001</v>
      </c>
      <c r="G31" s="2">
        <v>369.5</v>
      </c>
      <c r="H31" s="2">
        <v>103.980003</v>
      </c>
      <c r="I31" s="2">
        <v>2779.030029</v>
      </c>
      <c r="J31" s="2"/>
      <c r="K31" s="2">
        <f t="shared" si="30"/>
        <v>0.27615062761506293</v>
      </c>
      <c r="L31" s="2">
        <f t="shared" si="31"/>
        <v>9.1644020889277256E-2</v>
      </c>
      <c r="M31" s="2">
        <f t="shared" si="32"/>
        <v>-1.9312553642681474E-2</v>
      </c>
      <c r="N31" s="2">
        <f t="shared" si="33"/>
        <v>4.4530482640587898E-3</v>
      </c>
      <c r="O31" s="2">
        <f t="shared" si="34"/>
        <v>-1.7712857227215162E-2</v>
      </c>
      <c r="P31" s="2">
        <f t="shared" si="35"/>
        <v>7.2568940493468848E-2</v>
      </c>
      <c r="Q31" s="2">
        <f t="shared" si="36"/>
        <v>3.0113533234822576E-2</v>
      </c>
      <c r="R31" s="2"/>
      <c r="S31" s="2"/>
      <c r="T31" s="10">
        <f t="shared" si="0"/>
        <v>2.417730020147757E-2</v>
      </c>
      <c r="U31" s="10">
        <f t="shared" si="1"/>
        <v>-2.2965883059754555E-3</v>
      </c>
      <c r="V31" s="10">
        <f t="shared" si="2"/>
        <v>2.2497723794629998E-3</v>
      </c>
      <c r="W31" s="10">
        <f t="shared" si="3"/>
        <v>5.9190463647280644E-3</v>
      </c>
      <c r="X31" s="10">
        <f t="shared" si="4"/>
        <v>-4.0957546006280543E-3</v>
      </c>
      <c r="Y31" s="10">
        <f t="shared" si="5"/>
        <v>2.6320815201805736E-3</v>
      </c>
      <c r="Z31" s="10">
        <f t="shared" si="6"/>
        <v>1.4736039672723411E-2</v>
      </c>
      <c r="AA31" s="10">
        <f t="shared" si="7"/>
        <v>3.1259043500577732E-3</v>
      </c>
      <c r="AB31" s="10"/>
      <c r="AC31" s="10"/>
      <c r="AD31" s="10">
        <f t="shared" si="8"/>
        <v>1.8011897328139192E-2</v>
      </c>
      <c r="AE31" s="10">
        <f t="shared" si="9"/>
        <v>-6.761102384552008E-3</v>
      </c>
      <c r="AF31" s="10">
        <f t="shared" si="10"/>
        <v>-1.0789562534518063E-3</v>
      </c>
      <c r="AG31" s="10">
        <f t="shared" si="11"/>
        <v>3.0983709442167855E-3</v>
      </c>
      <c r="AH31" s="10">
        <f t="shared" si="12"/>
        <v>-6.3496012778742963E-3</v>
      </c>
      <c r="AI31" s="10">
        <f t="shared" si="13"/>
        <v>-2.1266416187068005E-3</v>
      </c>
      <c r="AJ31" s="10"/>
      <c r="AK31" s="10"/>
      <c r="AL31" s="10"/>
      <c r="AM31" s="10"/>
      <c r="AN31" s="10"/>
      <c r="AV31" s="4" t="s">
        <v>1</v>
      </c>
      <c r="AW31" s="5" t="s">
        <v>2</v>
      </c>
      <c r="AX31" s="5" t="s">
        <v>3</v>
      </c>
      <c r="AY31" s="5" t="s">
        <v>4</v>
      </c>
      <c r="AZ31" s="3" t="s">
        <v>5</v>
      </c>
      <c r="BA31" s="3" t="s">
        <v>6</v>
      </c>
      <c r="BB31" s="5" t="s">
        <v>26</v>
      </c>
      <c r="BC31" s="18"/>
      <c r="BH31" s="4"/>
      <c r="BI31" s="5"/>
      <c r="BJ31" s="5"/>
      <c r="BK31" s="5"/>
      <c r="BL31" s="3"/>
      <c r="BM31" s="3"/>
      <c r="BN31" s="5"/>
    </row>
    <row r="32" spans="1:66" x14ac:dyDescent="0.2">
      <c r="A32" s="1">
        <v>43262</v>
      </c>
      <c r="B32" s="2">
        <v>15.73</v>
      </c>
      <c r="C32" s="2">
        <v>361.45001200000002</v>
      </c>
      <c r="D32" s="2">
        <v>195.33000200000001</v>
      </c>
      <c r="E32" s="2">
        <v>122.660004</v>
      </c>
      <c r="F32" s="2">
        <v>127.55999799999999</v>
      </c>
      <c r="G32" s="2">
        <v>370.94000199999999</v>
      </c>
      <c r="H32" s="2">
        <v>104.349998</v>
      </c>
      <c r="I32" s="2">
        <v>2782</v>
      </c>
      <c r="J32" s="2"/>
      <c r="K32" s="2">
        <f t="shared" si="30"/>
        <v>0.29678483099752673</v>
      </c>
      <c r="L32" s="2">
        <f t="shared" si="31"/>
        <v>9.6632297998198391E-2</v>
      </c>
      <c r="M32" s="2">
        <f t="shared" si="32"/>
        <v>-2.9174925882329839E-2</v>
      </c>
      <c r="N32" s="2">
        <f t="shared" si="33"/>
        <v>-2.1459864722135791E-2</v>
      </c>
      <c r="O32" s="2">
        <f t="shared" si="34"/>
        <v>-9.7811592262994074E-3</v>
      </c>
      <c r="P32" s="2">
        <f t="shared" si="35"/>
        <v>7.8094557657854891E-2</v>
      </c>
      <c r="Q32" s="2">
        <f t="shared" si="36"/>
        <v>2.1640989959278656E-2</v>
      </c>
      <c r="R32" s="2"/>
      <c r="S32" s="2"/>
      <c r="T32" s="10">
        <f t="shared" si="0"/>
        <v>3.1475409836065671E-2</v>
      </c>
      <c r="U32" s="10">
        <f t="shared" si="1"/>
        <v>2.4405940120251213E-3</v>
      </c>
      <c r="V32" s="10">
        <f t="shared" si="2"/>
        <v>-3.4691751305845342E-3</v>
      </c>
      <c r="W32" s="10">
        <f t="shared" si="3"/>
        <v>-1.1284813981699338E-2</v>
      </c>
      <c r="X32" s="10">
        <f t="shared" si="4"/>
        <v>8.8579245672582019E-3</v>
      </c>
      <c r="Y32" s="10">
        <f t="shared" si="5"/>
        <v>3.8971637347766652E-3</v>
      </c>
      <c r="Z32" s="10">
        <f t="shared" si="6"/>
        <v>3.5583284220523925E-3</v>
      </c>
      <c r="AA32" s="10">
        <f t="shared" si="7"/>
        <v>1.0687077753774865E-3</v>
      </c>
      <c r="AB32" s="10"/>
      <c r="AC32" s="10"/>
      <c r="AD32" s="10">
        <f t="shared" si="8"/>
        <v>2.9367535361611696E-2</v>
      </c>
      <c r="AE32" s="10">
        <f t="shared" si="9"/>
        <v>9.1423223804159128E-4</v>
      </c>
      <c r="AF32" s="10">
        <f t="shared" si="10"/>
        <v>-4.607226002823147E-3</v>
      </c>
      <c r="AG32" s="10">
        <f t="shared" si="11"/>
        <v>-1.2249167786594503E-2</v>
      </c>
      <c r="AH32" s="10">
        <f t="shared" si="12"/>
        <v>8.0873624518699762E-3</v>
      </c>
      <c r="AI32" s="10">
        <f t="shared" si="13"/>
        <v>2.2702155463896144E-3</v>
      </c>
      <c r="AJ32" s="10"/>
      <c r="AK32" s="10"/>
      <c r="AL32" s="10"/>
      <c r="AM32" s="10"/>
      <c r="AN32" s="10"/>
      <c r="AU32" s="16" t="s">
        <v>15</v>
      </c>
      <c r="AV32" s="24">
        <f>$AV$29*AV25</f>
        <v>210110.15094797587</v>
      </c>
      <c r="AW32" s="24">
        <f t="shared" ref="AW32:BB32" si="37">$AV$29*AW25</f>
        <v>42592.8788441621</v>
      </c>
      <c r="AX32" s="24">
        <f>$AV$29*AX25</f>
        <v>0</v>
      </c>
      <c r="AY32" s="24">
        <f t="shared" si="37"/>
        <v>110034.85457240451</v>
      </c>
      <c r="AZ32" s="24">
        <f t="shared" si="37"/>
        <v>215407.0855549628</v>
      </c>
      <c r="BA32" s="24">
        <f t="shared" si="37"/>
        <v>0</v>
      </c>
      <c r="BB32" s="28">
        <f t="shared" si="37"/>
        <v>421855.0300804947</v>
      </c>
      <c r="BC32" s="2">
        <f>SUM(AV32:BB32)</f>
        <v>1000000</v>
      </c>
    </row>
    <row r="33" spans="1:57" x14ac:dyDescent="0.2">
      <c r="A33" s="1">
        <v>43263</v>
      </c>
      <c r="B33" s="2">
        <v>15.85</v>
      </c>
      <c r="C33" s="2">
        <v>363.82998700000002</v>
      </c>
      <c r="D33" s="2">
        <v>195.270004</v>
      </c>
      <c r="E33" s="2">
        <v>122.540001</v>
      </c>
      <c r="F33" s="2">
        <v>127.08000199999999</v>
      </c>
      <c r="G33" s="2">
        <v>370.61999500000002</v>
      </c>
      <c r="H33" s="2">
        <v>104.33000199999999</v>
      </c>
      <c r="I33" s="2">
        <v>2786.8500979999999</v>
      </c>
      <c r="J33" s="2"/>
      <c r="K33" s="2">
        <f t="shared" si="30"/>
        <v>0.32635983263598334</v>
      </c>
      <c r="L33" s="2">
        <f t="shared" si="31"/>
        <v>0.11447037012262862</v>
      </c>
      <c r="M33" s="2">
        <f t="shared" si="32"/>
        <v>-2.0220767382527316E-2</v>
      </c>
      <c r="N33" s="2">
        <f t="shared" si="33"/>
        <v>-3.6938046792487356E-2</v>
      </c>
      <c r="O33" s="2">
        <f t="shared" si="34"/>
        <v>-2.125688605227638E-2</v>
      </c>
      <c r="P33" s="2">
        <f t="shared" si="35"/>
        <v>8.2228595281368166E-2</v>
      </c>
      <c r="Q33" s="2">
        <f t="shared" si="36"/>
        <v>2.1677491688533612E-2</v>
      </c>
      <c r="R33" s="2"/>
      <c r="S33" s="2"/>
      <c r="T33" s="10">
        <f t="shared" si="0"/>
        <v>7.6287349014620975E-3</v>
      </c>
      <c r="U33" s="10">
        <f t="shared" si="1"/>
        <v>6.5845204619885411E-3</v>
      </c>
      <c r="V33" s="10">
        <f t="shared" si="2"/>
        <v>-3.0716223511839669E-4</v>
      </c>
      <c r="W33" s="10">
        <f t="shared" si="3"/>
        <v>-9.7833846475336994E-4</v>
      </c>
      <c r="X33" s="10">
        <f t="shared" si="4"/>
        <v>-3.7629037905754226E-3</v>
      </c>
      <c r="Y33" s="10">
        <f t="shared" si="5"/>
        <v>-8.6269207493017142E-4</v>
      </c>
      <c r="Z33" s="10">
        <f t="shared" si="6"/>
        <v>-1.9162434483233071E-4</v>
      </c>
      <c r="AA33" s="10">
        <f t="shared" si="7"/>
        <v>1.7433853342918582E-3</v>
      </c>
      <c r="AB33" s="10"/>
      <c r="AC33" s="10"/>
      <c r="AD33" s="10">
        <f t="shared" si="8"/>
        <v>4.1901546553389703E-3</v>
      </c>
      <c r="AE33" s="10">
        <f t="shared" si="9"/>
        <v>4.0945631575732486E-3</v>
      </c>
      <c r="AF33" s="10">
        <f t="shared" si="10"/>
        <v>-2.1636671151713653E-3</v>
      </c>
      <c r="AG33" s="10">
        <f t="shared" si="11"/>
        <v>-2.5514909384770131E-3</v>
      </c>
      <c r="AH33" s="10">
        <f t="shared" si="12"/>
        <v>-5.0199234568300581E-3</v>
      </c>
      <c r="AI33" s="10">
        <f t="shared" si="13"/>
        <v>-3.5167362174319187E-3</v>
      </c>
      <c r="AJ33" s="10"/>
      <c r="AK33" s="10"/>
      <c r="AL33" s="10"/>
      <c r="AM33" s="10"/>
      <c r="AN33" s="10"/>
      <c r="AU33" s="16" t="s">
        <v>25</v>
      </c>
      <c r="AV33" s="16">
        <f>INT(AV32/B65)</f>
        <v>11093</v>
      </c>
      <c r="AW33" s="16">
        <f t="shared" ref="AW33:BB33" si="38">INT(AW32/C65)</f>
        <v>119</v>
      </c>
      <c r="AX33" s="16">
        <f t="shared" si="38"/>
        <v>0</v>
      </c>
      <c r="AY33" s="16">
        <f t="shared" si="38"/>
        <v>836</v>
      </c>
      <c r="AZ33" s="16">
        <f t="shared" si="38"/>
        <v>1709</v>
      </c>
      <c r="BA33" s="16">
        <f t="shared" si="38"/>
        <v>0</v>
      </c>
      <c r="BB33" s="29">
        <f t="shared" si="38"/>
        <v>3745</v>
      </c>
      <c r="BC33" s="2">
        <f>SUM(AV33:BB33)</f>
        <v>17502</v>
      </c>
    </row>
    <row r="34" spans="1:57" x14ac:dyDescent="0.2">
      <c r="A34" s="1">
        <v>43264</v>
      </c>
      <c r="B34" s="2">
        <v>16.32</v>
      </c>
      <c r="C34" s="2">
        <v>379.92999300000002</v>
      </c>
      <c r="D34" s="2">
        <v>194.550003</v>
      </c>
      <c r="E34" s="2">
        <v>122.629997</v>
      </c>
      <c r="F34" s="2">
        <v>127.07</v>
      </c>
      <c r="G34" s="2">
        <v>363.85000600000001</v>
      </c>
      <c r="H34" s="2">
        <v>106.30999799999999</v>
      </c>
      <c r="I34" s="2">
        <v>2775.6298830000001</v>
      </c>
      <c r="J34" s="2"/>
      <c r="K34" s="2">
        <f t="shared" si="30"/>
        <v>0.33442354865085844</v>
      </c>
      <c r="L34" s="2">
        <f t="shared" si="31"/>
        <v>0.15645449169468395</v>
      </c>
      <c r="M34" s="2">
        <f t="shared" si="32"/>
        <v>-2.3245256364679112E-2</v>
      </c>
      <c r="N34" s="2">
        <f t="shared" si="33"/>
        <v>-2.7209273793578737E-2</v>
      </c>
      <c r="O34" s="2">
        <f t="shared" si="34"/>
        <v>-2.5462067838500357E-2</v>
      </c>
      <c r="P34" s="2">
        <f t="shared" si="35"/>
        <v>5.5892539608143554E-2</v>
      </c>
      <c r="Q34" s="2">
        <f t="shared" si="36"/>
        <v>1.6665873767881756E-2</v>
      </c>
      <c r="R34" s="2"/>
      <c r="S34" s="2"/>
      <c r="T34" s="10">
        <f t="shared" si="0"/>
        <v>2.9652996845425994E-2</v>
      </c>
      <c r="U34" s="10">
        <f t="shared" si="1"/>
        <v>4.4251454182637318E-2</v>
      </c>
      <c r="V34" s="10">
        <f t="shared" si="2"/>
        <v>-3.6872073808120742E-3</v>
      </c>
      <c r="W34" s="10">
        <f t="shared" si="3"/>
        <v>7.3442140742274731E-4</v>
      </c>
      <c r="X34" s="10">
        <f t="shared" si="4"/>
        <v>-7.8706325484678707E-5</v>
      </c>
      <c r="Y34" s="10">
        <f t="shared" si="5"/>
        <v>-1.8266658818556158E-2</v>
      </c>
      <c r="Z34" s="10">
        <f t="shared" si="6"/>
        <v>1.8978203412667538E-2</v>
      </c>
      <c r="AA34" s="10">
        <f t="shared" si="7"/>
        <v>-4.0261279241577963E-3</v>
      </c>
      <c r="AB34" s="10"/>
      <c r="AC34" s="10"/>
      <c r="AD34" s="10">
        <f t="shared" si="8"/>
        <v>3.7593963008249111E-2</v>
      </c>
      <c r="AE34" s="10">
        <f t="shared" si="9"/>
        <v>5.0001695644510728E-2</v>
      </c>
      <c r="AF34" s="10">
        <f t="shared" si="10"/>
        <v>6.001558267902992E-4</v>
      </c>
      <c r="AG34" s="10">
        <f t="shared" si="11"/>
        <v>4.367418071346935E-3</v>
      </c>
      <c r="AH34" s="10">
        <f t="shared" si="12"/>
        <v>2.8242216044321949E-3</v>
      </c>
      <c r="AI34" s="10">
        <f t="shared" si="13"/>
        <v>-1.2137479558014743E-2</v>
      </c>
      <c r="AJ34" s="10"/>
      <c r="AK34" s="10"/>
      <c r="AL34" s="10"/>
      <c r="AM34" s="10"/>
      <c r="AN34" s="10"/>
      <c r="BB34" s="30"/>
      <c r="BC34" s="31"/>
    </row>
    <row r="35" spans="1:57" x14ac:dyDescent="0.2">
      <c r="A35" s="1">
        <v>43265</v>
      </c>
      <c r="B35" s="2">
        <v>16.25</v>
      </c>
      <c r="C35" s="2">
        <v>392.86999500000002</v>
      </c>
      <c r="D35" s="2">
        <v>192.5</v>
      </c>
      <c r="E35" s="2">
        <v>122.410004</v>
      </c>
      <c r="F35" s="2">
        <v>126.510002</v>
      </c>
      <c r="G35" s="2">
        <v>362.42001299999998</v>
      </c>
      <c r="H35" s="2">
        <v>108.75</v>
      </c>
      <c r="I35" s="2">
        <v>2782.48999</v>
      </c>
      <c r="J35" s="2"/>
      <c r="K35" s="2">
        <f t="shared" si="30"/>
        <v>0.30522088353413657</v>
      </c>
      <c r="L35" s="2">
        <f t="shared" si="31"/>
        <v>0.20464228674696772</v>
      </c>
      <c r="M35" s="2">
        <f t="shared" si="32"/>
        <v>-2.4625055610939195E-2</v>
      </c>
      <c r="N35" s="2">
        <f t="shared" si="33"/>
        <v>-2.1737337690498015E-2</v>
      </c>
      <c r="O35" s="2">
        <f t="shared" si="34"/>
        <v>-2.4895967901342408E-2</v>
      </c>
      <c r="P35" s="2">
        <f t="shared" si="35"/>
        <v>5.9335959010522021E-2</v>
      </c>
      <c r="Q35" s="2">
        <f t="shared" si="36"/>
        <v>2.6200018544985548E-2</v>
      </c>
      <c r="R35" s="2"/>
      <c r="S35" s="2"/>
      <c r="T35" s="10">
        <f t="shared" si="0"/>
        <v>-4.2892156862744946E-3</v>
      </c>
      <c r="U35" s="10">
        <f t="shared" si="1"/>
        <v>3.4058911479515563E-2</v>
      </c>
      <c r="V35" s="10">
        <f t="shared" si="2"/>
        <v>-1.0537152240496228E-2</v>
      </c>
      <c r="W35" s="10">
        <f t="shared" si="3"/>
        <v>-1.7939574768154332E-3</v>
      </c>
      <c r="X35" s="10">
        <f t="shared" si="4"/>
        <v>-4.4070040135357758E-3</v>
      </c>
      <c r="Y35" s="10">
        <f t="shared" si="5"/>
        <v>-3.9301717092730115E-3</v>
      </c>
      <c r="Z35" s="10">
        <f t="shared" si="6"/>
        <v>2.2951764141694531E-2</v>
      </c>
      <c r="AA35" s="10">
        <f t="shared" si="7"/>
        <v>2.4715496262726067E-3</v>
      </c>
      <c r="AB35" s="10"/>
      <c r="AC35" s="10"/>
      <c r="AD35" s="10">
        <f t="shared" si="8"/>
        <v>-9.1639966971323265E-3</v>
      </c>
      <c r="AE35" s="10">
        <f t="shared" si="9"/>
        <v>3.0528967224442392E-2</v>
      </c>
      <c r="AF35" s="10">
        <f t="shared" si="10"/>
        <v>-1.3169068347747385E-2</v>
      </c>
      <c r="AG35" s="10">
        <f t="shared" si="11"/>
        <v>-4.0241726403958972E-3</v>
      </c>
      <c r="AH35" s="10">
        <f t="shared" si="12"/>
        <v>-6.1890463568086123E-3</v>
      </c>
      <c r="AI35" s="10">
        <f t="shared" si="13"/>
        <v>-7.6927373793436648E-3</v>
      </c>
      <c r="AJ35" s="10"/>
      <c r="AK35" s="10"/>
      <c r="AL35" s="10"/>
      <c r="AM35" s="10"/>
      <c r="AN35" s="10"/>
      <c r="BB35" s="30"/>
      <c r="BC35" s="31"/>
    </row>
    <row r="36" spans="1:57" x14ac:dyDescent="0.2">
      <c r="A36" s="1">
        <v>43266</v>
      </c>
      <c r="B36" s="2">
        <v>16.34</v>
      </c>
      <c r="C36" s="2">
        <v>391.98001099999999</v>
      </c>
      <c r="D36" s="2">
        <v>191.759995</v>
      </c>
      <c r="E36" s="2">
        <v>122.610001</v>
      </c>
      <c r="F36" s="2">
        <v>124.040001</v>
      </c>
      <c r="G36" s="2">
        <v>357.88000499999998</v>
      </c>
      <c r="H36" s="2">
        <v>108.849998</v>
      </c>
      <c r="I36" s="2">
        <v>2779.6599120000001</v>
      </c>
      <c r="J36" s="2"/>
      <c r="K36" s="2">
        <f t="shared" si="30"/>
        <v>0.27457098283931347</v>
      </c>
      <c r="L36" s="2">
        <f t="shared" si="31"/>
        <v>0.19436914169006281</v>
      </c>
      <c r="M36" s="2">
        <f t="shared" si="32"/>
        <v>-3.0682944642542176E-2</v>
      </c>
      <c r="N36" s="2">
        <f t="shared" si="33"/>
        <v>-2.1858771788731968E-2</v>
      </c>
      <c r="O36" s="2">
        <f t="shared" si="34"/>
        <v>-4.2605720015525206E-2</v>
      </c>
      <c r="P36" s="2">
        <f t="shared" si="35"/>
        <v>4.9593817492465941E-2</v>
      </c>
      <c r="Q36" s="2">
        <f t="shared" si="36"/>
        <v>2.1010392005541112E-2</v>
      </c>
      <c r="R36" s="2"/>
      <c r="S36" s="2"/>
      <c r="T36" s="10">
        <f t="shared" ref="T36:T65" si="39">B36/B35-1</f>
        <v>5.5384615384614921E-3</v>
      </c>
      <c r="U36" s="10">
        <f t="shared" ref="U36:U65" si="40">C36/C35-1</f>
        <v>-2.265339708622971E-3</v>
      </c>
      <c r="V36" s="10">
        <f t="shared" ref="V36:V65" si="41">D36/D35-1</f>
        <v>-3.8441818181818022E-3</v>
      </c>
      <c r="W36" s="10">
        <f t="shared" ref="W36:W65" si="42">E36/E35-1</f>
        <v>1.6338288821557967E-3</v>
      </c>
      <c r="X36" s="10">
        <f t="shared" ref="X36:X65" si="43">F36/F35-1</f>
        <v>-1.9524155884528382E-2</v>
      </c>
      <c r="Y36" s="10">
        <f t="shared" ref="Y36:Y65" si="44">G36/G35-1</f>
        <v>-1.2526924113321569E-2</v>
      </c>
      <c r="Z36" s="10">
        <f t="shared" ref="Z36:Z65" si="45">H36/H35-1</f>
        <v>9.19521839080506E-4</v>
      </c>
      <c r="AA36" s="10">
        <f t="shared" ref="AA36:AA65" si="46">I36/I35-1</f>
        <v>-1.0171026706909947E-3</v>
      </c>
      <c r="AB36" s="10"/>
      <c r="AC36" s="10"/>
      <c r="AD36" s="10">
        <f t="shared" ref="AD36:AD65" si="47">T36-$AA36*$AP$4</f>
        <v>7.5445522648915891E-3</v>
      </c>
      <c r="AE36" s="10">
        <f t="shared" ref="AE36:AE65" si="48">U36-$AA36*$AP$5</f>
        <v>-8.1268195453211654E-4</v>
      </c>
      <c r="AF36" s="10">
        <f t="shared" ref="AF36:AF65" si="49">V36-$AA36*$AP$6</f>
        <v>-2.761084447502287E-3</v>
      </c>
      <c r="AG36" s="10">
        <f t="shared" ref="AG36:AG65" si="50">W36-$AA36*$AP$7</f>
        <v>2.5516165627997812E-3</v>
      </c>
      <c r="AH36" s="10">
        <f t="shared" ref="AH36:AH65" si="51">X36-$AA36*$AP$8</f>
        <v>-1.8790802199309956E-2</v>
      </c>
      <c r="AI36" s="10">
        <f t="shared" ref="AI36:AI65" si="52">Y36-$AA36*$AP$9</f>
        <v>-1.0978536999828502E-2</v>
      </c>
      <c r="AJ36" s="10"/>
      <c r="AK36" s="10"/>
      <c r="AL36" s="10"/>
      <c r="AM36" s="10"/>
      <c r="AN36" s="10"/>
      <c r="BB36" s="30"/>
      <c r="BC36" s="31"/>
    </row>
    <row r="37" spans="1:57" x14ac:dyDescent="0.2">
      <c r="A37" s="1">
        <v>43269</v>
      </c>
      <c r="B37" s="2">
        <v>17.110001</v>
      </c>
      <c r="C37" s="2">
        <v>390.39999399999999</v>
      </c>
      <c r="D37" s="2">
        <v>191.11000100000001</v>
      </c>
      <c r="E37" s="2">
        <v>121.32</v>
      </c>
      <c r="F37" s="2">
        <v>125.970001</v>
      </c>
      <c r="G37" s="2">
        <v>354.73998999999998</v>
      </c>
      <c r="H37" s="2">
        <v>107.05999799999999</v>
      </c>
      <c r="I37" s="2">
        <v>2773.75</v>
      </c>
      <c r="J37" s="2"/>
      <c r="K37" s="2">
        <f t="shared" si="30"/>
        <v>0.3346334633385335</v>
      </c>
      <c r="L37" s="2">
        <f t="shared" si="31"/>
        <v>0.20041815632366333</v>
      </c>
      <c r="M37" s="2">
        <f t="shared" si="32"/>
        <v>-3.2305452622779507E-2</v>
      </c>
      <c r="N37" s="2">
        <f t="shared" si="33"/>
        <v>-2.0427921201904287E-2</v>
      </c>
      <c r="O37" s="2">
        <f t="shared" si="34"/>
        <v>-2.6958178675210442E-2</v>
      </c>
      <c r="P37" s="2">
        <f t="shared" si="35"/>
        <v>3.0801344040157552E-2</v>
      </c>
      <c r="Q37" s="2">
        <f t="shared" si="36"/>
        <v>1.9712337022989024E-2</v>
      </c>
      <c r="R37" s="2"/>
      <c r="S37" s="2"/>
      <c r="T37" s="10">
        <f t="shared" si="39"/>
        <v>4.7123684210526262E-2</v>
      </c>
      <c r="U37" s="10">
        <f t="shared" si="40"/>
        <v>-4.0308611553153684E-3</v>
      </c>
      <c r="V37" s="10">
        <f t="shared" si="41"/>
        <v>-3.389622533104375E-3</v>
      </c>
      <c r="W37" s="10">
        <f t="shared" si="42"/>
        <v>-1.0521172738592544E-2</v>
      </c>
      <c r="X37" s="10">
        <f t="shared" si="43"/>
        <v>1.5559496811032636E-2</v>
      </c>
      <c r="Y37" s="10">
        <f t="shared" si="44"/>
        <v>-8.7739324805251595E-3</v>
      </c>
      <c r="Z37" s="10">
        <f t="shared" si="45"/>
        <v>-1.6444648901141945E-2</v>
      </c>
      <c r="AA37" s="10">
        <f t="shared" si="46"/>
        <v>-2.1261277232105247E-3</v>
      </c>
      <c r="AB37" s="10"/>
      <c r="AC37" s="10"/>
      <c r="AD37" s="10">
        <f t="shared" si="47"/>
        <v>5.1317169520953075E-2</v>
      </c>
      <c r="AE37" s="10">
        <f t="shared" si="48"/>
        <v>-9.9425923467443E-4</v>
      </c>
      <c r="AF37" s="10">
        <f t="shared" si="49"/>
        <v>-1.1255410267863599E-3</v>
      </c>
      <c r="AG37" s="10">
        <f t="shared" si="50"/>
        <v>-8.6026507564286626E-3</v>
      </c>
      <c r="AH37" s="10">
        <f t="shared" si="51"/>
        <v>1.7092482266672249E-2</v>
      </c>
      <c r="AI37" s="10">
        <f t="shared" si="52"/>
        <v>-5.537220137588352E-3</v>
      </c>
      <c r="AJ37" s="10"/>
      <c r="AK37" s="10"/>
      <c r="AL37" s="10"/>
      <c r="AM37" s="10"/>
      <c r="AN37" s="10"/>
      <c r="BB37" s="30"/>
      <c r="BC37" s="31"/>
    </row>
    <row r="38" spans="1:57" x14ac:dyDescent="0.2">
      <c r="A38" s="1">
        <v>43270</v>
      </c>
      <c r="B38" s="2">
        <v>16.690000999999999</v>
      </c>
      <c r="C38" s="2">
        <v>404.98001099999999</v>
      </c>
      <c r="D38" s="2">
        <v>190.35000600000001</v>
      </c>
      <c r="E38" s="2">
        <v>122.57</v>
      </c>
      <c r="F38" s="2">
        <v>125.540001</v>
      </c>
      <c r="G38" s="2">
        <v>341.11999500000002</v>
      </c>
      <c r="H38" s="2">
        <v>106.099998</v>
      </c>
      <c r="I38" s="2">
        <v>2762.5900879999999</v>
      </c>
      <c r="J38" s="2"/>
      <c r="K38" s="2">
        <f t="shared" si="30"/>
        <v>0.28384623076923066</v>
      </c>
      <c r="L38" s="2">
        <f t="shared" si="31"/>
        <v>0.24924430792988495</v>
      </c>
      <c r="M38" s="2">
        <f t="shared" si="32"/>
        <v>-2.9123697124591397E-2</v>
      </c>
      <c r="N38" s="2">
        <f t="shared" si="33"/>
        <v>-1.3441709810716573E-2</v>
      </c>
      <c r="O38" s="2">
        <f t="shared" si="34"/>
        <v>-1.8144845783318875E-2</v>
      </c>
      <c r="P38" s="2">
        <f t="shared" si="35"/>
        <v>-2.8784601780512342E-2</v>
      </c>
      <c r="Q38" s="2">
        <f t="shared" si="36"/>
        <v>1.8289961750556971E-2</v>
      </c>
      <c r="R38" s="2"/>
      <c r="S38" s="2"/>
      <c r="T38" s="10">
        <f t="shared" si="39"/>
        <v>-2.4547047074982786E-2</v>
      </c>
      <c r="U38" s="10">
        <f t="shared" si="40"/>
        <v>3.7346355594462421E-2</v>
      </c>
      <c r="V38" s="10">
        <f t="shared" si="41"/>
        <v>-3.9767411230352545E-3</v>
      </c>
      <c r="W38" s="10">
        <f t="shared" si="42"/>
        <v>1.0303330036267822E-2</v>
      </c>
      <c r="X38" s="10">
        <f t="shared" si="43"/>
        <v>-3.413511126351354E-3</v>
      </c>
      <c r="Y38" s="10">
        <f t="shared" si="44"/>
        <v>-3.8394303952029696E-2</v>
      </c>
      <c r="Z38" s="10">
        <f t="shared" si="45"/>
        <v>-8.9669345968041991E-3</v>
      </c>
      <c r="AA38" s="10">
        <f t="shared" si="46"/>
        <v>-4.0234022532672498E-3</v>
      </c>
      <c r="AB38" s="10"/>
      <c r="AC38" s="10"/>
      <c r="AD38" s="10">
        <f t="shared" si="47"/>
        <v>-1.6611456911313337E-2</v>
      </c>
      <c r="AE38" s="10">
        <f t="shared" si="48"/>
        <v>4.3092704168165991E-2</v>
      </c>
      <c r="AF38" s="10">
        <f t="shared" si="49"/>
        <v>3.0771955853906019E-4</v>
      </c>
      <c r="AG38" s="10">
        <f t="shared" si="50"/>
        <v>1.3933867177434946E-2</v>
      </c>
      <c r="AH38" s="10">
        <f t="shared" si="51"/>
        <v>-5.1254846587076757E-4</v>
      </c>
      <c r="AI38" s="10">
        <f t="shared" si="52"/>
        <v>-3.226927411888058E-2</v>
      </c>
      <c r="AJ38" s="10"/>
      <c r="AK38" s="10"/>
      <c r="AL38" s="10"/>
      <c r="AM38" s="10"/>
      <c r="AN38" s="10"/>
      <c r="AU38" s="1">
        <v>43311</v>
      </c>
      <c r="AV38" s="2">
        <f t="shared" ref="AV38:AV62" si="53">AV$33*B72</f>
        <v>215426.06000000003</v>
      </c>
      <c r="AW38" s="2">
        <f t="shared" ref="AW38:AW62" si="54">AW$33*C72</f>
        <v>39860.238928999999</v>
      </c>
      <c r="AX38" s="2">
        <f t="shared" ref="AX38:AX62" si="55">AX$33*D72</f>
        <v>0</v>
      </c>
      <c r="AY38" s="2">
        <f t="shared" ref="AY38:AY62" si="56">AY$33*E72</f>
        <v>110494.118328</v>
      </c>
      <c r="AZ38" s="2">
        <f t="shared" ref="AZ38:AZ62" si="57">AZ$33*F72</f>
        <v>218461.47341799998</v>
      </c>
      <c r="BA38" s="2">
        <f t="shared" ref="BA38:BA62" si="58">BA$33*G72</f>
        <v>0</v>
      </c>
      <c r="BB38" s="32">
        <f t="shared" ref="BB38:BB62" si="59">BB$33*H72</f>
        <v>437153.86123499996</v>
      </c>
      <c r="BC38" s="2">
        <f t="shared" ref="BC38:BC62" si="60">SUM(AV38:BB38)</f>
        <v>1021395.75191</v>
      </c>
      <c r="BE38" s="15">
        <f>BC38/BC32-1</f>
        <v>2.1395751910000094E-2</v>
      </c>
    </row>
    <row r="39" spans="1:57" x14ac:dyDescent="0.2">
      <c r="A39" s="1">
        <v>43271</v>
      </c>
      <c r="B39" s="2">
        <v>16.52</v>
      </c>
      <c r="C39" s="2">
        <v>416.76001000000002</v>
      </c>
      <c r="D39" s="2">
        <v>189.5</v>
      </c>
      <c r="E39" s="2">
        <v>122.040001</v>
      </c>
      <c r="F39" s="2">
        <v>125.290001</v>
      </c>
      <c r="G39" s="2">
        <v>342.69000199999999</v>
      </c>
      <c r="H39" s="2">
        <v>107.150002</v>
      </c>
      <c r="I39" s="2">
        <v>2767.320068</v>
      </c>
      <c r="J39" s="2"/>
      <c r="K39" s="2">
        <f t="shared" si="30"/>
        <v>0.27174749807544263</v>
      </c>
      <c r="L39" s="2">
        <f t="shared" si="31"/>
        <v>0.25598216264277296</v>
      </c>
      <c r="M39" s="2">
        <f t="shared" si="32"/>
        <v>-4.2494082310260528E-2</v>
      </c>
      <c r="N39" s="2">
        <f t="shared" si="33"/>
        <v>-1.3579049356781003E-2</v>
      </c>
      <c r="O39" s="2">
        <f t="shared" si="34"/>
        <v>-3.153740556301321E-2</v>
      </c>
      <c r="P39" s="2">
        <f t="shared" si="35"/>
        <v>-5.8337025284729283E-2</v>
      </c>
      <c r="Q39" s="2">
        <f t="shared" si="36"/>
        <v>1.2553945237836928E-2</v>
      </c>
      <c r="R39" s="2"/>
      <c r="S39" s="2"/>
      <c r="T39" s="10">
        <f t="shared" si="39"/>
        <v>-1.0185799269874174E-2</v>
      </c>
      <c r="U39" s="10">
        <f t="shared" si="40"/>
        <v>2.9087852931092062E-2</v>
      </c>
      <c r="V39" s="10">
        <f t="shared" si="41"/>
        <v>-4.4654897462940157E-3</v>
      </c>
      <c r="W39" s="10">
        <f t="shared" si="42"/>
        <v>-4.3240515623724773E-3</v>
      </c>
      <c r="X39" s="10">
        <f t="shared" si="43"/>
        <v>-1.9913971483878079E-3</v>
      </c>
      <c r="Y39" s="10">
        <f t="shared" si="44"/>
        <v>4.6025065168049384E-3</v>
      </c>
      <c r="Z39" s="10">
        <f t="shared" si="45"/>
        <v>9.8963621092622578E-3</v>
      </c>
      <c r="AA39" s="10">
        <f t="shared" si="46"/>
        <v>1.7121541196234435E-3</v>
      </c>
      <c r="AB39" s="10"/>
      <c r="AC39" s="10"/>
      <c r="AD39" s="10">
        <f t="shared" si="47"/>
        <v>-1.3562780375687415E-2</v>
      </c>
      <c r="AE39" s="10">
        <f t="shared" si="48"/>
        <v>2.6642501021456558E-2</v>
      </c>
      <c r="AF39" s="10">
        <f t="shared" si="49"/>
        <v>-6.2887369745235882E-3</v>
      </c>
      <c r="AG39" s="10">
        <f t="shared" si="50"/>
        <v>-5.8690223933768604E-3</v>
      </c>
      <c r="AH39" s="10">
        <f t="shared" si="51"/>
        <v>-3.2258984130779586E-3</v>
      </c>
      <c r="AI39" s="10">
        <f t="shared" si="52"/>
        <v>1.9960072404458149E-3</v>
      </c>
      <c r="AJ39" s="10"/>
      <c r="AK39" s="10"/>
      <c r="AL39" s="10"/>
      <c r="AM39" s="10"/>
      <c r="AN39" s="10"/>
      <c r="AU39" s="1">
        <v>43312</v>
      </c>
      <c r="AV39" s="2">
        <f t="shared" si="53"/>
        <v>203334.68999999997</v>
      </c>
      <c r="AW39" s="2">
        <f t="shared" si="54"/>
        <v>40156.551427999999</v>
      </c>
      <c r="AX39" s="2">
        <f t="shared" si="55"/>
        <v>0</v>
      </c>
      <c r="AY39" s="2">
        <f t="shared" si="56"/>
        <v>110786.723344</v>
      </c>
      <c r="AZ39" s="2">
        <f t="shared" si="57"/>
        <v>215795.42487300001</v>
      </c>
      <c r="BA39" s="2">
        <f t="shared" si="58"/>
        <v>0</v>
      </c>
      <c r="BB39" s="32">
        <f t="shared" si="59"/>
        <v>430487.73876499996</v>
      </c>
      <c r="BC39" s="2">
        <f t="shared" si="60"/>
        <v>1000561.1284099999</v>
      </c>
      <c r="BE39" s="15">
        <f t="shared" ref="BE39:BE62" si="61">BC39/BC38-1</f>
        <v>-2.039818891065448E-2</v>
      </c>
    </row>
    <row r="40" spans="1:57" x14ac:dyDescent="0.2">
      <c r="A40" s="1">
        <v>43272</v>
      </c>
      <c r="B40" s="2">
        <v>15.65</v>
      </c>
      <c r="C40" s="2">
        <v>415.44000199999999</v>
      </c>
      <c r="D40" s="2">
        <v>188.86000100000001</v>
      </c>
      <c r="E40" s="2">
        <v>121.449997</v>
      </c>
      <c r="F40" s="2">
        <v>122.589996</v>
      </c>
      <c r="G40" s="2">
        <v>337.66000400000001</v>
      </c>
      <c r="H40" s="2">
        <v>105.889999</v>
      </c>
      <c r="I40" s="2">
        <v>2749.76001</v>
      </c>
      <c r="J40" s="2"/>
      <c r="K40" s="2">
        <f t="shared" si="30"/>
        <v>0.20570107858243447</v>
      </c>
      <c r="L40" s="2">
        <f t="shared" si="31"/>
        <v>0.25275920711596411</v>
      </c>
      <c r="M40" s="2">
        <f t="shared" si="32"/>
        <v>-4.6787481785002694E-2</v>
      </c>
      <c r="N40" s="2">
        <f t="shared" si="33"/>
        <v>-1.1878666930968507E-2</v>
      </c>
      <c r="O40" s="2">
        <f t="shared" si="34"/>
        <v>-4.3983468579379847E-2</v>
      </c>
      <c r="P40" s="2">
        <f t="shared" si="35"/>
        <v>-4.8898612860922563E-2</v>
      </c>
      <c r="Q40" s="2">
        <f t="shared" si="36"/>
        <v>9.2936785351582785E-3</v>
      </c>
      <c r="R40" s="2"/>
      <c r="S40" s="2"/>
      <c r="T40" s="10">
        <f t="shared" si="39"/>
        <v>-5.2663438256658535E-2</v>
      </c>
      <c r="U40" s="10">
        <f t="shared" si="40"/>
        <v>-3.1673096466238171E-3</v>
      </c>
      <c r="V40" s="10">
        <f t="shared" si="41"/>
        <v>-3.3773034300791371E-3</v>
      </c>
      <c r="W40" s="10">
        <f t="shared" si="42"/>
        <v>-4.8345132347221709E-3</v>
      </c>
      <c r="X40" s="10">
        <f t="shared" si="43"/>
        <v>-2.1550043726154988E-2</v>
      </c>
      <c r="Y40" s="10">
        <f t="shared" si="44"/>
        <v>-1.4677982931057265E-2</v>
      </c>
      <c r="Z40" s="10">
        <f t="shared" si="45"/>
        <v>-1.1759243830905319E-2</v>
      </c>
      <c r="AA40" s="10">
        <f t="shared" si="46"/>
        <v>-6.3455103018462689E-3</v>
      </c>
      <c r="AB40" s="10"/>
      <c r="AC40" s="10"/>
      <c r="AD40" s="10">
        <f t="shared" si="47"/>
        <v>-4.0147819393567541E-2</v>
      </c>
      <c r="AE40" s="10">
        <f t="shared" si="48"/>
        <v>5.895546060340354E-3</v>
      </c>
      <c r="AF40" s="10">
        <f t="shared" si="49"/>
        <v>3.379935265283106E-3</v>
      </c>
      <c r="AG40" s="10">
        <f t="shared" si="50"/>
        <v>8.913897151515424E-4</v>
      </c>
      <c r="AH40" s="10">
        <f t="shared" si="51"/>
        <v>-1.6974789429271692E-2</v>
      </c>
      <c r="AI40" s="10">
        <f t="shared" si="52"/>
        <v>-5.0178899404045123E-3</v>
      </c>
      <c r="AJ40" s="10"/>
      <c r="AK40" s="10"/>
      <c r="AL40" s="10"/>
      <c r="AM40" s="10"/>
      <c r="AN40" s="10"/>
      <c r="AU40" s="1">
        <v>43313</v>
      </c>
      <c r="AV40" s="2">
        <f t="shared" si="53"/>
        <v>204998.64</v>
      </c>
      <c r="AW40" s="2">
        <f t="shared" si="54"/>
        <v>40267.220594999999</v>
      </c>
      <c r="AX40" s="2">
        <f t="shared" si="55"/>
        <v>0</v>
      </c>
      <c r="AY40" s="2">
        <f t="shared" si="56"/>
        <v>110887.03916399999</v>
      </c>
      <c r="AZ40" s="2">
        <f t="shared" si="57"/>
        <v>214291.50829100001</v>
      </c>
      <c r="BA40" s="2">
        <f t="shared" si="58"/>
        <v>0</v>
      </c>
      <c r="BB40" s="32">
        <f t="shared" si="59"/>
        <v>433146.71497999999</v>
      </c>
      <c r="BC40" s="2">
        <f t="shared" si="60"/>
        <v>1003591.1230299999</v>
      </c>
      <c r="BE40" s="15">
        <f t="shared" si="61"/>
        <v>3.0282953574409799E-3</v>
      </c>
    </row>
    <row r="41" spans="1:57" x14ac:dyDescent="0.2">
      <c r="A41" s="1">
        <v>43273</v>
      </c>
      <c r="B41" s="2">
        <v>15.8</v>
      </c>
      <c r="C41" s="2">
        <v>411.08999599999999</v>
      </c>
      <c r="D41" s="2">
        <v>188.91000399999999</v>
      </c>
      <c r="E41" s="2">
        <v>122.839996</v>
      </c>
      <c r="F41" s="2">
        <v>125.099998</v>
      </c>
      <c r="G41" s="2">
        <v>338.91000400000001</v>
      </c>
      <c r="H41" s="2">
        <v>106.339996</v>
      </c>
      <c r="I41" s="2">
        <v>2754.8798830000001</v>
      </c>
      <c r="J41" s="2"/>
      <c r="K41" s="2">
        <f t="shared" si="30"/>
        <v>0.20610687022900764</v>
      </c>
      <c r="L41" s="2">
        <f t="shared" si="31"/>
        <v>0.19253305525489361</v>
      </c>
      <c r="M41" s="2">
        <f t="shared" si="32"/>
        <v>-3.5927497360461857E-2</v>
      </c>
      <c r="N41" s="2">
        <f t="shared" si="33"/>
        <v>-4.9412799904725579E-3</v>
      </c>
      <c r="O41" s="2">
        <f t="shared" si="34"/>
        <v>-2.7972020854048596E-2</v>
      </c>
      <c r="P41" s="2">
        <f t="shared" si="35"/>
        <v>-5.6512868541008898E-2</v>
      </c>
      <c r="Q41" s="2">
        <f t="shared" si="36"/>
        <v>7.8988485275783837E-3</v>
      </c>
      <c r="R41" s="2"/>
      <c r="S41" s="2"/>
      <c r="T41" s="10">
        <f t="shared" si="39"/>
        <v>9.5846645367412275E-3</v>
      </c>
      <c r="U41" s="10">
        <f t="shared" si="40"/>
        <v>-1.0470840504184342E-2</v>
      </c>
      <c r="V41" s="10">
        <f t="shared" si="41"/>
        <v>2.6476225635496675E-4</v>
      </c>
      <c r="W41" s="10">
        <f t="shared" si="42"/>
        <v>1.1445031159613706E-2</v>
      </c>
      <c r="X41" s="10">
        <f t="shared" si="43"/>
        <v>2.047477022513311E-2</v>
      </c>
      <c r="Y41" s="10">
        <f t="shared" si="44"/>
        <v>3.7019486619445097E-3</v>
      </c>
      <c r="Z41" s="10">
        <f t="shared" si="45"/>
        <v>4.2496647865677417E-3</v>
      </c>
      <c r="AA41" s="10">
        <f t="shared" si="46"/>
        <v>1.8619344893302525E-3</v>
      </c>
      <c r="AB41" s="10"/>
      <c r="AC41" s="10"/>
      <c r="AD41" s="10">
        <f t="shared" si="47"/>
        <v>5.91226290030843E-3</v>
      </c>
      <c r="AE41" s="10">
        <f t="shared" si="48"/>
        <v>-1.3130113408951413E-2</v>
      </c>
      <c r="AF41" s="10">
        <f t="shared" si="49"/>
        <v>-1.717983839868569E-3</v>
      </c>
      <c r="AG41" s="10">
        <f t="shared" si="50"/>
        <v>9.7649052630682798E-3</v>
      </c>
      <c r="AH41" s="10">
        <f t="shared" si="51"/>
        <v>1.9132273976983478E-2</v>
      </c>
      <c r="AI41" s="10">
        <f t="shared" si="52"/>
        <v>8.6743111270965855E-4</v>
      </c>
      <c r="AJ41" s="10"/>
      <c r="AK41" s="10"/>
      <c r="AL41" s="10"/>
      <c r="AM41" s="10"/>
      <c r="AN41" s="10"/>
      <c r="AU41" s="1">
        <v>43314</v>
      </c>
      <c r="AV41" s="2">
        <f t="shared" si="53"/>
        <v>208437.48109300001</v>
      </c>
      <c r="AW41" s="2">
        <f t="shared" si="54"/>
        <v>40995.5</v>
      </c>
      <c r="AX41" s="2">
        <f t="shared" si="55"/>
        <v>0</v>
      </c>
      <c r="AY41" s="2">
        <f t="shared" si="56"/>
        <v>109725</v>
      </c>
      <c r="AZ41" s="2">
        <f t="shared" si="57"/>
        <v>211505.843418</v>
      </c>
      <c r="BA41" s="2">
        <f t="shared" si="58"/>
        <v>0</v>
      </c>
      <c r="BB41" s="32">
        <f t="shared" si="59"/>
        <v>434981.75748999999</v>
      </c>
      <c r="BC41" s="2">
        <f t="shared" si="60"/>
        <v>1005645.5820010001</v>
      </c>
      <c r="BE41" s="15">
        <f t="shared" si="61"/>
        <v>2.0471075559111984E-3</v>
      </c>
    </row>
    <row r="42" spans="1:57" x14ac:dyDescent="0.2">
      <c r="A42" s="1">
        <v>43276</v>
      </c>
      <c r="B42" s="2">
        <v>15.11</v>
      </c>
      <c r="C42" s="2">
        <v>384.48001099999999</v>
      </c>
      <c r="D42" s="2">
        <v>186.729996</v>
      </c>
      <c r="E42" s="2">
        <v>122.589996</v>
      </c>
      <c r="F42" s="2">
        <v>122.610001</v>
      </c>
      <c r="G42" s="2">
        <v>331.20001200000002</v>
      </c>
      <c r="H42" s="2">
        <v>104.449997</v>
      </c>
      <c r="I42" s="2">
        <v>2717.070068</v>
      </c>
      <c r="J42" s="2"/>
      <c r="K42" s="2">
        <f t="shared" si="30"/>
        <v>0.12677106636838165</v>
      </c>
      <c r="L42" s="2">
        <f t="shared" si="31"/>
        <v>0.1007472332253283</v>
      </c>
      <c r="M42" s="2">
        <f t="shared" si="32"/>
        <v>-4.1574736523382061E-2</v>
      </c>
      <c r="N42" s="2">
        <f t="shared" si="33"/>
        <v>2.7811533742330141E-3</v>
      </c>
      <c r="O42" s="2">
        <f t="shared" si="34"/>
        <v>-3.1593080865705114E-2</v>
      </c>
      <c r="P42" s="2">
        <f t="shared" si="35"/>
        <v>-7.7437292479108577E-2</v>
      </c>
      <c r="Q42" s="2">
        <f t="shared" si="36"/>
        <v>-3.9189452007546421E-3</v>
      </c>
      <c r="R42" s="2"/>
      <c r="S42" s="2"/>
      <c r="T42" s="10">
        <f t="shared" si="39"/>
        <v>-4.3670886075949489E-2</v>
      </c>
      <c r="U42" s="10">
        <f t="shared" si="40"/>
        <v>-6.4730315159505891E-2</v>
      </c>
      <c r="V42" s="10">
        <f t="shared" si="41"/>
        <v>-1.1539928822403622E-2</v>
      </c>
      <c r="W42" s="10">
        <f t="shared" si="42"/>
        <v>-2.0351677640888521E-3</v>
      </c>
      <c r="X42" s="10">
        <f t="shared" si="43"/>
        <v>-1.9904053076004069E-2</v>
      </c>
      <c r="Y42" s="10">
        <f t="shared" si="44"/>
        <v>-2.2749378622650474E-2</v>
      </c>
      <c r="Z42" s="10">
        <f t="shared" si="45"/>
        <v>-1.7773171629609674E-2</v>
      </c>
      <c r="AA42" s="10">
        <f t="shared" si="46"/>
        <v>-1.3724669170993464E-2</v>
      </c>
      <c r="AB42" s="10"/>
      <c r="AC42" s="10"/>
      <c r="AD42" s="10">
        <f t="shared" si="47"/>
        <v>-1.6600923189561797E-2</v>
      </c>
      <c r="AE42" s="10">
        <f t="shared" si="48"/>
        <v>-4.5128314625940802E-2</v>
      </c>
      <c r="AF42" s="10">
        <f t="shared" si="49"/>
        <v>3.0752654160012376E-3</v>
      </c>
      <c r="AG42" s="10">
        <f t="shared" si="50"/>
        <v>1.0349356088841799E-2</v>
      </c>
      <c r="AH42" s="10">
        <f t="shared" si="51"/>
        <v>-1.0008260836943443E-2</v>
      </c>
      <c r="AI42" s="10">
        <f t="shared" si="52"/>
        <v>-1.8556168681125619E-3</v>
      </c>
      <c r="AJ42" s="10"/>
      <c r="AK42" s="10"/>
      <c r="AL42" s="10"/>
      <c r="AM42" s="10"/>
      <c r="AN42" s="10"/>
      <c r="AU42" s="1">
        <v>43315</v>
      </c>
      <c r="AV42" s="2">
        <f t="shared" si="53"/>
        <v>205109.56999999998</v>
      </c>
      <c r="AW42" s="2">
        <f t="shared" si="54"/>
        <v>40827.709523999998</v>
      </c>
      <c r="AX42" s="2">
        <f t="shared" si="55"/>
        <v>0</v>
      </c>
      <c r="AY42" s="2">
        <f t="shared" si="56"/>
        <v>110310.19749199999</v>
      </c>
      <c r="AZ42" s="2">
        <f t="shared" si="57"/>
        <v>212001.45512699999</v>
      </c>
      <c r="BA42" s="2">
        <f t="shared" si="58"/>
        <v>0</v>
      </c>
      <c r="BB42" s="32">
        <f t="shared" si="59"/>
        <v>438502.03502000001</v>
      </c>
      <c r="BC42" s="2">
        <f t="shared" si="60"/>
        <v>1006750.967163</v>
      </c>
      <c r="BE42" s="15">
        <f t="shared" si="61"/>
        <v>1.0991796531343301E-3</v>
      </c>
    </row>
    <row r="43" spans="1:57" x14ac:dyDescent="0.2">
      <c r="A43" s="1">
        <v>43277</v>
      </c>
      <c r="B43" s="2">
        <v>15.5</v>
      </c>
      <c r="C43" s="2">
        <v>399.39001500000001</v>
      </c>
      <c r="D43" s="2">
        <v>186.44000199999999</v>
      </c>
      <c r="E43" s="2">
        <v>122.349998</v>
      </c>
      <c r="F43" s="2">
        <v>124.160004</v>
      </c>
      <c r="G43" s="2">
        <v>331.29998799999998</v>
      </c>
      <c r="H43" s="2">
        <v>104.260002</v>
      </c>
      <c r="I43" s="2">
        <v>2723.0600589999999</v>
      </c>
      <c r="J43" s="2"/>
      <c r="K43" s="2">
        <f t="shared" si="30"/>
        <v>0.14475627769571653</v>
      </c>
      <c r="L43" s="2">
        <f t="shared" si="31"/>
        <v>0.13692392259297081</v>
      </c>
      <c r="M43" s="2">
        <f t="shared" si="32"/>
        <v>-3.9711523246300007E-2</v>
      </c>
      <c r="N43" s="2">
        <f t="shared" si="33"/>
        <v>7.2445623837609219E-3</v>
      </c>
      <c r="O43" s="2">
        <f t="shared" si="34"/>
        <v>1.6122448381660437E-2</v>
      </c>
      <c r="P43" s="2">
        <f t="shared" si="35"/>
        <v>-7.995225726848576E-2</v>
      </c>
      <c r="Q43" s="2">
        <f t="shared" si="36"/>
        <v>6.3571156398323225E-4</v>
      </c>
      <c r="R43" s="2"/>
      <c r="S43" s="2"/>
      <c r="T43" s="10">
        <f t="shared" si="39"/>
        <v>2.5810721376571921E-2</v>
      </c>
      <c r="U43" s="10">
        <f t="shared" si="40"/>
        <v>3.8779659731127181E-2</v>
      </c>
      <c r="V43" s="10">
        <f t="shared" si="41"/>
        <v>-1.553012404070353E-3</v>
      </c>
      <c r="W43" s="10">
        <f t="shared" si="42"/>
        <v>-1.9577290792961444E-3</v>
      </c>
      <c r="X43" s="10">
        <f t="shared" si="43"/>
        <v>1.2641733850079717E-2</v>
      </c>
      <c r="Y43" s="10">
        <f t="shared" si="44"/>
        <v>3.0185989244468914E-4</v>
      </c>
      <c r="Z43" s="10">
        <f t="shared" si="45"/>
        <v>-1.8190043605266215E-3</v>
      </c>
      <c r="AA43" s="10">
        <f t="shared" si="46"/>
        <v>2.2045773020529236E-3</v>
      </c>
      <c r="AB43" s="10"/>
      <c r="AC43" s="10"/>
      <c r="AD43" s="10">
        <f t="shared" si="47"/>
        <v>2.1462505401146297E-2</v>
      </c>
      <c r="AE43" s="10">
        <f t="shared" si="48"/>
        <v>3.5631013675420556E-2</v>
      </c>
      <c r="AF43" s="10">
        <f t="shared" si="49"/>
        <v>-3.9006336896295255E-3</v>
      </c>
      <c r="AG43" s="10">
        <f t="shared" si="50"/>
        <v>-3.9470404311942988E-3</v>
      </c>
      <c r="AH43" s="10">
        <f t="shared" si="51"/>
        <v>1.1052184500345893E-2</v>
      </c>
      <c r="AI43" s="10">
        <f t="shared" si="52"/>
        <v>-3.0542802333884162E-3</v>
      </c>
      <c r="AJ43" s="10"/>
      <c r="AK43" s="10"/>
      <c r="AL43" s="10"/>
      <c r="AM43" s="10"/>
      <c r="AN43" s="10"/>
      <c r="AU43" s="1">
        <v>43318</v>
      </c>
      <c r="AV43" s="2">
        <f t="shared" si="53"/>
        <v>215536.99</v>
      </c>
      <c r="AW43" s="2">
        <f t="shared" si="54"/>
        <v>41759.481546999996</v>
      </c>
      <c r="AX43" s="2">
        <f t="shared" si="55"/>
        <v>0</v>
      </c>
      <c r="AY43" s="2">
        <f t="shared" si="56"/>
        <v>110368.723344</v>
      </c>
      <c r="AZ43" s="2">
        <f t="shared" si="57"/>
        <v>212428.70512699999</v>
      </c>
      <c r="BA43" s="2">
        <f t="shared" si="58"/>
        <v>0</v>
      </c>
      <c r="BB43" s="32">
        <f t="shared" si="59"/>
        <v>438614.41123500001</v>
      </c>
      <c r="BC43" s="2">
        <f t="shared" si="60"/>
        <v>1018708.3112530001</v>
      </c>
      <c r="BE43" s="15">
        <f t="shared" si="61"/>
        <v>1.1877161760962096E-2</v>
      </c>
    </row>
    <row r="44" spans="1:57" x14ac:dyDescent="0.2">
      <c r="A44" s="1">
        <v>43278</v>
      </c>
      <c r="B44" s="2">
        <v>14.97</v>
      </c>
      <c r="C44" s="2">
        <v>390.39001500000001</v>
      </c>
      <c r="D44" s="2">
        <v>184.91000399999999</v>
      </c>
      <c r="E44" s="2">
        <v>121.610001</v>
      </c>
      <c r="F44" s="2">
        <v>126</v>
      </c>
      <c r="G44" s="2">
        <v>329.82000699999998</v>
      </c>
      <c r="H44" s="2">
        <v>103.959999</v>
      </c>
      <c r="I44" s="2">
        <v>2699.6298830000001</v>
      </c>
      <c r="J44" s="2"/>
      <c r="K44" s="2">
        <f t="shared" si="30"/>
        <v>0.12050898203592819</v>
      </c>
      <c r="L44" s="2">
        <f t="shared" si="31"/>
        <v>0.11626112349849205</v>
      </c>
      <c r="M44" s="2">
        <f t="shared" si="32"/>
        <v>-2.612309017019776E-2</v>
      </c>
      <c r="N44" s="2">
        <f t="shared" si="33"/>
        <v>1.8509204045071836E-2</v>
      </c>
      <c r="O44" s="2">
        <f t="shared" si="34"/>
        <v>3.7976777642118487E-2</v>
      </c>
      <c r="P44" s="2">
        <f t="shared" si="35"/>
        <v>-6.4287344793574785E-2</v>
      </c>
      <c r="Q44" s="2">
        <f t="shared" si="36"/>
        <v>3.6320758743457748E-3</v>
      </c>
      <c r="R44" s="2"/>
      <c r="S44" s="2"/>
      <c r="T44" s="10">
        <f t="shared" si="39"/>
        <v>-3.4193548387096762E-2</v>
      </c>
      <c r="U44" s="10">
        <f t="shared" si="40"/>
        <v>-2.2534364060153078E-2</v>
      </c>
      <c r="V44" s="10">
        <f t="shared" si="41"/>
        <v>-8.2063826624503289E-3</v>
      </c>
      <c r="W44" s="10">
        <f t="shared" si="42"/>
        <v>-6.048197892083329E-3</v>
      </c>
      <c r="X44" s="10">
        <f t="shared" si="43"/>
        <v>1.4819554934937029E-2</v>
      </c>
      <c r="Y44" s="10">
        <f t="shared" si="44"/>
        <v>-4.4671930383529679E-3</v>
      </c>
      <c r="Z44" s="10">
        <f t="shared" si="45"/>
        <v>-2.877450549061078E-3</v>
      </c>
      <c r="AA44" s="10">
        <f t="shared" si="46"/>
        <v>-8.6043552078701735E-3</v>
      </c>
      <c r="AB44" s="10"/>
      <c r="AC44" s="10"/>
      <c r="AD44" s="10">
        <f t="shared" si="47"/>
        <v>-1.722267839843369E-2</v>
      </c>
      <c r="AE44" s="10">
        <f t="shared" si="48"/>
        <v>-1.0245355613077628E-2</v>
      </c>
      <c r="AF44" s="10">
        <f t="shared" si="49"/>
        <v>9.5626607556294901E-4</v>
      </c>
      <c r="AG44" s="10">
        <f t="shared" si="50"/>
        <v>1.7159850534821846E-3</v>
      </c>
      <c r="AH44" s="10">
        <f t="shared" si="51"/>
        <v>2.1023486733024892E-2</v>
      </c>
      <c r="AI44" s="10">
        <f t="shared" si="52"/>
        <v>8.631654411071105E-3</v>
      </c>
      <c r="AJ44" s="10"/>
      <c r="AK44" s="10"/>
      <c r="AL44" s="10"/>
      <c r="AM44" s="10"/>
      <c r="AN44" s="10"/>
      <c r="AU44" s="1">
        <v>43319</v>
      </c>
      <c r="AV44" s="2">
        <f t="shared" si="53"/>
        <v>216979.06890700001</v>
      </c>
      <c r="AW44" s="2">
        <f t="shared" si="54"/>
        <v>41867.768453000004</v>
      </c>
      <c r="AX44" s="2">
        <f t="shared" si="55"/>
        <v>0</v>
      </c>
      <c r="AY44" s="2">
        <f t="shared" si="56"/>
        <v>109900.56585199999</v>
      </c>
      <c r="AZ44" s="2">
        <f t="shared" si="57"/>
        <v>213932.62000000002</v>
      </c>
      <c r="BA44" s="2">
        <f t="shared" si="58"/>
        <v>0</v>
      </c>
      <c r="BB44" s="32">
        <f t="shared" si="59"/>
        <v>440224.76123500004</v>
      </c>
      <c r="BC44" s="2">
        <f t="shared" si="60"/>
        <v>1022904.7844470001</v>
      </c>
      <c r="BE44" s="15">
        <f t="shared" si="61"/>
        <v>4.1194060631923879E-3</v>
      </c>
    </row>
    <row r="45" spans="1:57" x14ac:dyDescent="0.2">
      <c r="A45" s="1">
        <v>43279</v>
      </c>
      <c r="B45" s="2">
        <v>15.31</v>
      </c>
      <c r="C45" s="2">
        <v>395.42001299999998</v>
      </c>
      <c r="D45" s="2">
        <v>187.08999600000001</v>
      </c>
      <c r="E45" s="2">
        <v>122</v>
      </c>
      <c r="F45" s="2">
        <v>125.660004</v>
      </c>
      <c r="G45" s="2">
        <v>334.64999399999999</v>
      </c>
      <c r="H45" s="2">
        <v>104.769997</v>
      </c>
      <c r="I45" s="2">
        <v>2716.3100589999999</v>
      </c>
      <c r="J45" s="2"/>
      <c r="K45" s="2">
        <f t="shared" si="30"/>
        <v>0.1078147612156295</v>
      </c>
      <c r="L45" s="2">
        <f t="shared" si="31"/>
        <v>0.11845902283721443</v>
      </c>
      <c r="M45" s="2">
        <f t="shared" si="32"/>
        <v>-3.6115454834143579E-2</v>
      </c>
      <c r="N45" s="2">
        <f t="shared" si="33"/>
        <v>8.5144993922914303E-3</v>
      </c>
      <c r="O45" s="2">
        <f t="shared" si="34"/>
        <v>3.9948864175491927E-3</v>
      </c>
      <c r="P45" s="2">
        <f t="shared" si="35"/>
        <v>-6.5719332947768883E-2</v>
      </c>
      <c r="Q45" s="2">
        <f t="shared" si="36"/>
        <v>-2.8266970281801695E-3</v>
      </c>
      <c r="R45" s="2"/>
      <c r="S45" s="2"/>
      <c r="T45" s="10">
        <f t="shared" si="39"/>
        <v>2.2712090848363342E-2</v>
      </c>
      <c r="U45" s="10">
        <f t="shared" si="40"/>
        <v>1.2884545727943397E-2</v>
      </c>
      <c r="V45" s="10">
        <f t="shared" si="41"/>
        <v>1.1789475706246888E-2</v>
      </c>
      <c r="W45" s="10">
        <f t="shared" si="42"/>
        <v>3.2069648613850532E-3</v>
      </c>
      <c r="X45" s="10">
        <f t="shared" si="43"/>
        <v>-2.6983809523809521E-3</v>
      </c>
      <c r="Y45" s="10">
        <f t="shared" si="44"/>
        <v>1.464431173819003E-2</v>
      </c>
      <c r="Z45" s="10">
        <f t="shared" si="45"/>
        <v>7.791439089952279E-3</v>
      </c>
      <c r="AA45" s="10">
        <f t="shared" si="46"/>
        <v>6.1786899400682049E-3</v>
      </c>
      <c r="AB45" s="10"/>
      <c r="AC45" s="10"/>
      <c r="AD45" s="10">
        <f t="shared" si="47"/>
        <v>1.0525501482869997E-2</v>
      </c>
      <c r="AE45" s="10">
        <f t="shared" si="48"/>
        <v>4.0599480642036258E-3</v>
      </c>
      <c r="AF45" s="10">
        <f t="shared" si="49"/>
        <v>5.209881510721495E-3</v>
      </c>
      <c r="AG45" s="10">
        <f t="shared" si="50"/>
        <v>-2.3684069008982631E-3</v>
      </c>
      <c r="AH45" s="10">
        <f t="shared" si="51"/>
        <v>-7.1533540518937799E-3</v>
      </c>
      <c r="AI45" s="10">
        <f t="shared" si="52"/>
        <v>5.2381778667970093E-3</v>
      </c>
      <c r="AJ45" s="10"/>
      <c r="AK45" s="10"/>
      <c r="AL45" s="10"/>
      <c r="AM45" s="10"/>
      <c r="AN45" s="10"/>
      <c r="AU45" s="1">
        <v>43320</v>
      </c>
      <c r="AV45" s="2">
        <f t="shared" si="53"/>
        <v>217200.93999999997</v>
      </c>
      <c r="AW45" s="2">
        <f t="shared" si="54"/>
        <v>41365.588214999996</v>
      </c>
      <c r="AX45" s="2">
        <f t="shared" si="55"/>
        <v>0</v>
      </c>
      <c r="AY45" s="2">
        <f t="shared" si="56"/>
        <v>109658.118328</v>
      </c>
      <c r="AZ45" s="2">
        <f t="shared" si="57"/>
        <v>211710.914873</v>
      </c>
      <c r="BA45" s="2">
        <f t="shared" si="58"/>
        <v>0</v>
      </c>
      <c r="BB45" s="32">
        <f t="shared" si="59"/>
        <v>441123.55374500004</v>
      </c>
      <c r="BC45" s="2">
        <f t="shared" si="60"/>
        <v>1021059.1151609999</v>
      </c>
      <c r="BE45" s="15">
        <f t="shared" si="61"/>
        <v>-1.8043412388554225E-3</v>
      </c>
    </row>
    <row r="46" spans="1:57" x14ac:dyDescent="0.2">
      <c r="A46" s="1">
        <v>43280</v>
      </c>
      <c r="B46" s="2">
        <v>14.99</v>
      </c>
      <c r="C46" s="2">
        <v>391.42999300000002</v>
      </c>
      <c r="D46" s="2">
        <v>186.64999399999999</v>
      </c>
      <c r="E46" s="2">
        <v>121.339996</v>
      </c>
      <c r="F46" s="2">
        <v>126.43</v>
      </c>
      <c r="G46" s="2">
        <v>335.51001000000002</v>
      </c>
      <c r="H46" s="2">
        <v>104.80999799999999</v>
      </c>
      <c r="I46" s="2">
        <v>2718.3701169999999</v>
      </c>
      <c r="J46" s="2"/>
      <c r="K46" s="2">
        <f t="shared" si="30"/>
        <v>9.1769847050254816E-2</v>
      </c>
      <c r="L46" s="2">
        <f t="shared" si="31"/>
        <v>0.11328209988710869</v>
      </c>
      <c r="M46" s="2">
        <f t="shared" si="32"/>
        <v>-2.547906346514428E-2</v>
      </c>
      <c r="N46" s="2">
        <f t="shared" si="33"/>
        <v>1.4378807531044702E-2</v>
      </c>
      <c r="O46" s="2">
        <f t="shared" si="34"/>
        <v>1.7135936835013688E-2</v>
      </c>
      <c r="P46" s="2">
        <f t="shared" si="35"/>
        <v>-4.7279628040894695E-2</v>
      </c>
      <c r="Q46" s="2">
        <f t="shared" si="36"/>
        <v>4.8424360241865472E-3</v>
      </c>
      <c r="R46" s="2"/>
      <c r="S46" s="2"/>
      <c r="T46" s="10">
        <f t="shared" si="39"/>
        <v>-2.0901371652514711E-2</v>
      </c>
      <c r="U46" s="10">
        <f t="shared" si="40"/>
        <v>-1.0090586891968845E-2</v>
      </c>
      <c r="V46" s="10">
        <f t="shared" si="41"/>
        <v>-2.3518200299711411E-3</v>
      </c>
      <c r="W46" s="10">
        <f t="shared" si="42"/>
        <v>-5.4098688524589766E-3</v>
      </c>
      <c r="X46" s="10">
        <f t="shared" si="43"/>
        <v>6.1276140019859149E-3</v>
      </c>
      <c r="Y46" s="10">
        <f t="shared" si="44"/>
        <v>2.569896953292794E-3</v>
      </c>
      <c r="Z46" s="10">
        <f t="shared" si="45"/>
        <v>3.8179823561490522E-4</v>
      </c>
      <c r="AA46" s="10">
        <f t="shared" si="46"/>
        <v>7.5840311129971028E-4</v>
      </c>
      <c r="AB46" s="10"/>
      <c r="AC46" s="10"/>
      <c r="AD46" s="10">
        <f t="shared" si="47"/>
        <v>-2.2397214198518905E-2</v>
      </c>
      <c r="AE46" s="10">
        <f t="shared" si="48"/>
        <v>-1.1173761867419146E-2</v>
      </c>
      <c r="AF46" s="10">
        <f t="shared" si="49"/>
        <v>-3.1594321220776581E-3</v>
      </c>
      <c r="AG46" s="10">
        <f t="shared" si="50"/>
        <v>-6.0942176921292739E-3</v>
      </c>
      <c r="AH46" s="10">
        <f t="shared" si="51"/>
        <v>5.5807884625593898E-3</v>
      </c>
      <c r="AI46" s="10">
        <f t="shared" si="52"/>
        <v>1.4153413334833122E-3</v>
      </c>
      <c r="AJ46" s="10"/>
      <c r="AK46" s="10"/>
      <c r="AL46" s="10"/>
      <c r="AM46" s="10"/>
      <c r="AN46" s="10"/>
      <c r="AU46" s="1">
        <v>43321</v>
      </c>
      <c r="AV46" s="2">
        <f t="shared" si="53"/>
        <v>211876.30000000002</v>
      </c>
      <c r="AW46" s="2">
        <f t="shared" si="54"/>
        <v>41573.838214999996</v>
      </c>
      <c r="AX46" s="2">
        <f t="shared" si="55"/>
        <v>0</v>
      </c>
      <c r="AY46" s="2">
        <f t="shared" si="56"/>
        <v>109683.19749199999</v>
      </c>
      <c r="AZ46" s="2">
        <f t="shared" si="57"/>
        <v>209403.76829100001</v>
      </c>
      <c r="BA46" s="2">
        <f t="shared" si="58"/>
        <v>0</v>
      </c>
      <c r="BB46" s="32">
        <f t="shared" si="59"/>
        <v>437715.58876499999</v>
      </c>
      <c r="BC46" s="2">
        <f t="shared" si="60"/>
        <v>1010252.692763</v>
      </c>
      <c r="BE46" s="15">
        <f t="shared" si="61"/>
        <v>-1.0583542360616316E-2</v>
      </c>
    </row>
    <row r="47" spans="1:57" x14ac:dyDescent="0.2">
      <c r="A47" s="1">
        <v>43283</v>
      </c>
      <c r="B47" s="2">
        <v>15.16</v>
      </c>
      <c r="C47" s="2">
        <v>398.17999300000002</v>
      </c>
      <c r="D47" s="2">
        <v>187.83000200000001</v>
      </c>
      <c r="E47" s="2">
        <v>121.58000199999999</v>
      </c>
      <c r="F47" s="2">
        <v>124.25</v>
      </c>
      <c r="G47" s="2">
        <v>336.07998700000002</v>
      </c>
      <c r="H47" s="2">
        <v>105.33000199999999</v>
      </c>
      <c r="I47" s="2">
        <v>2726.709961</v>
      </c>
      <c r="J47" s="2"/>
      <c r="K47" s="2">
        <f t="shared" si="30"/>
        <v>5.2777777777777812E-2</v>
      </c>
      <c r="L47" s="2">
        <f t="shared" si="31"/>
        <v>0.10627066580694766</v>
      </c>
      <c r="M47" s="2">
        <f t="shared" si="32"/>
        <v>-2.2889216519569544E-2</v>
      </c>
      <c r="N47" s="2">
        <f t="shared" si="33"/>
        <v>2.638957568217748E-3</v>
      </c>
      <c r="O47" s="2">
        <f t="shared" si="34"/>
        <v>3.2297295636614098E-3</v>
      </c>
      <c r="P47" s="2">
        <f t="shared" si="35"/>
        <v>-5.7860545924364959E-2</v>
      </c>
      <c r="Q47" s="2">
        <f t="shared" si="36"/>
        <v>-2.8925977508998946E-3</v>
      </c>
      <c r="R47" s="2"/>
      <c r="S47" s="2"/>
      <c r="T47" s="10">
        <f t="shared" si="39"/>
        <v>1.1340893929286278E-2</v>
      </c>
      <c r="U47" s="10">
        <f t="shared" si="40"/>
        <v>1.7244462919835613E-2</v>
      </c>
      <c r="V47" s="10">
        <f t="shared" si="41"/>
        <v>6.3220360992886082E-3</v>
      </c>
      <c r="W47" s="10">
        <f t="shared" si="42"/>
        <v>1.9779628145033534E-3</v>
      </c>
      <c r="X47" s="10">
        <f t="shared" si="43"/>
        <v>-1.7242743019852957E-2</v>
      </c>
      <c r="Y47" s="10">
        <f t="shared" si="44"/>
        <v>1.6988375398994116E-3</v>
      </c>
      <c r="Z47" s="10">
        <f t="shared" si="45"/>
        <v>4.9613969079553843E-3</v>
      </c>
      <c r="AA47" s="10">
        <f t="shared" si="46"/>
        <v>3.067957504331309E-3</v>
      </c>
      <c r="AB47" s="10"/>
      <c r="AC47" s="10"/>
      <c r="AD47" s="10">
        <f t="shared" si="47"/>
        <v>5.2897829885005495E-3</v>
      </c>
      <c r="AE47" s="10">
        <f t="shared" si="48"/>
        <v>1.2862710333481343E-2</v>
      </c>
      <c r="AF47" s="10">
        <f t="shared" si="49"/>
        <v>3.0550141927978571E-3</v>
      </c>
      <c r="AG47" s="10">
        <f t="shared" si="50"/>
        <v>-7.9042398001916928E-4</v>
      </c>
      <c r="AH47" s="10">
        <f t="shared" si="51"/>
        <v>-1.9454808730354302E-2</v>
      </c>
      <c r="AI47" s="10">
        <f t="shared" si="52"/>
        <v>-2.9716701692423381E-3</v>
      </c>
      <c r="AJ47" s="10"/>
      <c r="AK47" s="10"/>
      <c r="AL47" s="10"/>
      <c r="AM47" s="10"/>
      <c r="AN47" s="10"/>
      <c r="AU47" s="1">
        <v>43322</v>
      </c>
      <c r="AV47" s="2">
        <f t="shared" si="53"/>
        <v>211432.56890700001</v>
      </c>
      <c r="AW47" s="2">
        <f t="shared" si="54"/>
        <v>41158.529405000001</v>
      </c>
      <c r="AX47" s="2">
        <f t="shared" si="55"/>
        <v>0</v>
      </c>
      <c r="AY47" s="2">
        <f t="shared" si="56"/>
        <v>109307</v>
      </c>
      <c r="AZ47" s="2">
        <f t="shared" si="57"/>
        <v>210788.05316400001</v>
      </c>
      <c r="BA47" s="2">
        <f t="shared" si="58"/>
        <v>0</v>
      </c>
      <c r="BB47" s="32">
        <f t="shared" si="59"/>
        <v>433408.86123499996</v>
      </c>
      <c r="BC47" s="2">
        <f t="shared" si="60"/>
        <v>1006095.012711</v>
      </c>
      <c r="BE47" s="15">
        <f t="shared" si="61"/>
        <v>-4.1154852461999791E-3</v>
      </c>
    </row>
    <row r="48" spans="1:57" x14ac:dyDescent="0.2">
      <c r="A48" s="1">
        <v>43284</v>
      </c>
      <c r="B48" s="2">
        <v>15</v>
      </c>
      <c r="C48" s="2">
        <v>390.51998900000001</v>
      </c>
      <c r="D48" s="2">
        <v>186.020004</v>
      </c>
      <c r="E48" s="2">
        <v>122.709999</v>
      </c>
      <c r="F48" s="2">
        <v>124.730003</v>
      </c>
      <c r="G48" s="2">
        <v>332.92999300000002</v>
      </c>
      <c r="H48" s="2">
        <v>104.040001</v>
      </c>
      <c r="I48" s="2">
        <v>2713.219971</v>
      </c>
      <c r="J48" s="2"/>
      <c r="K48" s="2">
        <f t="shared" si="30"/>
        <v>1.0101010101010166E-2</v>
      </c>
      <c r="L48" s="2">
        <f t="shared" si="31"/>
        <v>7.9351016165119859E-2</v>
      </c>
      <c r="M48" s="2">
        <f t="shared" si="32"/>
        <v>-2.7600621626754474E-2</v>
      </c>
      <c r="N48" s="2">
        <f t="shared" si="33"/>
        <v>6.2320788740979349E-3</v>
      </c>
      <c r="O48" s="2">
        <f t="shared" si="34"/>
        <v>2.0202854241733181E-2</v>
      </c>
      <c r="P48" s="2">
        <f t="shared" si="35"/>
        <v>-7.7065997150982724E-2</v>
      </c>
      <c r="Q48" s="2">
        <f t="shared" si="36"/>
        <v>-1.2250359342345307E-2</v>
      </c>
      <c r="R48" s="2"/>
      <c r="S48" s="2"/>
      <c r="T48" s="10">
        <f t="shared" si="39"/>
        <v>-1.0554089709762571E-2</v>
      </c>
      <c r="U48" s="10">
        <f t="shared" si="40"/>
        <v>-1.9237541148884429E-2</v>
      </c>
      <c r="V48" s="10">
        <f t="shared" si="41"/>
        <v>-9.6363625657630569E-3</v>
      </c>
      <c r="W48" s="10">
        <f t="shared" si="42"/>
        <v>9.2942669963107516E-3</v>
      </c>
      <c r="X48" s="10">
        <f t="shared" si="43"/>
        <v>3.8632032193157695E-3</v>
      </c>
      <c r="Y48" s="10">
        <f t="shared" si="44"/>
        <v>-9.3727508981366059E-3</v>
      </c>
      <c r="Z48" s="10">
        <f t="shared" si="45"/>
        <v>-1.2247232274807951E-2</v>
      </c>
      <c r="AA48" s="10">
        <f t="shared" si="46"/>
        <v>-4.9473505407420237E-3</v>
      </c>
      <c r="AB48" s="10"/>
      <c r="AC48" s="10"/>
      <c r="AD48" s="10">
        <f t="shared" si="47"/>
        <v>-7.9614262518869217E-4</v>
      </c>
      <c r="AE48" s="10">
        <f t="shared" si="48"/>
        <v>-1.2171580816352865E-2</v>
      </c>
      <c r="AF48" s="10">
        <f t="shared" si="49"/>
        <v>-4.3680032182577015E-3</v>
      </c>
      <c r="AG48" s="10">
        <f t="shared" si="50"/>
        <v>1.3758533494633483E-2</v>
      </c>
      <c r="AH48" s="10">
        <f t="shared" si="51"/>
        <v>7.430353179364203E-3</v>
      </c>
      <c r="AI48" s="10">
        <f t="shared" si="52"/>
        <v>-1.8411476058026914E-3</v>
      </c>
      <c r="AJ48" s="10"/>
      <c r="AK48" s="10"/>
      <c r="AL48" s="10"/>
      <c r="AM48" s="10"/>
      <c r="AN48" s="10"/>
      <c r="AU48" s="1">
        <v>43325</v>
      </c>
      <c r="AV48" s="2">
        <f t="shared" si="53"/>
        <v>218864.89</v>
      </c>
      <c r="AW48" s="2">
        <f t="shared" si="54"/>
        <v>40615.889761999999</v>
      </c>
      <c r="AX48" s="2">
        <f t="shared" si="55"/>
        <v>0</v>
      </c>
      <c r="AY48" s="2">
        <f t="shared" si="56"/>
        <v>108863.92083599999</v>
      </c>
      <c r="AZ48" s="2">
        <f t="shared" si="57"/>
        <v>209249.963418</v>
      </c>
      <c r="BA48" s="2">
        <f t="shared" si="58"/>
        <v>0</v>
      </c>
      <c r="BB48" s="32">
        <f t="shared" si="59"/>
        <v>426518.04625499999</v>
      </c>
      <c r="BC48" s="2">
        <f t="shared" si="60"/>
        <v>1004112.7102709999</v>
      </c>
      <c r="BE48" s="15">
        <f t="shared" si="61"/>
        <v>-1.9702934762181323E-3</v>
      </c>
    </row>
    <row r="49" spans="1:57" x14ac:dyDescent="0.2">
      <c r="A49" s="1">
        <v>43286</v>
      </c>
      <c r="B49" s="2">
        <v>15.5</v>
      </c>
      <c r="C49" s="2">
        <v>398.39001500000001</v>
      </c>
      <c r="D49" s="2">
        <v>187.5</v>
      </c>
      <c r="E49" s="2">
        <v>125</v>
      </c>
      <c r="F49" s="2">
        <v>123.980003</v>
      </c>
      <c r="G49" s="2">
        <v>333.17999300000002</v>
      </c>
      <c r="H49" s="2">
        <v>105.339996</v>
      </c>
      <c r="I49" s="2">
        <v>2736.610107</v>
      </c>
      <c r="J49" s="2"/>
      <c r="K49" s="2">
        <f t="shared" si="30"/>
        <v>4.3771043771043905E-2</v>
      </c>
      <c r="L49" s="2">
        <f t="shared" si="31"/>
        <v>8.9092476952186361E-2</v>
      </c>
      <c r="M49" s="2">
        <f t="shared" si="32"/>
        <v>-1.7141080523330077E-2</v>
      </c>
      <c r="N49" s="2">
        <f t="shared" si="33"/>
        <v>2.8975937710505439E-2</v>
      </c>
      <c r="O49" s="2">
        <f t="shared" si="34"/>
        <v>1.0184958603806082E-2</v>
      </c>
      <c r="P49" s="2">
        <f t="shared" si="35"/>
        <v>-7.4757046796605664E-2</v>
      </c>
      <c r="Q49" s="2">
        <f t="shared" si="36"/>
        <v>-4.4346412189691931E-3</v>
      </c>
      <c r="R49" s="2"/>
      <c r="S49" s="2"/>
      <c r="T49" s="10">
        <f t="shared" si="39"/>
        <v>3.3333333333333437E-2</v>
      </c>
      <c r="U49" s="10">
        <f t="shared" si="40"/>
        <v>2.0152684169004287E-2</v>
      </c>
      <c r="V49" s="10">
        <f t="shared" si="41"/>
        <v>7.9561120749143122E-3</v>
      </c>
      <c r="W49" s="10">
        <f t="shared" si="42"/>
        <v>1.8661894048259242E-2</v>
      </c>
      <c r="X49" s="10">
        <f t="shared" si="43"/>
        <v>-6.0129879095729422E-3</v>
      </c>
      <c r="Y49" s="10">
        <f t="shared" si="44"/>
        <v>7.5090861519355734E-4</v>
      </c>
      <c r="Z49" s="10">
        <f t="shared" si="45"/>
        <v>1.24951459775553E-2</v>
      </c>
      <c r="AA49" s="10">
        <f t="shared" si="46"/>
        <v>8.6208034180801363E-3</v>
      </c>
      <c r="AB49" s="10"/>
      <c r="AC49" s="10"/>
      <c r="AD49" s="10">
        <f t="shared" si="47"/>
        <v>1.6330021583460395E-2</v>
      </c>
      <c r="AE49" s="10">
        <f t="shared" si="48"/>
        <v>7.8401838751458713E-3</v>
      </c>
      <c r="AF49" s="10">
        <f t="shared" si="49"/>
        <v>-1.2240521153184473E-3</v>
      </c>
      <c r="AG49" s="10">
        <f t="shared" si="50"/>
        <v>1.0882868977965955E-2</v>
      </c>
      <c r="AH49" s="10">
        <f t="shared" si="51"/>
        <v>-1.2228779233665716E-2</v>
      </c>
      <c r="AI49" s="10">
        <f t="shared" si="52"/>
        <v>-1.2372978780995997E-2</v>
      </c>
      <c r="AJ49" s="10"/>
      <c r="AK49" s="10"/>
      <c r="AL49" s="10"/>
      <c r="AM49" s="10"/>
      <c r="AN49" s="10"/>
      <c r="AU49" s="1">
        <v>43326</v>
      </c>
      <c r="AV49" s="2">
        <f t="shared" si="53"/>
        <v>222081.86</v>
      </c>
      <c r="AW49" s="2">
        <f t="shared" si="54"/>
        <v>40161.308809999995</v>
      </c>
      <c r="AX49" s="2">
        <f t="shared" si="55"/>
        <v>0</v>
      </c>
      <c r="AY49" s="2">
        <f t="shared" si="56"/>
        <v>108262</v>
      </c>
      <c r="AZ49" s="2">
        <f t="shared" si="57"/>
        <v>209489.22341799998</v>
      </c>
      <c r="BA49" s="2">
        <f t="shared" si="58"/>
        <v>0</v>
      </c>
      <c r="BB49" s="32">
        <f t="shared" si="59"/>
        <v>429364.25748999999</v>
      </c>
      <c r="BC49" s="2">
        <f t="shared" si="60"/>
        <v>1009358.649718</v>
      </c>
      <c r="BE49" s="15">
        <f t="shared" si="61"/>
        <v>5.2244527863651857E-3</v>
      </c>
    </row>
    <row r="50" spans="1:57" x14ac:dyDescent="0.2">
      <c r="A50" s="1">
        <v>43287</v>
      </c>
      <c r="B50" s="2">
        <v>16.360001</v>
      </c>
      <c r="C50" s="2">
        <v>408.25</v>
      </c>
      <c r="D50" s="2">
        <v>187.55999800000001</v>
      </c>
      <c r="E50" s="2">
        <v>125.75</v>
      </c>
      <c r="F50" s="2">
        <v>124.139999</v>
      </c>
      <c r="G50" s="2">
        <v>334.64001500000001</v>
      </c>
      <c r="H50" s="2">
        <v>104.779999</v>
      </c>
      <c r="I50" s="2">
        <v>2759.820068</v>
      </c>
      <c r="J50" s="2"/>
      <c r="K50" s="2">
        <f t="shared" si="30"/>
        <v>4.4033248245054279E-2</v>
      </c>
      <c r="L50" s="2">
        <f t="shared" si="31"/>
        <v>0.11103547875241326</v>
      </c>
      <c r="M50" s="2">
        <f t="shared" si="32"/>
        <v>-3.3146073685600408E-2</v>
      </c>
      <c r="N50" s="2">
        <f t="shared" si="33"/>
        <v>2.4106189232786068E-2</v>
      </c>
      <c r="O50" s="2">
        <f t="shared" si="34"/>
        <v>6.1598477750004488E-3</v>
      </c>
      <c r="P50" s="2">
        <f t="shared" si="35"/>
        <v>-9.9364794915301924E-2</v>
      </c>
      <c r="Q50" s="2">
        <f t="shared" si="36"/>
        <v>-4.5196420210561472E-3</v>
      </c>
      <c r="R50" s="2"/>
      <c r="S50" s="2"/>
      <c r="T50" s="10">
        <f t="shared" si="39"/>
        <v>5.5483935483870983E-2</v>
      </c>
      <c r="U50" s="10">
        <f t="shared" si="40"/>
        <v>2.4749578625859803E-2</v>
      </c>
      <c r="V50" s="10">
        <f t="shared" si="41"/>
        <v>3.1998933333343693E-4</v>
      </c>
      <c r="W50" s="10">
        <f t="shared" si="42"/>
        <v>6.0000000000000053E-3</v>
      </c>
      <c r="X50" s="10">
        <f t="shared" si="43"/>
        <v>1.2904984362680505E-3</v>
      </c>
      <c r="Y50" s="10">
        <f t="shared" si="44"/>
        <v>4.3820818496744796E-3</v>
      </c>
      <c r="Z50" s="10">
        <f t="shared" si="45"/>
        <v>-5.3160909556138058E-3</v>
      </c>
      <c r="AA50" s="10">
        <f t="shared" si="46"/>
        <v>8.4812816194133056E-3</v>
      </c>
      <c r="AB50" s="10"/>
      <c r="AC50" s="10"/>
      <c r="AD50" s="10">
        <f t="shared" si="47"/>
        <v>3.8755810688575712E-2</v>
      </c>
      <c r="AE50" s="10">
        <f t="shared" si="48"/>
        <v>1.2636347716045361E-2</v>
      </c>
      <c r="AF50" s="10">
        <f t="shared" si="49"/>
        <v>-8.7116001872586894E-3</v>
      </c>
      <c r="AG50" s="10">
        <f t="shared" si="50"/>
        <v>-1.6531268776253643E-3</v>
      </c>
      <c r="AH50" s="10">
        <f t="shared" si="51"/>
        <v>-4.8246945626319367E-3</v>
      </c>
      <c r="AI50" s="10">
        <f t="shared" si="52"/>
        <v>-8.5294044179639837E-3</v>
      </c>
      <c r="AJ50" s="10"/>
      <c r="AK50" s="10"/>
      <c r="AL50" s="10"/>
      <c r="AM50" s="10"/>
      <c r="AN50" s="10"/>
      <c r="AU50" s="1">
        <v>43327</v>
      </c>
      <c r="AV50" s="2">
        <f t="shared" si="53"/>
        <v>218532.11109300001</v>
      </c>
      <c r="AW50" s="2">
        <f t="shared" si="54"/>
        <v>38841.599285999997</v>
      </c>
      <c r="AX50" s="2">
        <f t="shared" si="55"/>
        <v>0</v>
      </c>
      <c r="AY50" s="2">
        <f t="shared" si="56"/>
        <v>109039.47414799999</v>
      </c>
      <c r="AZ50" s="2">
        <f t="shared" si="57"/>
        <v>201559.463418</v>
      </c>
      <c r="BA50" s="2">
        <f t="shared" si="58"/>
        <v>0</v>
      </c>
      <c r="BB50" s="32">
        <f t="shared" si="59"/>
        <v>425806.48876499996</v>
      </c>
      <c r="BC50" s="2">
        <f t="shared" si="60"/>
        <v>993779.13670999999</v>
      </c>
      <c r="BE50" s="15">
        <f t="shared" si="61"/>
        <v>-1.5435061672431916E-2</v>
      </c>
    </row>
    <row r="51" spans="1:57" x14ac:dyDescent="0.2">
      <c r="A51" s="1">
        <v>43290</v>
      </c>
      <c r="B51" s="2">
        <v>16.610001</v>
      </c>
      <c r="C51" s="2">
        <v>418.97000100000002</v>
      </c>
      <c r="D51" s="2">
        <v>189.63999899999999</v>
      </c>
      <c r="E51" s="2">
        <v>126.050003</v>
      </c>
      <c r="F51" s="2">
        <v>125.989998</v>
      </c>
      <c r="G51" s="2">
        <v>341.92001299999998</v>
      </c>
      <c r="H51" s="2">
        <v>106.019997</v>
      </c>
      <c r="I51" s="2">
        <v>2784.169922</v>
      </c>
      <c r="J51" s="2"/>
      <c r="K51" s="2">
        <f t="shared" si="30"/>
        <v>0.11551383478844857</v>
      </c>
      <c r="L51" s="2">
        <f t="shared" si="31"/>
        <v>0.15929719965628997</v>
      </c>
      <c r="M51" s="2">
        <f t="shared" si="32"/>
        <v>-3.0321663791728626E-2</v>
      </c>
      <c r="N51" s="2">
        <f t="shared" si="33"/>
        <v>2.2054657876353634E-2</v>
      </c>
      <c r="O51" s="2">
        <f t="shared" si="34"/>
        <v>-7.6402095749859011E-3</v>
      </c>
      <c r="P51" s="2">
        <f t="shared" si="35"/>
        <v>-7.2205752780521881E-2</v>
      </c>
      <c r="Q51" s="2">
        <f t="shared" si="36"/>
        <v>4.9812134903273186E-3</v>
      </c>
      <c r="R51" s="2"/>
      <c r="S51" s="2"/>
      <c r="T51" s="10">
        <f t="shared" si="39"/>
        <v>1.5281172660075004E-2</v>
      </c>
      <c r="U51" s="10">
        <f t="shared" si="40"/>
        <v>2.6258422535211379E-2</v>
      </c>
      <c r="V51" s="10">
        <f t="shared" si="41"/>
        <v>1.1089790052140946E-2</v>
      </c>
      <c r="W51" s="10">
        <f t="shared" si="42"/>
        <v>2.3857097415507234E-3</v>
      </c>
      <c r="X51" s="10">
        <f t="shared" si="43"/>
        <v>1.4902521466912511E-2</v>
      </c>
      <c r="Y51" s="10">
        <f t="shared" si="44"/>
        <v>2.1754714540040743E-2</v>
      </c>
      <c r="Z51" s="10">
        <f t="shared" si="45"/>
        <v>1.1834300551959442E-2</v>
      </c>
      <c r="AA51" s="10">
        <f t="shared" si="46"/>
        <v>8.8229860643218583E-3</v>
      </c>
      <c r="AB51" s="10"/>
      <c r="AC51" s="10"/>
      <c r="AD51" s="10">
        <f t="shared" si="47"/>
        <v>-2.1209156768215096E-3</v>
      </c>
      <c r="AE51" s="10">
        <f t="shared" si="48"/>
        <v>1.3657158680633856E-2</v>
      </c>
      <c r="AF51" s="10">
        <f t="shared" si="49"/>
        <v>1.694324596016648E-3</v>
      </c>
      <c r="AG51" s="10">
        <f t="shared" si="50"/>
        <v>-5.5757558505382509E-3</v>
      </c>
      <c r="AH51" s="10">
        <f t="shared" si="51"/>
        <v>8.5409519505278524E-3</v>
      </c>
      <c r="AI51" s="10">
        <f t="shared" si="52"/>
        <v>8.3230342208418275E-3</v>
      </c>
      <c r="AJ51" s="10"/>
      <c r="AK51" s="10"/>
      <c r="AL51" s="10"/>
      <c r="AM51" s="10"/>
      <c r="AN51" s="10"/>
      <c r="AU51" s="1">
        <v>43328</v>
      </c>
      <c r="AV51" s="2">
        <f t="shared" si="53"/>
        <v>214427.68999999997</v>
      </c>
      <c r="AW51" s="2">
        <f t="shared" si="54"/>
        <v>38370.360238000001</v>
      </c>
      <c r="AX51" s="2">
        <f t="shared" si="55"/>
        <v>0</v>
      </c>
      <c r="AY51" s="2">
        <f t="shared" si="56"/>
        <v>110753.276656</v>
      </c>
      <c r="AZ51" s="2">
        <f t="shared" si="57"/>
        <v>201080.94683599999</v>
      </c>
      <c r="BA51" s="2">
        <f t="shared" si="58"/>
        <v>0</v>
      </c>
      <c r="BB51" s="32">
        <f t="shared" si="59"/>
        <v>429813.63876500004</v>
      </c>
      <c r="BC51" s="2">
        <f t="shared" si="60"/>
        <v>994445.91249499994</v>
      </c>
      <c r="BE51" s="15">
        <f t="shared" si="61"/>
        <v>6.7094967117875548E-4</v>
      </c>
    </row>
    <row r="52" spans="1:57" x14ac:dyDescent="0.2">
      <c r="A52" s="1">
        <v>43291</v>
      </c>
      <c r="B52" s="2">
        <v>16.549999</v>
      </c>
      <c r="C52" s="2">
        <v>415.63000499999998</v>
      </c>
      <c r="D52" s="2">
        <v>189.89999399999999</v>
      </c>
      <c r="E52" s="2">
        <v>127.379997</v>
      </c>
      <c r="F52" s="2">
        <v>127.589996</v>
      </c>
      <c r="G52" s="2">
        <v>347.16000400000001</v>
      </c>
      <c r="H52" s="2">
        <v>106.029999</v>
      </c>
      <c r="I52" s="2">
        <v>2793.8400879999999</v>
      </c>
      <c r="J52" s="2"/>
      <c r="K52" s="2">
        <f t="shared" si="30"/>
        <v>8.5245836065573677E-2</v>
      </c>
      <c r="L52" s="2">
        <f t="shared" si="31"/>
        <v>0.15270265671320793</v>
      </c>
      <c r="M52" s="2">
        <f t="shared" si="32"/>
        <v>-3.1171884882707168E-2</v>
      </c>
      <c r="N52" s="2">
        <f t="shared" si="33"/>
        <v>2.6761236929892629E-2</v>
      </c>
      <c r="O52" s="2">
        <f t="shared" si="34"/>
        <v>9.0951754334833712E-3</v>
      </c>
      <c r="P52" s="2">
        <f t="shared" si="35"/>
        <v>-6.0460070365358498E-2</v>
      </c>
      <c r="Q52" s="2">
        <f t="shared" si="36"/>
        <v>5.3292187725402229E-3</v>
      </c>
      <c r="R52" s="2"/>
      <c r="S52" s="2"/>
      <c r="T52" s="10">
        <f t="shared" si="39"/>
        <v>-3.6124019498855464E-3</v>
      </c>
      <c r="U52" s="10">
        <f t="shared" si="40"/>
        <v>-7.9719215982722025E-3</v>
      </c>
      <c r="V52" s="10">
        <f t="shared" si="41"/>
        <v>1.3709924138947116E-3</v>
      </c>
      <c r="W52" s="10">
        <f t="shared" si="42"/>
        <v>1.0551320653280793E-2</v>
      </c>
      <c r="X52" s="10">
        <f t="shared" si="43"/>
        <v>1.2699404916253654E-2</v>
      </c>
      <c r="Y52" s="10">
        <f t="shared" si="44"/>
        <v>1.5325195369596756E-2</v>
      </c>
      <c r="Z52" s="10">
        <f t="shared" si="45"/>
        <v>9.4340693105321449E-5</v>
      </c>
      <c r="AA52" s="10">
        <f t="shared" si="46"/>
        <v>3.4732671751058763E-3</v>
      </c>
      <c r="AB52" s="10"/>
      <c r="AC52" s="10"/>
      <c r="AD52" s="10">
        <f t="shared" si="47"/>
        <v>-1.0462928716923017E-2</v>
      </c>
      <c r="AE52" s="10">
        <f t="shared" si="48"/>
        <v>-1.2932550096591867E-2</v>
      </c>
      <c r="AF52" s="10">
        <f t="shared" si="49"/>
        <v>-2.3276376786493459E-3</v>
      </c>
      <c r="AG52" s="10">
        <f t="shared" si="50"/>
        <v>7.417200650693791E-3</v>
      </c>
      <c r="AH52" s="10">
        <f t="shared" si="51"/>
        <v>1.0195101903381189E-2</v>
      </c>
      <c r="AI52" s="10">
        <f t="shared" si="52"/>
        <v>1.0037664139343712E-2</v>
      </c>
      <c r="AJ52" s="10"/>
      <c r="AK52" s="10"/>
      <c r="AL52" s="10"/>
      <c r="AM52" s="10"/>
      <c r="AN52" s="10"/>
      <c r="AU52" s="1">
        <v>43329</v>
      </c>
      <c r="AV52" s="2">
        <f t="shared" si="53"/>
        <v>219308.61</v>
      </c>
      <c r="AW52" s="2">
        <f t="shared" si="54"/>
        <v>37696.819880999996</v>
      </c>
      <c r="AX52" s="2">
        <f t="shared" si="55"/>
        <v>0</v>
      </c>
      <c r="AY52" s="2">
        <f t="shared" si="56"/>
        <v>112416.92083599999</v>
      </c>
      <c r="AZ52" s="2">
        <f t="shared" si="57"/>
        <v>201320.20512699999</v>
      </c>
      <c r="BA52" s="2">
        <f t="shared" si="58"/>
        <v>0</v>
      </c>
      <c r="BB52" s="32">
        <f t="shared" si="59"/>
        <v>429813.63876500004</v>
      </c>
      <c r="BC52" s="2">
        <f t="shared" si="60"/>
        <v>1000556.194609</v>
      </c>
      <c r="BE52" s="15">
        <f t="shared" si="61"/>
        <v>6.1444086975728229E-3</v>
      </c>
    </row>
    <row r="53" spans="1:57" x14ac:dyDescent="0.2">
      <c r="A53" s="1">
        <v>43292</v>
      </c>
      <c r="B53" s="2">
        <v>16.27</v>
      </c>
      <c r="C53" s="2">
        <v>418.64999399999999</v>
      </c>
      <c r="D53" s="2">
        <v>189.91000399999999</v>
      </c>
      <c r="E53" s="2">
        <v>126.239998</v>
      </c>
      <c r="F53" s="2">
        <v>123.519997</v>
      </c>
      <c r="G53" s="2">
        <v>340.60000600000001</v>
      </c>
      <c r="H53" s="2">
        <v>108.040001</v>
      </c>
      <c r="I53" s="2">
        <v>2774.0200199999999</v>
      </c>
      <c r="J53" s="2"/>
      <c r="K53" s="2">
        <f t="shared" si="30"/>
        <v>3.4329307056579772E-2</v>
      </c>
      <c r="L53" s="2">
        <f t="shared" si="31"/>
        <v>0.15825143201267888</v>
      </c>
      <c r="M53" s="2">
        <f t="shared" si="32"/>
        <v>-2.7747903263729112E-2</v>
      </c>
      <c r="N53" s="2">
        <f t="shared" si="33"/>
        <v>2.9186318956911261E-2</v>
      </c>
      <c r="O53" s="2">
        <f t="shared" si="34"/>
        <v>-3.1671378671548678E-2</v>
      </c>
      <c r="P53" s="2">
        <f t="shared" si="35"/>
        <v>-8.1792192366462513E-2</v>
      </c>
      <c r="Q53" s="2">
        <f t="shared" si="36"/>
        <v>-2.868432782171082E-3</v>
      </c>
      <c r="R53" s="2"/>
      <c r="S53" s="2"/>
      <c r="T53" s="10">
        <f t="shared" si="39"/>
        <v>-1.6918369602318406E-2</v>
      </c>
      <c r="U53" s="10">
        <f t="shared" si="40"/>
        <v>7.2660514488120942E-3</v>
      </c>
      <c r="V53" s="10">
        <f t="shared" si="41"/>
        <v>5.2711955325301929E-5</v>
      </c>
      <c r="W53" s="10">
        <f t="shared" si="42"/>
        <v>-8.9495919834258197E-3</v>
      </c>
      <c r="X53" s="10">
        <f t="shared" si="43"/>
        <v>-3.1899044812259358E-2</v>
      </c>
      <c r="Y53" s="10">
        <f t="shared" si="44"/>
        <v>-1.8896180217811032E-2</v>
      </c>
      <c r="Z53" s="10">
        <f t="shared" si="45"/>
        <v>1.8956918032225989E-2</v>
      </c>
      <c r="AA53" s="10">
        <f t="shared" si="46"/>
        <v>-7.0942027373471772E-3</v>
      </c>
      <c r="AB53" s="10"/>
      <c r="AC53" s="10"/>
      <c r="AD53" s="10">
        <f t="shared" si="47"/>
        <v>-2.9260611236290642E-3</v>
      </c>
      <c r="AE53" s="10">
        <f t="shared" si="48"/>
        <v>1.7398213041209323E-2</v>
      </c>
      <c r="AF53" s="10">
        <f t="shared" si="49"/>
        <v>7.60722198986097E-3</v>
      </c>
      <c r="AG53" s="10">
        <f t="shared" si="50"/>
        <v>-2.5481026707444574E-3</v>
      </c>
      <c r="AH53" s="10">
        <f t="shared" si="51"/>
        <v>-2.6783966589540988E-2</v>
      </c>
      <c r="AI53" s="10">
        <f t="shared" si="52"/>
        <v>-8.0963146628882723E-3</v>
      </c>
      <c r="AJ53" s="10"/>
      <c r="AK53" s="10"/>
      <c r="AL53" s="10"/>
      <c r="AM53" s="10"/>
      <c r="AN53" s="10"/>
      <c r="AU53" s="1">
        <v>43332</v>
      </c>
      <c r="AV53" s="2">
        <f t="shared" si="53"/>
        <v>221638.14</v>
      </c>
      <c r="AW53" s="2">
        <f t="shared" si="54"/>
        <v>38999.871309000002</v>
      </c>
      <c r="AX53" s="2">
        <f t="shared" si="55"/>
        <v>0</v>
      </c>
      <c r="AY53" s="2">
        <f t="shared" si="56"/>
        <v>114431.68418000001</v>
      </c>
      <c r="AZ53" s="2">
        <f t="shared" si="57"/>
        <v>201234.75</v>
      </c>
      <c r="BA53" s="2">
        <f t="shared" si="58"/>
        <v>0</v>
      </c>
      <c r="BB53" s="32">
        <f t="shared" si="59"/>
        <v>429251.91123500001</v>
      </c>
      <c r="BC53" s="2">
        <f t="shared" si="60"/>
        <v>1005556.3567240001</v>
      </c>
      <c r="BE53" s="15">
        <f t="shared" si="61"/>
        <v>4.9973825977400743E-3</v>
      </c>
    </row>
    <row r="54" spans="1:57" x14ac:dyDescent="0.2">
      <c r="A54" s="1">
        <v>43293</v>
      </c>
      <c r="B54" s="2">
        <v>16.559999000000001</v>
      </c>
      <c r="C54" s="2">
        <v>413.5</v>
      </c>
      <c r="D54" s="2">
        <v>189.96000699999999</v>
      </c>
      <c r="E54" s="2">
        <v>127.760002</v>
      </c>
      <c r="F54" s="2">
        <v>124.260002</v>
      </c>
      <c r="G54" s="2">
        <v>346.02999899999998</v>
      </c>
      <c r="H54" s="2">
        <v>108.25</v>
      </c>
      <c r="I54" s="2">
        <v>2798.290039</v>
      </c>
      <c r="J54" s="2"/>
      <c r="K54" s="2">
        <f t="shared" si="30"/>
        <v>4.4794889589905518E-2</v>
      </c>
      <c r="L54" s="2">
        <f t="shared" si="31"/>
        <v>0.13651984381375359</v>
      </c>
      <c r="M54" s="2">
        <f t="shared" si="32"/>
        <v>-2.7193101301928646E-2</v>
      </c>
      <c r="N54" s="2">
        <f t="shared" si="33"/>
        <v>4.2598343050445964E-2</v>
      </c>
      <c r="O54" s="2">
        <f t="shared" si="34"/>
        <v>-2.2190745637539311E-2</v>
      </c>
      <c r="P54" s="2">
        <f t="shared" si="35"/>
        <v>-6.6348271360804567E-2</v>
      </c>
      <c r="Q54" s="2">
        <f t="shared" si="36"/>
        <v>4.1049717773518068E-3</v>
      </c>
      <c r="R54" s="2"/>
      <c r="S54" s="2"/>
      <c r="T54" s="10">
        <f t="shared" si="39"/>
        <v>1.7824154886293853E-2</v>
      </c>
      <c r="U54" s="10">
        <f t="shared" si="40"/>
        <v>-1.2301430965743654E-2</v>
      </c>
      <c r="V54" s="10">
        <f t="shared" si="41"/>
        <v>2.632983989616644E-4</v>
      </c>
      <c r="W54" s="10">
        <f t="shared" si="42"/>
        <v>1.2040589544369373E-2</v>
      </c>
      <c r="X54" s="10">
        <f t="shared" si="43"/>
        <v>5.9909732672678295E-3</v>
      </c>
      <c r="Y54" s="10">
        <f t="shared" si="44"/>
        <v>1.5942433659264177E-2</v>
      </c>
      <c r="Z54" s="10">
        <f t="shared" si="45"/>
        <v>1.9437152726422546E-3</v>
      </c>
      <c r="AA54" s="10">
        <f t="shared" si="46"/>
        <v>8.7490424816760726E-3</v>
      </c>
      <c r="AB54" s="10"/>
      <c r="AC54" s="10"/>
      <c r="AD54" s="10">
        <f t="shared" si="47"/>
        <v>5.6790977614253058E-4</v>
      </c>
      <c r="AE54" s="10">
        <f t="shared" si="48"/>
        <v>-2.4797086289549467E-2</v>
      </c>
      <c r="AF54" s="10">
        <f t="shared" si="49"/>
        <v>-9.0534256456511839E-3</v>
      </c>
      <c r="AG54" s="10">
        <f t="shared" si="50"/>
        <v>4.1458473138156482E-3</v>
      </c>
      <c r="AH54" s="10">
        <f t="shared" si="51"/>
        <v>-3.1728127866777721E-4</v>
      </c>
      <c r="AI54" s="10">
        <f t="shared" si="52"/>
        <v>2.6233214158293914E-3</v>
      </c>
      <c r="AJ54" s="10"/>
      <c r="AK54" s="10"/>
      <c r="AL54" s="10"/>
      <c r="AM54" s="10"/>
      <c r="AN54" s="10"/>
      <c r="AU54" s="1">
        <v>43333</v>
      </c>
      <c r="AV54" s="2">
        <f t="shared" si="53"/>
        <v>226297.19999999998</v>
      </c>
      <c r="AW54" s="2">
        <f t="shared" si="54"/>
        <v>40224.378690999998</v>
      </c>
      <c r="AX54" s="2">
        <f t="shared" si="55"/>
        <v>0</v>
      </c>
      <c r="AY54" s="2">
        <f t="shared" si="56"/>
        <v>113152.605016</v>
      </c>
      <c r="AZ54" s="2">
        <f t="shared" si="57"/>
        <v>201559.463418</v>
      </c>
      <c r="BA54" s="2">
        <f t="shared" si="58"/>
        <v>0</v>
      </c>
      <c r="BB54" s="32">
        <f t="shared" si="59"/>
        <v>431873.39999999997</v>
      </c>
      <c r="BC54" s="2">
        <f t="shared" si="60"/>
        <v>1013107.047125</v>
      </c>
      <c r="BE54" s="15">
        <f t="shared" si="61"/>
        <v>7.5089678967366069E-3</v>
      </c>
    </row>
    <row r="55" spans="1:57" x14ac:dyDescent="0.2">
      <c r="A55" s="1">
        <v>43294</v>
      </c>
      <c r="B55" s="2">
        <v>16.27</v>
      </c>
      <c r="C55" s="2">
        <v>395.79998799999998</v>
      </c>
      <c r="D55" s="2">
        <v>190.96000699999999</v>
      </c>
      <c r="E55" s="2">
        <v>125.93</v>
      </c>
      <c r="F55" s="2">
        <v>124.040001</v>
      </c>
      <c r="G55" s="2">
        <v>350.790009</v>
      </c>
      <c r="H55" s="2">
        <v>110</v>
      </c>
      <c r="I55" s="2">
        <v>2801.3100589999999</v>
      </c>
      <c r="J55" s="2"/>
      <c r="K55" s="2">
        <f t="shared" si="30"/>
        <v>-3.0637254901960675E-3</v>
      </c>
      <c r="L55" s="2">
        <f t="shared" si="31"/>
        <v>4.1770840134750742E-2</v>
      </c>
      <c r="M55" s="2">
        <f t="shared" si="32"/>
        <v>-1.8452819042105162E-2</v>
      </c>
      <c r="N55" s="2">
        <f t="shared" si="33"/>
        <v>2.6910242850287203E-2</v>
      </c>
      <c r="O55" s="2">
        <f t="shared" si="34"/>
        <v>-2.3845116864720128E-2</v>
      </c>
      <c r="P55" s="2">
        <f t="shared" si="35"/>
        <v>-3.589390348945054E-2</v>
      </c>
      <c r="Q55" s="2">
        <f t="shared" si="36"/>
        <v>9.252017409556057E-3</v>
      </c>
      <c r="R55" s="2"/>
      <c r="S55" s="2"/>
      <c r="T55" s="10">
        <f t="shared" si="39"/>
        <v>-1.7512017965701676E-2</v>
      </c>
      <c r="U55" s="10">
        <f t="shared" si="40"/>
        <v>-4.2805349455864561E-2</v>
      </c>
      <c r="V55" s="10">
        <f t="shared" si="41"/>
        <v>5.264265967309667E-3</v>
      </c>
      <c r="W55" s="10">
        <f t="shared" si="42"/>
        <v>-1.4323747427618216E-2</v>
      </c>
      <c r="X55" s="10">
        <f t="shared" si="43"/>
        <v>-1.7704892681394968E-3</v>
      </c>
      <c r="Y55" s="10">
        <f t="shared" si="44"/>
        <v>1.375606165290888E-2</v>
      </c>
      <c r="Z55" s="10">
        <f t="shared" si="45"/>
        <v>1.616628175519641E-2</v>
      </c>
      <c r="AA55" s="10">
        <f t="shared" si="46"/>
        <v>1.0792376622543731E-3</v>
      </c>
      <c r="AB55" s="10"/>
      <c r="AC55" s="10"/>
      <c r="AD55" s="10">
        <f t="shared" si="47"/>
        <v>-1.9640661148195449E-2</v>
      </c>
      <c r="AE55" s="10">
        <f t="shared" si="48"/>
        <v>-4.434675034267533E-2</v>
      </c>
      <c r="AF55" s="10">
        <f t="shared" si="49"/>
        <v>4.1150019765545517E-3</v>
      </c>
      <c r="AG55" s="10">
        <f t="shared" si="50"/>
        <v>-1.5297602928588583E-2</v>
      </c>
      <c r="AH55" s="10">
        <f t="shared" si="51"/>
        <v>-2.5486436665573707E-3</v>
      </c>
      <c r="AI55" s="10">
        <f t="shared" si="52"/>
        <v>1.2113083282302728E-2</v>
      </c>
      <c r="AJ55" s="10"/>
      <c r="AK55" s="10"/>
      <c r="AL55" s="10"/>
      <c r="AM55" s="10"/>
      <c r="AN55" s="10"/>
      <c r="AU55" s="1">
        <v>43334</v>
      </c>
      <c r="AV55" s="2">
        <f t="shared" si="53"/>
        <v>231843.69999999998</v>
      </c>
      <c r="AW55" s="2">
        <f t="shared" si="54"/>
        <v>40988.360238000001</v>
      </c>
      <c r="AX55" s="2">
        <f t="shared" si="55"/>
        <v>0</v>
      </c>
      <c r="AY55" s="2">
        <f t="shared" si="56"/>
        <v>112533.96083600001</v>
      </c>
      <c r="AZ55" s="2">
        <f t="shared" si="57"/>
        <v>203234.27658200002</v>
      </c>
      <c r="BA55" s="2">
        <f t="shared" si="58"/>
        <v>0</v>
      </c>
      <c r="BB55" s="32">
        <f t="shared" si="59"/>
        <v>430562.65374499996</v>
      </c>
      <c r="BC55" s="2">
        <f t="shared" si="60"/>
        <v>1019162.9514010001</v>
      </c>
      <c r="BE55" s="15">
        <f t="shared" si="61"/>
        <v>5.9775561656447707E-3</v>
      </c>
    </row>
    <row r="56" spans="1:57" x14ac:dyDescent="0.2">
      <c r="A56" s="1">
        <v>43297</v>
      </c>
      <c r="B56" s="2">
        <v>16.579999999999998</v>
      </c>
      <c r="C56" s="2">
        <v>400.48001099999999</v>
      </c>
      <c r="D56" s="2">
        <v>192</v>
      </c>
      <c r="E56" s="2">
        <v>124.69000200000001</v>
      </c>
      <c r="F56" s="2">
        <v>122.980003</v>
      </c>
      <c r="G56" s="2">
        <v>356.10000600000001</v>
      </c>
      <c r="H56" s="2">
        <v>110.199997</v>
      </c>
      <c r="I56" s="2">
        <v>2798.429932</v>
      </c>
      <c r="J56" s="2"/>
      <c r="K56" s="2">
        <f t="shared" si="30"/>
        <v>2.0307692307692138E-2</v>
      </c>
      <c r="L56" s="2">
        <f t="shared" si="31"/>
        <v>1.9370316127094389E-2</v>
      </c>
      <c r="M56" s="2">
        <f t="shared" si="32"/>
        <v>-2.5974025974025983E-3</v>
      </c>
      <c r="N56" s="2">
        <f t="shared" si="33"/>
        <v>1.8625912306971193E-2</v>
      </c>
      <c r="O56" s="2">
        <f t="shared" si="34"/>
        <v>-2.7902924228868531E-2</v>
      </c>
      <c r="P56" s="2">
        <f t="shared" si="35"/>
        <v>-1.7438349907017869E-2</v>
      </c>
      <c r="Q56" s="2">
        <f t="shared" si="36"/>
        <v>5.7286610400348881E-3</v>
      </c>
      <c r="R56" s="2"/>
      <c r="S56" s="2"/>
      <c r="T56" s="10">
        <f t="shared" si="39"/>
        <v>1.9053472649047221E-2</v>
      </c>
      <c r="U56" s="10">
        <f t="shared" si="40"/>
        <v>1.1824212081583019E-2</v>
      </c>
      <c r="V56" s="10">
        <f t="shared" si="41"/>
        <v>5.446129879959738E-3</v>
      </c>
      <c r="W56" s="10">
        <f t="shared" si="42"/>
        <v>-9.846724370682125E-3</v>
      </c>
      <c r="X56" s="10">
        <f t="shared" si="43"/>
        <v>-8.5456142490679676E-3</v>
      </c>
      <c r="Y56" s="10">
        <f t="shared" si="44"/>
        <v>1.5137252669017665E-2</v>
      </c>
      <c r="Z56" s="10">
        <f t="shared" si="45"/>
        <v>1.8181545454545311E-3</v>
      </c>
      <c r="AA56" s="10">
        <f t="shared" si="46"/>
        <v>-1.0281357433985505E-3</v>
      </c>
      <c r="AB56" s="10"/>
      <c r="AC56" s="10"/>
      <c r="AD56" s="10">
        <f t="shared" si="47"/>
        <v>2.1081324546183534E-2</v>
      </c>
      <c r="AE56" s="10">
        <f t="shared" si="48"/>
        <v>1.3292627614197049E-2</v>
      </c>
      <c r="AF56" s="10">
        <f t="shared" si="49"/>
        <v>6.5409762041956834E-3</v>
      </c>
      <c r="AG56" s="10">
        <f t="shared" si="50"/>
        <v>-8.9189809417125898E-3</v>
      </c>
      <c r="AH56" s="10">
        <f t="shared" si="51"/>
        <v>-7.8043054726256904E-3</v>
      </c>
      <c r="AI56" s="10">
        <f t="shared" si="52"/>
        <v>1.6702435990105985E-2</v>
      </c>
      <c r="AJ56" s="10"/>
      <c r="AK56" s="10"/>
      <c r="AL56" s="10"/>
      <c r="AM56" s="10"/>
      <c r="AN56" s="10"/>
      <c r="AU56" s="1">
        <v>43335</v>
      </c>
      <c r="AV56" s="2">
        <f t="shared" si="53"/>
        <v>247262.98109300001</v>
      </c>
      <c r="AW56" s="2">
        <f t="shared" si="54"/>
        <v>40361.231546999996</v>
      </c>
      <c r="AX56" s="2">
        <f t="shared" si="55"/>
        <v>0</v>
      </c>
      <c r="AY56" s="2">
        <f t="shared" si="56"/>
        <v>112951.96083600001</v>
      </c>
      <c r="AZ56" s="2">
        <f t="shared" si="57"/>
        <v>201832.89658199999</v>
      </c>
      <c r="BA56" s="2">
        <f t="shared" si="58"/>
        <v>0</v>
      </c>
      <c r="BB56" s="32">
        <f t="shared" si="59"/>
        <v>429663.86123499996</v>
      </c>
      <c r="BC56" s="2">
        <f t="shared" si="60"/>
        <v>1032072.9312929999</v>
      </c>
      <c r="BE56" s="15">
        <f t="shared" si="61"/>
        <v>1.2667238221574895E-2</v>
      </c>
    </row>
    <row r="57" spans="1:57" x14ac:dyDescent="0.2">
      <c r="A57" s="1">
        <v>43298</v>
      </c>
      <c r="B57" s="2">
        <v>16.870000999999998</v>
      </c>
      <c r="C57" s="2">
        <v>379.48001099999999</v>
      </c>
      <c r="D57" s="2">
        <v>190.41000399999999</v>
      </c>
      <c r="E57" s="2">
        <v>129.11000100000001</v>
      </c>
      <c r="F57" s="2">
        <v>121.910004</v>
      </c>
      <c r="G57" s="2">
        <v>356.88000499999998</v>
      </c>
      <c r="H57" s="2">
        <v>110.300003</v>
      </c>
      <c r="I57" s="2">
        <v>2809.5500489999999</v>
      </c>
      <c r="J57" s="2"/>
      <c r="K57" s="2">
        <f t="shared" si="30"/>
        <v>3.2435801713586176E-2</v>
      </c>
      <c r="L57" s="2">
        <f t="shared" si="31"/>
        <v>-3.1889381216431478E-2</v>
      </c>
      <c r="M57" s="2">
        <f t="shared" si="32"/>
        <v>-7.040003312474119E-3</v>
      </c>
      <c r="N57" s="2">
        <f t="shared" si="33"/>
        <v>5.3013619990101901E-2</v>
      </c>
      <c r="O57" s="2">
        <f t="shared" si="34"/>
        <v>-1.7171855714512629E-2</v>
      </c>
      <c r="P57" s="2">
        <f t="shared" si="35"/>
        <v>-2.794232664660834E-3</v>
      </c>
      <c r="Q57" s="2">
        <f t="shared" si="36"/>
        <v>1.0753163317196446E-2</v>
      </c>
      <c r="R57" s="2"/>
      <c r="S57" s="2"/>
      <c r="T57" s="10">
        <f t="shared" si="39"/>
        <v>1.7491013268998712E-2</v>
      </c>
      <c r="U57" s="10">
        <f t="shared" si="40"/>
        <v>-5.2437074069097589E-2</v>
      </c>
      <c r="V57" s="10">
        <f t="shared" si="41"/>
        <v>-8.281229166666737E-3</v>
      </c>
      <c r="W57" s="10">
        <f t="shared" si="42"/>
        <v>3.5447902230364869E-2</v>
      </c>
      <c r="X57" s="10">
        <f t="shared" si="43"/>
        <v>-8.7005933802098978E-3</v>
      </c>
      <c r="Y57" s="10">
        <f t="shared" si="44"/>
        <v>2.1903931110855979E-3</v>
      </c>
      <c r="Z57" s="10">
        <f t="shared" si="45"/>
        <v>9.0749548749990971E-4</v>
      </c>
      <c r="AA57" s="10">
        <f t="shared" si="46"/>
        <v>3.9736985631984023E-3</v>
      </c>
      <c r="AB57" s="10"/>
      <c r="AC57" s="10"/>
      <c r="AD57" s="10">
        <f t="shared" si="47"/>
        <v>9.6534565827644664E-3</v>
      </c>
      <c r="AE57" s="10">
        <f t="shared" si="48"/>
        <v>-5.8112434282563748E-2</v>
      </c>
      <c r="AF57" s="10">
        <f t="shared" si="49"/>
        <v>-1.2512761134574352E-2</v>
      </c>
      <c r="AG57" s="10">
        <f t="shared" si="50"/>
        <v>3.1862215462461187E-2</v>
      </c>
      <c r="AH57" s="10">
        <f t="shared" si="51"/>
        <v>-1.1565718572820913E-2</v>
      </c>
      <c r="AI57" s="10">
        <f t="shared" si="52"/>
        <v>-3.8589702673255998E-3</v>
      </c>
      <c r="AJ57" s="10"/>
      <c r="AK57" s="10"/>
      <c r="AL57" s="10"/>
      <c r="AM57" s="10"/>
      <c r="AN57" s="10"/>
      <c r="AU57" s="1">
        <v>43336</v>
      </c>
      <c r="AV57" s="2">
        <f t="shared" si="53"/>
        <v>266010.14</v>
      </c>
      <c r="AW57" s="2">
        <f t="shared" si="54"/>
        <v>42699.580833</v>
      </c>
      <c r="AX57" s="2">
        <f t="shared" si="55"/>
        <v>0</v>
      </c>
      <c r="AY57" s="2">
        <f t="shared" si="56"/>
        <v>113654.19749199999</v>
      </c>
      <c r="AZ57" s="2">
        <f t="shared" si="57"/>
        <v>203388.093418</v>
      </c>
      <c r="BA57" s="2">
        <f t="shared" si="58"/>
        <v>0</v>
      </c>
      <c r="BB57" s="32">
        <f t="shared" si="59"/>
        <v>429476.60000000003</v>
      </c>
      <c r="BC57" s="2">
        <f t="shared" si="60"/>
        <v>1055228.6117430001</v>
      </c>
      <c r="BE57" s="15">
        <f t="shared" si="61"/>
        <v>2.2436089299416428E-2</v>
      </c>
    </row>
    <row r="58" spans="1:57" x14ac:dyDescent="0.2">
      <c r="A58" s="1">
        <v>43299</v>
      </c>
      <c r="B58" s="2">
        <v>16.850000000000001</v>
      </c>
      <c r="C58" s="2">
        <v>375.13000499999998</v>
      </c>
      <c r="D58" s="2">
        <v>200.44000199999999</v>
      </c>
      <c r="E58" s="2">
        <v>127.800003</v>
      </c>
      <c r="F58" s="2">
        <v>121.529999</v>
      </c>
      <c r="G58" s="2">
        <v>360.23001099999999</v>
      </c>
      <c r="H58" s="2">
        <v>110.69000200000001</v>
      </c>
      <c r="I58" s="2">
        <v>2815.6201169999999</v>
      </c>
      <c r="J58" s="2"/>
      <c r="K58" s="2">
        <f t="shared" si="30"/>
        <v>-1.5195849491767999E-2</v>
      </c>
      <c r="L58" s="2">
        <f t="shared" si="31"/>
        <v>-3.9113701933099931E-2</v>
      </c>
      <c r="M58" s="2">
        <f t="shared" si="32"/>
        <v>4.8820056256501099E-2</v>
      </c>
      <c r="N58" s="2">
        <f t="shared" si="33"/>
        <v>5.3412487636004036E-2</v>
      </c>
      <c r="O58" s="2">
        <f t="shared" si="34"/>
        <v>-3.5246502855866391E-2</v>
      </c>
      <c r="P58" s="2">
        <f t="shared" si="35"/>
        <v>1.5476182992506748E-2</v>
      </c>
      <c r="Q58" s="2">
        <f t="shared" si="36"/>
        <v>1.5095130058584871E-2</v>
      </c>
      <c r="R58" s="2"/>
      <c r="S58" s="2"/>
      <c r="T58" s="10">
        <f t="shared" si="39"/>
        <v>-1.1855956617902175E-3</v>
      </c>
      <c r="U58" s="10">
        <f t="shared" si="40"/>
        <v>-1.146307018526993E-2</v>
      </c>
      <c r="V58" s="10">
        <f t="shared" si="41"/>
        <v>5.2675793231956591E-2</v>
      </c>
      <c r="W58" s="10">
        <f t="shared" si="42"/>
        <v>-1.0146371232698015E-2</v>
      </c>
      <c r="X58" s="10">
        <f t="shared" si="43"/>
        <v>-3.1170944756920838E-3</v>
      </c>
      <c r="Y58" s="10">
        <f t="shared" si="44"/>
        <v>9.3869254457110696E-3</v>
      </c>
      <c r="Z58" s="10">
        <f t="shared" si="45"/>
        <v>3.5358022610390005E-3</v>
      </c>
      <c r="AA58" s="10">
        <f t="shared" si="46"/>
        <v>2.1605124999144465E-3</v>
      </c>
      <c r="AB58" s="10"/>
      <c r="AC58" s="10"/>
      <c r="AD58" s="10">
        <f t="shared" si="47"/>
        <v>-5.4469000662611417E-3</v>
      </c>
      <c r="AE58" s="10">
        <f t="shared" si="48"/>
        <v>-1.4548781516338137E-2</v>
      </c>
      <c r="AF58" s="10">
        <f t="shared" si="49"/>
        <v>5.037509589292808E-2</v>
      </c>
      <c r="AG58" s="10">
        <f t="shared" si="50"/>
        <v>-1.2095920490052427E-2</v>
      </c>
      <c r="AH58" s="10">
        <f t="shared" si="51"/>
        <v>-4.6748721213808108E-3</v>
      </c>
      <c r="AI58" s="10">
        <f t="shared" si="52"/>
        <v>6.0978674087918457E-3</v>
      </c>
      <c r="AJ58" s="10"/>
      <c r="AK58" s="10"/>
      <c r="AL58" s="10"/>
      <c r="AM58" s="10"/>
      <c r="AN58" s="10"/>
      <c r="AU58" s="1">
        <v>43339</v>
      </c>
      <c r="AV58" s="2">
        <f t="shared" si="53"/>
        <v>280209.18</v>
      </c>
      <c r="AW58" s="2">
        <f t="shared" si="54"/>
        <v>43385.018453000004</v>
      </c>
      <c r="AX58" s="2">
        <f t="shared" si="55"/>
        <v>0</v>
      </c>
      <c r="AY58" s="2">
        <f t="shared" si="56"/>
        <v>112793.118328</v>
      </c>
      <c r="AZ58" s="2">
        <f t="shared" si="57"/>
        <v>205678.14658199999</v>
      </c>
      <c r="BA58" s="2">
        <f t="shared" si="58"/>
        <v>0</v>
      </c>
      <c r="BB58" s="32">
        <f t="shared" si="59"/>
        <v>437078.94625499996</v>
      </c>
      <c r="BC58" s="2">
        <f t="shared" si="60"/>
        <v>1079144.409618</v>
      </c>
      <c r="BE58" s="15">
        <f t="shared" si="61"/>
        <v>2.2664091561634514E-2</v>
      </c>
    </row>
    <row r="59" spans="1:57" x14ac:dyDescent="0.2">
      <c r="A59" s="1">
        <v>43300</v>
      </c>
      <c r="B59" s="2">
        <v>16.709999</v>
      </c>
      <c r="C59" s="2">
        <v>364.23001099999999</v>
      </c>
      <c r="D59" s="2">
        <v>197.490005</v>
      </c>
      <c r="E59" s="2">
        <v>125.94000200000001</v>
      </c>
      <c r="F59" s="2">
        <v>121.66999800000001</v>
      </c>
      <c r="G59" s="2">
        <v>355.32998700000002</v>
      </c>
      <c r="H59" s="2">
        <v>112.129997</v>
      </c>
      <c r="I59" s="2">
        <v>2804.48999</v>
      </c>
      <c r="J59" s="2"/>
      <c r="K59" s="2">
        <f t="shared" si="30"/>
        <v>1.1982024446852702E-3</v>
      </c>
      <c r="L59" s="2">
        <f t="shared" si="31"/>
        <v>-0.10062225021767801</v>
      </c>
      <c r="M59" s="2">
        <f t="shared" si="32"/>
        <v>3.7509843839983903E-2</v>
      </c>
      <c r="N59" s="2">
        <f t="shared" si="33"/>
        <v>2.7494509260014732E-2</v>
      </c>
      <c r="O59" s="2">
        <f t="shared" si="34"/>
        <v>-3.0826851753808726E-2</v>
      </c>
      <c r="P59" s="2">
        <f t="shared" si="35"/>
        <v>4.165687209276614E-2</v>
      </c>
      <c r="Q59" s="2">
        <f t="shared" si="36"/>
        <v>1.5166890731275195E-2</v>
      </c>
      <c r="R59" s="2"/>
      <c r="S59" s="2"/>
      <c r="T59" s="10">
        <f t="shared" si="39"/>
        <v>-8.3086646884273918E-3</v>
      </c>
      <c r="U59" s="10">
        <f t="shared" si="40"/>
        <v>-2.905657733243705E-2</v>
      </c>
      <c r="V59" s="10">
        <f t="shared" si="41"/>
        <v>-1.4717606119361348E-2</v>
      </c>
      <c r="W59" s="10">
        <f t="shared" si="42"/>
        <v>-1.4553998093411624E-2</v>
      </c>
      <c r="X59" s="10">
        <f t="shared" si="43"/>
        <v>1.1519707163003545E-3</v>
      </c>
      <c r="Y59" s="10">
        <f t="shared" si="44"/>
        <v>-1.3602486884414455E-2</v>
      </c>
      <c r="Z59" s="10">
        <f t="shared" si="45"/>
        <v>1.3009259860705447E-2</v>
      </c>
      <c r="AA59" s="10">
        <f t="shared" si="46"/>
        <v>-3.9529931373906146E-3</v>
      </c>
      <c r="AB59" s="10"/>
      <c r="AC59" s="10"/>
      <c r="AD59" s="10">
        <f t="shared" si="47"/>
        <v>-5.1194651721893965E-4</v>
      </c>
      <c r="AE59" s="10">
        <f t="shared" si="48"/>
        <v>-2.3410789253838063E-2</v>
      </c>
      <c r="AF59" s="10">
        <f t="shared" si="49"/>
        <v>-1.0508123048676644E-2</v>
      </c>
      <c r="AG59" s="10">
        <f t="shared" si="50"/>
        <v>-1.0986994970017464E-2</v>
      </c>
      <c r="AH59" s="10">
        <f t="shared" si="51"/>
        <v>4.0021668356155123E-3</v>
      </c>
      <c r="AI59" s="10">
        <f t="shared" si="52"/>
        <v>-7.5846444285453101E-3</v>
      </c>
      <c r="AJ59" s="10"/>
      <c r="AK59" s="10"/>
      <c r="AL59" s="10"/>
      <c r="AM59" s="10"/>
      <c r="AN59" s="10"/>
      <c r="AU59" s="1">
        <v>43340</v>
      </c>
      <c r="AV59" s="2">
        <f t="shared" si="53"/>
        <v>277879.63890700002</v>
      </c>
      <c r="AW59" s="2">
        <f t="shared" si="54"/>
        <v>43850.308809999995</v>
      </c>
      <c r="AX59" s="2">
        <f t="shared" si="55"/>
        <v>0</v>
      </c>
      <c r="AY59" s="2">
        <f t="shared" si="56"/>
        <v>112291.52585200001</v>
      </c>
      <c r="AZ59" s="2">
        <f t="shared" si="57"/>
        <v>204840.74170899999</v>
      </c>
      <c r="BA59" s="2">
        <f t="shared" si="58"/>
        <v>0</v>
      </c>
      <c r="BB59" s="32">
        <f t="shared" si="59"/>
        <v>434944.29625499999</v>
      </c>
      <c r="BC59" s="2">
        <f t="shared" si="60"/>
        <v>1073806.511533</v>
      </c>
      <c r="BE59" s="15">
        <f t="shared" si="61"/>
        <v>-4.9464168441455403E-3</v>
      </c>
    </row>
    <row r="60" spans="1:57" x14ac:dyDescent="0.2">
      <c r="A60" s="1">
        <v>43301</v>
      </c>
      <c r="B60" s="2">
        <v>16.5</v>
      </c>
      <c r="C60" s="2">
        <v>361.04998799999998</v>
      </c>
      <c r="D60" s="2">
        <v>196.779999</v>
      </c>
      <c r="E60" s="2">
        <v>125.849998</v>
      </c>
      <c r="F60" s="2">
        <v>122.269997</v>
      </c>
      <c r="G60" s="2">
        <v>354.89999399999999</v>
      </c>
      <c r="H60" s="2">
        <v>111.480003</v>
      </c>
      <c r="I60" s="2">
        <v>2801.830078</v>
      </c>
      <c r="J60" s="2"/>
      <c r="K60" s="2">
        <f t="shared" si="30"/>
        <v>-1.210653753026647E-3</v>
      </c>
      <c r="L60" s="2">
        <f t="shared" si="31"/>
        <v>-0.1336741065919449</v>
      </c>
      <c r="M60" s="2">
        <f t="shared" si="32"/>
        <v>3.8416881266490677E-2</v>
      </c>
      <c r="N60" s="2">
        <f t="shared" si="33"/>
        <v>3.1219247531798944E-2</v>
      </c>
      <c r="O60" s="2">
        <f t="shared" si="34"/>
        <v>-2.4104110271337631E-2</v>
      </c>
      <c r="P60" s="2">
        <f t="shared" si="35"/>
        <v>3.5629846008755184E-2</v>
      </c>
      <c r="Q60" s="2">
        <f t="shared" si="36"/>
        <v>1.2470552430511317E-2</v>
      </c>
      <c r="R60" s="2"/>
      <c r="S60" s="2"/>
      <c r="T60" s="10">
        <f t="shared" si="39"/>
        <v>-1.2567265862792665E-2</v>
      </c>
      <c r="U60" s="10">
        <f t="shared" si="40"/>
        <v>-8.7308099386681493E-3</v>
      </c>
      <c r="V60" s="10">
        <f t="shared" si="41"/>
        <v>-3.5951490304534373E-3</v>
      </c>
      <c r="W60" s="10">
        <f t="shared" si="42"/>
        <v>-7.1465776219381549E-4</v>
      </c>
      <c r="X60" s="10">
        <f t="shared" si="43"/>
        <v>4.9313636053482934E-3</v>
      </c>
      <c r="Y60" s="10">
        <f t="shared" si="44"/>
        <v>-1.2101230285413989E-3</v>
      </c>
      <c r="Z60" s="10">
        <f t="shared" si="45"/>
        <v>-5.7967895959187832E-3</v>
      </c>
      <c r="AA60" s="10">
        <f t="shared" si="46"/>
        <v>-9.4844767122881368E-4</v>
      </c>
      <c r="AB60" s="10"/>
      <c r="AC60" s="10"/>
      <c r="AD60" s="10">
        <f t="shared" si="47"/>
        <v>-1.0696587383044189E-2</v>
      </c>
      <c r="AE60" s="10">
        <f t="shared" si="48"/>
        <v>-7.3762073959141063E-3</v>
      </c>
      <c r="AF60" s="10">
        <f t="shared" si="49"/>
        <v>-2.5851613384172524E-3</v>
      </c>
      <c r="AG60" s="10">
        <f t="shared" si="50"/>
        <v>1.4117873639477149E-4</v>
      </c>
      <c r="AH60" s="10">
        <f t="shared" si="51"/>
        <v>5.6152155064154163E-3</v>
      </c>
      <c r="AI60" s="10">
        <f t="shared" si="52"/>
        <v>2.337470882831877E-4</v>
      </c>
      <c r="AJ60" s="10"/>
      <c r="AK60" s="10"/>
      <c r="AL60" s="10"/>
      <c r="AM60" s="10"/>
      <c r="AN60" s="10"/>
      <c r="AU60" s="1">
        <v>43341</v>
      </c>
      <c r="AV60" s="2">
        <f t="shared" si="53"/>
        <v>279543.61109299998</v>
      </c>
      <c r="AW60" s="2">
        <f t="shared" si="54"/>
        <v>43796.761071000001</v>
      </c>
      <c r="AX60" s="2">
        <f t="shared" si="55"/>
        <v>0</v>
      </c>
      <c r="AY60" s="2">
        <f t="shared" si="56"/>
        <v>112742.96083600001</v>
      </c>
      <c r="AZ60" s="2">
        <f t="shared" si="57"/>
        <v>205455.98170899999</v>
      </c>
      <c r="BA60" s="2">
        <f t="shared" si="58"/>
        <v>0</v>
      </c>
      <c r="BB60" s="32">
        <f t="shared" si="59"/>
        <v>433521.20749</v>
      </c>
      <c r="BC60" s="2">
        <f t="shared" si="60"/>
        <v>1075060.522199</v>
      </c>
      <c r="BE60" s="15">
        <f t="shared" si="61"/>
        <v>1.167818086900585E-3</v>
      </c>
    </row>
    <row r="61" spans="1:57" x14ac:dyDescent="0.2">
      <c r="A61" s="1">
        <v>43304</v>
      </c>
      <c r="B61" s="2">
        <v>16.66</v>
      </c>
      <c r="C61" s="2">
        <v>362.66000400000001</v>
      </c>
      <c r="D61" s="2">
        <v>197.85000600000001</v>
      </c>
      <c r="E61" s="2">
        <v>126.629997</v>
      </c>
      <c r="F61" s="2">
        <v>121.33000199999999</v>
      </c>
      <c r="G61" s="2">
        <v>353.26998900000001</v>
      </c>
      <c r="H61" s="2">
        <v>111.089996</v>
      </c>
      <c r="I61" s="2">
        <v>2806.9799800000001</v>
      </c>
      <c r="J61" s="2"/>
      <c r="K61" s="2">
        <f t="shared" si="30"/>
        <v>6.4536741214057392E-2</v>
      </c>
      <c r="L61" s="2">
        <f t="shared" si="31"/>
        <v>-0.12704601806736937</v>
      </c>
      <c r="M61" s="2">
        <f t="shared" si="32"/>
        <v>4.7601424083440591E-2</v>
      </c>
      <c r="N61" s="2">
        <f t="shared" si="33"/>
        <v>4.2651297883523176E-2</v>
      </c>
      <c r="O61" s="2">
        <f t="shared" si="34"/>
        <v>-1.0278114374031033E-2</v>
      </c>
      <c r="P61" s="2">
        <f t="shared" si="35"/>
        <v>4.6229890466980006E-2</v>
      </c>
      <c r="Q61" s="2">
        <f t="shared" si="36"/>
        <v>2.0809077807484755E-2</v>
      </c>
      <c r="R61" s="2"/>
      <c r="S61" s="2"/>
      <c r="T61" s="10">
        <f t="shared" si="39"/>
        <v>9.6969696969697594E-3</v>
      </c>
      <c r="U61" s="10">
        <f t="shared" si="40"/>
        <v>4.4592606384465938E-3</v>
      </c>
      <c r="V61" s="10">
        <f t="shared" si="41"/>
        <v>5.4375800662547213E-3</v>
      </c>
      <c r="W61" s="10">
        <f t="shared" si="42"/>
        <v>6.1978467413246197E-3</v>
      </c>
      <c r="X61" s="10">
        <f t="shared" si="43"/>
        <v>-7.6878631149390753E-3</v>
      </c>
      <c r="Y61" s="10">
        <f t="shared" si="44"/>
        <v>-4.5928572205047313E-3</v>
      </c>
      <c r="Z61" s="10">
        <f t="shared" si="45"/>
        <v>-3.4984480579893784E-3</v>
      </c>
      <c r="AA61" s="10">
        <f t="shared" si="46"/>
        <v>1.8380493665326458E-3</v>
      </c>
      <c r="AB61" s="10"/>
      <c r="AC61" s="10"/>
      <c r="AD61" s="10">
        <f t="shared" si="47"/>
        <v>6.0716780767867181E-3</v>
      </c>
      <c r="AE61" s="10">
        <f t="shared" si="48"/>
        <v>1.8341012109509805E-3</v>
      </c>
      <c r="AF61" s="10">
        <f t="shared" si="49"/>
        <v>3.4802688788618443E-3</v>
      </c>
      <c r="AG61" s="10">
        <f t="shared" si="50"/>
        <v>4.5392737047666911E-3</v>
      </c>
      <c r="AH61" s="10">
        <f t="shared" si="51"/>
        <v>-9.0131376574239079E-3</v>
      </c>
      <c r="AI61" s="10">
        <f t="shared" si="52"/>
        <v>-7.3910132327878724E-3</v>
      </c>
      <c r="AJ61" s="10"/>
      <c r="AK61" s="10"/>
      <c r="AL61" s="10"/>
      <c r="AM61" s="10"/>
      <c r="AN61" s="10"/>
      <c r="AU61" s="1">
        <v>43342</v>
      </c>
      <c r="AV61" s="2">
        <f t="shared" si="53"/>
        <v>276104.75890700001</v>
      </c>
      <c r="AW61" s="2">
        <f t="shared" si="54"/>
        <v>44146.621309000002</v>
      </c>
      <c r="AX61" s="2">
        <f t="shared" si="55"/>
        <v>0</v>
      </c>
      <c r="AY61" s="2">
        <f t="shared" si="56"/>
        <v>112818.19749199999</v>
      </c>
      <c r="AZ61" s="2">
        <f t="shared" si="57"/>
        <v>204755.286582</v>
      </c>
      <c r="BA61" s="2">
        <f t="shared" si="58"/>
        <v>0</v>
      </c>
      <c r="BB61" s="32">
        <f t="shared" si="59"/>
        <v>431386.55749000004</v>
      </c>
      <c r="BC61" s="2">
        <f t="shared" si="60"/>
        <v>1069211.42178</v>
      </c>
      <c r="BE61" s="15">
        <f t="shared" si="61"/>
        <v>-5.4407173347188476E-3</v>
      </c>
    </row>
    <row r="62" spans="1:57" x14ac:dyDescent="0.2">
      <c r="A62" s="1">
        <v>43305</v>
      </c>
      <c r="B62" s="2">
        <v>16.190000999999999</v>
      </c>
      <c r="C62" s="2">
        <v>357.32000699999998</v>
      </c>
      <c r="D62" s="2">
        <v>198.46000699999999</v>
      </c>
      <c r="E62" s="2">
        <v>129.36000100000001</v>
      </c>
      <c r="F62" s="2">
        <v>123.849998</v>
      </c>
      <c r="G62" s="2">
        <v>358.26998900000001</v>
      </c>
      <c r="H62" s="2">
        <v>110.699997</v>
      </c>
      <c r="I62" s="2">
        <v>2820.3999020000001</v>
      </c>
      <c r="J62" s="2"/>
      <c r="K62" s="2">
        <f t="shared" si="30"/>
        <v>2.4683607594936596E-2</v>
      </c>
      <c r="L62" s="2">
        <f t="shared" si="31"/>
        <v>-0.13079858309176662</v>
      </c>
      <c r="M62" s="2">
        <f t="shared" si="32"/>
        <v>5.0553188279007122E-2</v>
      </c>
      <c r="N62" s="2">
        <f t="shared" si="33"/>
        <v>5.3077215990791959E-2</v>
      </c>
      <c r="O62" s="2">
        <f t="shared" si="34"/>
        <v>-9.9920065546283965E-3</v>
      </c>
      <c r="P62" s="2">
        <f t="shared" si="35"/>
        <v>5.7124265355117609E-2</v>
      </c>
      <c r="Q62" s="2">
        <f t="shared" si="36"/>
        <v>2.3783257994047347E-2</v>
      </c>
      <c r="R62" s="2"/>
      <c r="S62" s="2"/>
      <c r="T62" s="10">
        <f t="shared" si="39"/>
        <v>-2.8211224489795961E-2</v>
      </c>
      <c r="U62" s="10">
        <f t="shared" si="40"/>
        <v>-1.4724526942871963E-2</v>
      </c>
      <c r="V62" s="10">
        <f t="shared" si="41"/>
        <v>3.0831487566393978E-3</v>
      </c>
      <c r="W62" s="10">
        <f t="shared" si="42"/>
        <v>2.155890440398589E-2</v>
      </c>
      <c r="X62" s="10">
        <f t="shared" si="43"/>
        <v>2.0769768057862681E-2</v>
      </c>
      <c r="Y62" s="10">
        <f t="shared" si="44"/>
        <v>1.415348078152201E-2</v>
      </c>
      <c r="Z62" s="10">
        <f t="shared" si="45"/>
        <v>-3.5106581514324775E-3</v>
      </c>
      <c r="AA62" s="10">
        <f t="shared" si="46"/>
        <v>4.7809111912511248E-3</v>
      </c>
      <c r="AB62" s="10"/>
      <c r="AC62" s="10"/>
      <c r="AD62" s="10">
        <f t="shared" si="47"/>
        <v>-3.7640893569456227E-2</v>
      </c>
      <c r="AE62" s="10">
        <f t="shared" si="48"/>
        <v>-2.1552773405810074E-2</v>
      </c>
      <c r="AF62" s="10">
        <f t="shared" si="49"/>
        <v>-2.0079718252959781E-3</v>
      </c>
      <c r="AG62" s="10">
        <f t="shared" si="50"/>
        <v>1.7244825284911083E-2</v>
      </c>
      <c r="AH62" s="10">
        <f t="shared" si="51"/>
        <v>1.7322624576837239E-2</v>
      </c>
      <c r="AI62" s="10">
        <f t="shared" si="52"/>
        <v>6.8752565740692641E-3</v>
      </c>
      <c r="AJ62" s="10"/>
      <c r="AK62" s="10"/>
      <c r="AL62" s="10"/>
      <c r="AM62" s="10"/>
      <c r="AN62" s="10"/>
      <c r="AU62" s="1">
        <v>43343</v>
      </c>
      <c r="AV62" s="2">
        <f t="shared" si="53"/>
        <v>279210.81</v>
      </c>
      <c r="AW62" s="2">
        <f t="shared" si="54"/>
        <v>43753.919167</v>
      </c>
      <c r="AX62" s="2">
        <f t="shared" si="55"/>
        <v>0</v>
      </c>
      <c r="AY62" s="2">
        <f t="shared" si="56"/>
        <v>112600.841672</v>
      </c>
      <c r="AZ62" s="2">
        <f t="shared" si="57"/>
        <v>202448.13829099998</v>
      </c>
      <c r="BA62" s="2">
        <f t="shared" si="58"/>
        <v>0</v>
      </c>
      <c r="BB62" s="32">
        <f t="shared" si="59"/>
        <v>429102.10748999997</v>
      </c>
      <c r="BC62" s="2">
        <f t="shared" si="60"/>
        <v>1067115.8166199999</v>
      </c>
      <c r="BE62" s="15">
        <f t="shared" si="61"/>
        <v>-1.9599539598177396E-3</v>
      </c>
    </row>
    <row r="63" spans="1:57" x14ac:dyDescent="0.2">
      <c r="A63" s="1">
        <v>43306</v>
      </c>
      <c r="B63" s="2">
        <v>16.049999</v>
      </c>
      <c r="C63" s="2">
        <v>362.86999500000002</v>
      </c>
      <c r="D63" s="2">
        <v>197.61000100000001</v>
      </c>
      <c r="E63" s="2">
        <v>128.61999499999999</v>
      </c>
      <c r="F63" s="2">
        <v>124.900002</v>
      </c>
      <c r="G63" s="2">
        <v>355.92001299999998</v>
      </c>
      <c r="H63" s="2">
        <v>111.18</v>
      </c>
      <c r="I63" s="2">
        <v>2846.070068</v>
      </c>
      <c r="J63" s="2"/>
      <c r="K63" s="2">
        <f t="shared" si="30"/>
        <v>6.2210390469887411E-2</v>
      </c>
      <c r="L63" s="2">
        <f t="shared" si="31"/>
        <v>-5.6205824442717156E-2</v>
      </c>
      <c r="M63" s="2">
        <f t="shared" si="32"/>
        <v>5.8265973507545255E-2</v>
      </c>
      <c r="N63" s="2">
        <f t="shared" si="33"/>
        <v>4.9188344862985289E-2</v>
      </c>
      <c r="O63" s="2">
        <f t="shared" si="34"/>
        <v>1.8677114275531315E-2</v>
      </c>
      <c r="P63" s="2">
        <f t="shared" si="35"/>
        <v>7.4637681474480022E-2</v>
      </c>
      <c r="Q63" s="2">
        <f t="shared" si="36"/>
        <v>4.7477612564829963E-2</v>
      </c>
      <c r="R63" s="2"/>
      <c r="S63" s="2"/>
      <c r="T63" s="10">
        <f t="shared" si="39"/>
        <v>-8.6474361551922563E-3</v>
      </c>
      <c r="U63" s="10">
        <f t="shared" si="40"/>
        <v>1.5532262093569393E-2</v>
      </c>
      <c r="V63" s="10">
        <f t="shared" si="41"/>
        <v>-4.2830090195450365E-3</v>
      </c>
      <c r="W63" s="10">
        <f t="shared" si="42"/>
        <v>-5.720516344152049E-3</v>
      </c>
      <c r="X63" s="10">
        <f t="shared" si="43"/>
        <v>8.478030011756621E-3</v>
      </c>
      <c r="Y63" s="10">
        <f t="shared" si="44"/>
        <v>-6.5592320656252534E-3</v>
      </c>
      <c r="Z63" s="10">
        <f t="shared" si="45"/>
        <v>4.3360705782133913E-3</v>
      </c>
      <c r="AA63" s="10">
        <f t="shared" si="46"/>
        <v>9.1016050531687043E-3</v>
      </c>
      <c r="AB63" s="10"/>
      <c r="AC63" s="10"/>
      <c r="AD63" s="10">
        <f t="shared" si="47"/>
        <v>-2.6599060921241258E-2</v>
      </c>
      <c r="AE63" s="10">
        <f t="shared" si="48"/>
        <v>2.5330659099868195E-3</v>
      </c>
      <c r="AF63" s="10">
        <f t="shared" si="49"/>
        <v>-1.3975171655744958E-2</v>
      </c>
      <c r="AG63" s="10">
        <f t="shared" si="50"/>
        <v>-1.393339517398564E-2</v>
      </c>
      <c r="AH63" s="10">
        <f t="shared" si="51"/>
        <v>1.9155699971650803E-3</v>
      </c>
      <c r="AI63" s="10">
        <f t="shared" si="52"/>
        <v>-2.0415068238836268E-2</v>
      </c>
      <c r="AJ63" s="10"/>
      <c r="AK63" s="10"/>
      <c r="AL63" s="10"/>
      <c r="AM63" s="10"/>
      <c r="AN63" s="10"/>
      <c r="BC63" t="s">
        <v>27</v>
      </c>
      <c r="BE63" t="s">
        <v>28</v>
      </c>
    </row>
    <row r="64" spans="1:57" x14ac:dyDescent="0.2">
      <c r="A64" s="1">
        <v>43307</v>
      </c>
      <c r="B64" s="2">
        <v>18.350000000000001</v>
      </c>
      <c r="C64" s="2">
        <v>363.08999599999999</v>
      </c>
      <c r="D64" s="2">
        <v>197.46000699999999</v>
      </c>
      <c r="E64" s="2">
        <v>130.279999</v>
      </c>
      <c r="F64" s="2">
        <v>123.949997</v>
      </c>
      <c r="G64" s="2">
        <v>359.32000699999998</v>
      </c>
      <c r="H64" s="2">
        <v>113.510002</v>
      </c>
      <c r="I64" s="2">
        <v>2837.4399410000001</v>
      </c>
      <c r="J64" s="2"/>
      <c r="K64" s="2">
        <f t="shared" si="30"/>
        <v>0.18387096774193568</v>
      </c>
      <c r="L64" s="2">
        <f t="shared" si="31"/>
        <v>-9.0888649281830491E-2</v>
      </c>
      <c r="M64" s="2">
        <f t="shared" si="32"/>
        <v>5.9107513847806104E-2</v>
      </c>
      <c r="N64" s="2">
        <f t="shared" si="33"/>
        <v>6.4814067263000652E-2</v>
      </c>
      <c r="O64" s="2">
        <f t="shared" si="34"/>
        <v>-1.6914223037557408E-3</v>
      </c>
      <c r="P64" s="2">
        <f t="shared" si="35"/>
        <v>8.4575973482981182E-2</v>
      </c>
      <c r="Q64" s="2">
        <f t="shared" si="36"/>
        <v>4.2004171601710549E-2</v>
      </c>
      <c r="R64" s="2"/>
      <c r="S64" s="2"/>
      <c r="T64" s="10">
        <f t="shared" si="39"/>
        <v>0.14330225191914359</v>
      </c>
      <c r="U64" s="10">
        <f t="shared" si="40"/>
        <v>6.0628049447841725E-4</v>
      </c>
      <c r="V64" s="10">
        <f t="shared" si="41"/>
        <v>-7.5904053054487441E-4</v>
      </c>
      <c r="W64" s="10">
        <f t="shared" si="42"/>
        <v>1.2906267023257367E-2</v>
      </c>
      <c r="X64" s="10">
        <f t="shared" si="43"/>
        <v>-7.6061247781245012E-3</v>
      </c>
      <c r="Y64" s="10">
        <f t="shared" si="44"/>
        <v>9.5526912671808351E-3</v>
      </c>
      <c r="Z64" s="10">
        <f t="shared" si="45"/>
        <v>2.0957024644720157E-2</v>
      </c>
      <c r="AA64" s="10">
        <f t="shared" si="46"/>
        <v>-3.032296041138749E-3</v>
      </c>
      <c r="AB64" s="10"/>
      <c r="AC64" s="10"/>
      <c r="AD64" s="10">
        <f t="shared" si="47"/>
        <v>0.1492830256829038</v>
      </c>
      <c r="AE64" s="10">
        <f t="shared" si="48"/>
        <v>4.9371002669470416E-3</v>
      </c>
      <c r="AF64" s="10">
        <f t="shared" si="49"/>
        <v>2.4700060189524618E-3</v>
      </c>
      <c r="AG64" s="10">
        <f t="shared" si="50"/>
        <v>1.5642474518152611E-2</v>
      </c>
      <c r="AH64" s="10">
        <f t="shared" si="51"/>
        <v>-5.4197717770733999E-3</v>
      </c>
      <c r="AI64" s="10">
        <f t="shared" si="52"/>
        <v>1.4168909717581229E-2</v>
      </c>
      <c r="AJ64" s="10"/>
      <c r="AK64" s="10"/>
      <c r="AL64" s="10"/>
      <c r="AM64" s="10"/>
      <c r="AN64" s="10"/>
      <c r="AV64" s="33">
        <f t="shared" ref="AV64:BC64" si="62">AV62/AV32-1</f>
        <v>0.32887825143266758</v>
      </c>
      <c r="AW64" s="33">
        <f t="shared" si="62"/>
        <v>2.7259024380246411E-2</v>
      </c>
      <c r="AX64" s="33" t="e">
        <f t="shared" si="62"/>
        <v>#DIV/0!</v>
      </c>
      <c r="AY64" s="33">
        <f t="shared" si="62"/>
        <v>2.3319766355550886E-2</v>
      </c>
      <c r="AZ64" s="33">
        <f t="shared" si="62"/>
        <v>-6.0160264601213598E-2</v>
      </c>
      <c r="BA64" s="33" t="e">
        <f t="shared" si="62"/>
        <v>#DIV/0!</v>
      </c>
      <c r="BB64" s="33">
        <f t="shared" si="62"/>
        <v>1.7179070753577275E-2</v>
      </c>
      <c r="BC64" s="33">
        <f t="shared" si="62"/>
        <v>6.711581661999988E-2</v>
      </c>
      <c r="BE64" s="18">
        <f>AVERAGE(BE38:BE62)</f>
        <v>2.6548742496698939E-3</v>
      </c>
    </row>
    <row r="65" spans="1:48" x14ac:dyDescent="0.2">
      <c r="A65" s="1">
        <v>43308</v>
      </c>
      <c r="B65" s="2">
        <v>18.940000999999999</v>
      </c>
      <c r="C65" s="2">
        <v>355.209991</v>
      </c>
      <c r="D65" s="2">
        <v>197.949997</v>
      </c>
      <c r="E65" s="2">
        <v>131.550003</v>
      </c>
      <c r="F65" s="2">
        <v>125.970001</v>
      </c>
      <c r="G65" s="2">
        <v>360.64999399999999</v>
      </c>
      <c r="H65" s="2">
        <v>112.620003</v>
      </c>
      <c r="I65" s="2">
        <v>2818.820068</v>
      </c>
      <c r="J65" s="2"/>
      <c r="K65" s="2">
        <f t="shared" si="30"/>
        <v>0.26519712758851011</v>
      </c>
      <c r="L65" s="2">
        <f t="shared" si="31"/>
        <v>-9.011507120641904E-2</v>
      </c>
      <c r="M65" s="2">
        <f t="shared" si="32"/>
        <v>7.0520754517965356E-2</v>
      </c>
      <c r="N65" s="2">
        <f t="shared" si="33"/>
        <v>8.173671505849267E-2</v>
      </c>
      <c r="O65" s="2">
        <f t="shared" si="34"/>
        <v>-2.3808730158736413E-4</v>
      </c>
      <c r="P65" s="2">
        <f t="shared" si="35"/>
        <v>9.347518751341255E-2</v>
      </c>
      <c r="Q65" s="2">
        <f t="shared" si="36"/>
        <v>4.4150565138784126E-2</v>
      </c>
      <c r="R65" s="2"/>
      <c r="S65" s="2"/>
      <c r="T65" s="11">
        <f t="shared" si="39"/>
        <v>3.2152643051770902E-2</v>
      </c>
      <c r="U65" s="11">
        <f t="shared" si="40"/>
        <v>-2.1702622178552122E-2</v>
      </c>
      <c r="V65" s="11">
        <f t="shared" si="41"/>
        <v>2.481464512456899E-3</v>
      </c>
      <c r="W65" s="11">
        <f t="shared" si="42"/>
        <v>9.7482653496181459E-3</v>
      </c>
      <c r="X65" s="11">
        <f t="shared" si="43"/>
        <v>1.629692657435089E-2</v>
      </c>
      <c r="Y65" s="11">
        <f t="shared" si="44"/>
        <v>3.7013997943065036E-3</v>
      </c>
      <c r="Z65" s="11">
        <f t="shared" si="45"/>
        <v>-7.8407099314472539E-3</v>
      </c>
      <c r="AA65" s="11">
        <f t="shared" si="46"/>
        <v>-6.5622086765431131E-3</v>
      </c>
      <c r="AB65" s="25"/>
      <c r="AC65" s="25"/>
      <c r="AD65" s="26">
        <f t="shared" si="47"/>
        <v>4.5095668716985893E-2</v>
      </c>
      <c r="AE65" s="26">
        <f t="shared" si="48"/>
        <v>-1.2330271094795365E-2</v>
      </c>
      <c r="AF65" s="26">
        <f t="shared" si="49"/>
        <v>9.4694620551095763E-3</v>
      </c>
      <c r="AG65" s="26">
        <f t="shared" si="50"/>
        <v>1.5669707161440991E-2</v>
      </c>
      <c r="AH65" s="26">
        <f t="shared" si="51"/>
        <v>2.1028425227132701E-2</v>
      </c>
      <c r="AI65" s="26">
        <f t="shared" si="52"/>
        <v>1.3691383739495374E-2</v>
      </c>
      <c r="AJ65" s="10"/>
      <c r="AK65" s="10"/>
      <c r="AL65" s="10"/>
      <c r="AM65" s="10"/>
      <c r="AN65" s="10"/>
    </row>
    <row r="66" spans="1:48" x14ac:dyDescent="0.2">
      <c r="J66" s="16" t="s">
        <v>8</v>
      </c>
      <c r="K66" s="15">
        <f>AVERAGE(K24:K65)</f>
        <v>0.16425896164213857</v>
      </c>
      <c r="L66" s="15">
        <f t="shared" ref="L66:Q66" si="63">AVERAGE(L24:L65)</f>
        <v>9.014024399196667E-2</v>
      </c>
      <c r="M66" s="15">
        <f t="shared" si="63"/>
        <v>-9.6414038942570553E-3</v>
      </c>
      <c r="N66" s="15">
        <f t="shared" si="63"/>
        <v>9.6052049692057183E-3</v>
      </c>
      <c r="O66" s="15">
        <f t="shared" si="63"/>
        <v>-1.1917786639939067E-2</v>
      </c>
      <c r="P66" s="15">
        <f t="shared" si="63"/>
        <v>7.0268843066846037E-3</v>
      </c>
      <c r="Q66" s="15">
        <f t="shared" si="63"/>
        <v>1.6132387681079993E-2</v>
      </c>
      <c r="S66" s="6" t="s">
        <v>8</v>
      </c>
      <c r="T66" s="15">
        <f>AVERAGE(T4:T65)</f>
        <v>9.3991726437257055E-3</v>
      </c>
      <c r="U66" s="15">
        <f>AVERAGE(U4:U65)</f>
        <v>2.282459364341747E-3</v>
      </c>
      <c r="V66" s="15">
        <f>AVERAGE(V4:V65)</f>
        <v>4.0508899433360797E-4</v>
      </c>
      <c r="W66" s="15">
        <f t="shared" ref="W66:AA66" si="64">AVERAGE(W4:W65)</f>
        <v>6.8644272286639977E-4</v>
      </c>
      <c r="X66" s="15">
        <f t="shared" si="64"/>
        <v>1.9096384115746903E-4</v>
      </c>
      <c r="Y66" s="15">
        <f t="shared" si="64"/>
        <v>1.358272351028424E-3</v>
      </c>
      <c r="Z66" s="15">
        <f t="shared" si="64"/>
        <v>1.923064217271974E-3</v>
      </c>
      <c r="AA66" s="15">
        <f t="shared" si="64"/>
        <v>1.0252364462097333E-3</v>
      </c>
      <c r="AB66" s="15"/>
      <c r="AC66" s="15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Q66" s="17"/>
    </row>
    <row r="67" spans="1:48" ht="32" x14ac:dyDescent="0.2">
      <c r="A67" s="22" t="s">
        <v>22</v>
      </c>
      <c r="B67" s="15">
        <f>(B65-B3)/B3</f>
        <v>0.74080891544117622</v>
      </c>
      <c r="C67" s="15">
        <f t="shared" ref="C67:I67" si="65">(C65-C3)/C3</f>
        <v>0.13681751658246702</v>
      </c>
      <c r="D67" s="15">
        <f t="shared" si="65"/>
        <v>2.1782899329642252E-2</v>
      </c>
      <c r="E67" s="15">
        <f t="shared" si="65"/>
        <v>4.0003202466648818E-2</v>
      </c>
      <c r="F67" s="15">
        <f t="shared" si="65"/>
        <v>6.8739508682443334E-3</v>
      </c>
      <c r="G67" s="15">
        <f t="shared" si="65"/>
        <v>8.1214762448823322E-2</v>
      </c>
      <c r="H67" s="15">
        <f t="shared" si="65"/>
        <v>0.12249577150412101</v>
      </c>
      <c r="I67" s="15">
        <f t="shared" si="65"/>
        <v>6.4488969558747208E-2</v>
      </c>
      <c r="J67" s="16" t="s">
        <v>10</v>
      </c>
      <c r="K67" s="15">
        <f>_xlfn.STDEV.S(K24:K65)</f>
        <v>0.12530250326113673</v>
      </c>
      <c r="L67" s="15">
        <f t="shared" ref="L67:Q67" si="66">_xlfn.STDEV.S(L24:L65)</f>
        <v>0.10764654454727612</v>
      </c>
      <c r="M67" s="15">
        <f t="shared" si="66"/>
        <v>3.2237333256821571E-2</v>
      </c>
      <c r="N67" s="15">
        <f t="shared" si="66"/>
        <v>3.0628834963715334E-2</v>
      </c>
      <c r="O67" s="15">
        <f t="shared" si="66"/>
        <v>1.8913193313451104E-2</v>
      </c>
      <c r="P67" s="15">
        <f t="shared" si="66"/>
        <v>6.7371880681107943E-2</v>
      </c>
      <c r="Q67" s="15">
        <f t="shared" si="66"/>
        <v>1.5504475765467695E-2</v>
      </c>
      <c r="R67" s="15"/>
      <c r="S67" s="6" t="s">
        <v>10</v>
      </c>
      <c r="T67" s="15">
        <f>_xlfn.STDEV.S(T4:T65)</f>
        <v>2.9589886794864698E-2</v>
      </c>
      <c r="U67" s="15">
        <f t="shared" ref="U67:AA67" si="67">_xlfn.STDEV.S(U4:U65)</f>
        <v>2.0696617328847072E-2</v>
      </c>
      <c r="V67" s="15">
        <f t="shared" si="67"/>
        <v>1.088214757561653E-2</v>
      </c>
      <c r="W67" s="15">
        <f t="shared" si="67"/>
        <v>1.0462124292970424E-2</v>
      </c>
      <c r="X67" s="15">
        <f t="shared" si="67"/>
        <v>1.2780009092938489E-2</v>
      </c>
      <c r="Y67" s="15">
        <f t="shared" si="67"/>
        <v>1.4115392808291655E-2</v>
      </c>
      <c r="Z67" s="15">
        <f t="shared" ref="Z67" si="68">_xlfn.STDEV.S(Z4:Z65)</f>
        <v>1.082914077564553E-2</v>
      </c>
      <c r="AA67" s="15">
        <f t="shared" si="67"/>
        <v>5.8363873631862928E-3</v>
      </c>
      <c r="AB67" s="15"/>
      <c r="AC67" s="15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V67" s="36" t="s">
        <v>29</v>
      </c>
    </row>
    <row r="69" spans="1:48" x14ac:dyDescent="0.2">
      <c r="S69" s="7" t="s">
        <v>19</v>
      </c>
      <c r="T69" s="18">
        <f t="shared" ref="T69:AA69" si="69">1-_xlfn.NORM.DIST(0,T66,T67,1)</f>
        <v>0.6246240750878399</v>
      </c>
      <c r="U69" s="18">
        <f t="shared" si="69"/>
        <v>0.54390703838606003</v>
      </c>
      <c r="V69" s="18">
        <f t="shared" si="69"/>
        <v>0.51484723584406467</v>
      </c>
      <c r="W69" s="18">
        <f t="shared" si="69"/>
        <v>0.5261567018522928</v>
      </c>
      <c r="X69" s="18">
        <f t="shared" si="69"/>
        <v>0.50596092810475124</v>
      </c>
      <c r="Y69" s="18">
        <f t="shared" si="69"/>
        <v>0.53832958755168281</v>
      </c>
      <c r="Z69" s="18">
        <f t="shared" si="69"/>
        <v>0.57047450474473616</v>
      </c>
      <c r="AA69" s="18">
        <f t="shared" si="69"/>
        <v>0.56972058915710122</v>
      </c>
      <c r="AB69" s="18"/>
      <c r="AC69" s="18"/>
    </row>
    <row r="70" spans="1:48" x14ac:dyDescent="0.2">
      <c r="S70" s="7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48" x14ac:dyDescent="0.2">
      <c r="S71" s="7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48" ht="16" thickBot="1" x14ac:dyDescent="0.25">
      <c r="A72" s="27">
        <v>43311</v>
      </c>
      <c r="B72" s="2">
        <v>19.420000000000002</v>
      </c>
      <c r="C72" s="2">
        <v>334.959991</v>
      </c>
      <c r="D72" s="2">
        <v>199.08999600000001</v>
      </c>
      <c r="E72" s="2">
        <v>132.16999799999999</v>
      </c>
      <c r="F72" s="2">
        <v>127.83000199999999</v>
      </c>
      <c r="G72" s="2">
        <v>351.05999800000001</v>
      </c>
      <c r="H72" s="2">
        <v>116.730003</v>
      </c>
      <c r="S72" s="7"/>
      <c r="T72" s="18"/>
      <c r="U72" s="7"/>
      <c r="V72" s="7"/>
      <c r="W72" s="7"/>
      <c r="X72" s="7"/>
      <c r="Y72" s="7"/>
      <c r="Z72" s="16"/>
      <c r="AA72" s="7"/>
      <c r="AB72" s="16"/>
      <c r="AC72" s="16"/>
    </row>
    <row r="73" spans="1:48" x14ac:dyDescent="0.2">
      <c r="A73" s="27">
        <v>43312</v>
      </c>
      <c r="B73" s="2">
        <v>18.329999999999998</v>
      </c>
      <c r="C73" s="2">
        <v>337.45001200000002</v>
      </c>
      <c r="D73" s="2">
        <v>197.86999499999999</v>
      </c>
      <c r="E73" s="2">
        <v>132.520004</v>
      </c>
      <c r="F73" s="2">
        <v>126.269997</v>
      </c>
      <c r="G73" s="2">
        <v>356.29998799999998</v>
      </c>
      <c r="H73" s="2">
        <v>114.949997</v>
      </c>
      <c r="S73" s="52"/>
      <c r="T73" s="38" t="s">
        <v>1</v>
      </c>
      <c r="U73" s="39" t="s">
        <v>2</v>
      </c>
      <c r="V73" s="39" t="s">
        <v>3</v>
      </c>
      <c r="W73" s="39" t="s">
        <v>4</v>
      </c>
      <c r="X73" s="40" t="s">
        <v>5</v>
      </c>
      <c r="Y73" s="40" t="s">
        <v>6</v>
      </c>
      <c r="Z73" s="41" t="s">
        <v>26</v>
      </c>
      <c r="AA73" s="8"/>
      <c r="AB73" s="8"/>
      <c r="AC73" s="8"/>
    </row>
    <row r="74" spans="1:48" x14ac:dyDescent="0.2">
      <c r="A74" s="27">
        <v>43313</v>
      </c>
      <c r="B74" s="2">
        <v>18.48</v>
      </c>
      <c r="C74" s="2">
        <v>338.38000499999998</v>
      </c>
      <c r="D74" s="2">
        <v>197.85000600000001</v>
      </c>
      <c r="E74" s="2">
        <v>132.63999899999999</v>
      </c>
      <c r="F74" s="2">
        <v>125.389999</v>
      </c>
      <c r="G74" s="2">
        <v>352.76001000000002</v>
      </c>
      <c r="H74" s="2">
        <v>115.660004</v>
      </c>
      <c r="S74" s="46" t="s">
        <v>31</v>
      </c>
      <c r="T74" s="53">
        <v>9.3991726437257055E-3</v>
      </c>
      <c r="U74" s="53">
        <v>2.282459364341747E-3</v>
      </c>
      <c r="V74" s="53">
        <v>4.0508899433360797E-4</v>
      </c>
      <c r="W74" s="53">
        <v>6.8644272286639977E-4</v>
      </c>
      <c r="X74" s="53">
        <v>1.9096384115746903E-4</v>
      </c>
      <c r="Y74" s="53">
        <v>1.3582723510284205E-3</v>
      </c>
      <c r="Z74" s="54">
        <v>1.923064217271974E-3</v>
      </c>
      <c r="AA74" s="15"/>
    </row>
    <row r="75" spans="1:48" x14ac:dyDescent="0.2">
      <c r="A75" s="27">
        <v>43314</v>
      </c>
      <c r="B75" s="2">
        <v>18.790001</v>
      </c>
      <c r="C75" s="2">
        <v>344.5</v>
      </c>
      <c r="D75" s="2">
        <v>198.05999800000001</v>
      </c>
      <c r="E75" s="2">
        <v>131.25</v>
      </c>
      <c r="F75" s="2">
        <v>123.760002</v>
      </c>
      <c r="G75" s="2">
        <v>349.73001099999999</v>
      </c>
      <c r="H75" s="2">
        <v>116.150002</v>
      </c>
      <c r="S75" s="46" t="s">
        <v>32</v>
      </c>
      <c r="T75" s="53">
        <v>2.9589886794864698E-2</v>
      </c>
      <c r="U75" s="53">
        <v>2.0696617328847072E-2</v>
      </c>
      <c r="V75" s="53">
        <v>1.088214757561653E-2</v>
      </c>
      <c r="W75" s="53">
        <v>1.0462124292970424E-2</v>
      </c>
      <c r="X75" s="53">
        <v>1.2780009092938489E-2</v>
      </c>
      <c r="Y75" s="53">
        <v>1.4115392808291652E-2</v>
      </c>
      <c r="Z75" s="54">
        <v>1.082914077564553E-2</v>
      </c>
    </row>
    <row r="76" spans="1:48" x14ac:dyDescent="0.2">
      <c r="A76" s="27">
        <v>43315</v>
      </c>
      <c r="B76" s="2">
        <v>18.489999999999998</v>
      </c>
      <c r="C76" s="2">
        <v>343.08999599999999</v>
      </c>
      <c r="D76" s="2">
        <v>200.240005</v>
      </c>
      <c r="E76" s="2">
        <v>131.949997</v>
      </c>
      <c r="F76" s="2">
        <v>124.050003</v>
      </c>
      <c r="G76" s="2">
        <v>348.44000199999999</v>
      </c>
      <c r="H76" s="2">
        <v>117.089996</v>
      </c>
      <c r="S76" s="46" t="s">
        <v>19</v>
      </c>
      <c r="T76" s="53">
        <v>0.6246240750878399</v>
      </c>
      <c r="U76" s="53">
        <v>0.54390703838606003</v>
      </c>
      <c r="V76" s="53">
        <v>0.51484723584406467</v>
      </c>
      <c r="W76" s="53">
        <v>0.5261567018522928</v>
      </c>
      <c r="X76" s="53">
        <v>0.50596092810475124</v>
      </c>
      <c r="Y76" s="53">
        <v>0.5383295875516827</v>
      </c>
      <c r="Z76" s="54">
        <v>0.57047450474473616</v>
      </c>
    </row>
    <row r="77" spans="1:48" ht="16" thickBot="1" x14ac:dyDescent="0.25">
      <c r="A77" s="27">
        <v>43318</v>
      </c>
      <c r="B77" s="2">
        <v>19.43</v>
      </c>
      <c r="C77" s="2">
        <v>350.92001299999998</v>
      </c>
      <c r="D77" s="2">
        <v>206.05999800000001</v>
      </c>
      <c r="E77" s="2">
        <v>132.020004</v>
      </c>
      <c r="F77" s="2">
        <v>124.300003</v>
      </c>
      <c r="G77" s="2">
        <v>346.57000699999998</v>
      </c>
      <c r="H77" s="2">
        <v>117.120003</v>
      </c>
      <c r="S77" s="55" t="s">
        <v>33</v>
      </c>
      <c r="T77" s="57">
        <v>1.9723581347664809</v>
      </c>
      <c r="U77" s="57">
        <v>1.4282311864385866</v>
      </c>
      <c r="V77" s="57">
        <v>1.0648849933150655</v>
      </c>
      <c r="W77" s="57">
        <v>0.90235500022870085</v>
      </c>
      <c r="X77" s="57">
        <v>0.7210222786262116</v>
      </c>
      <c r="Y77" s="57">
        <v>1.5223508482591346</v>
      </c>
      <c r="Z77" s="58">
        <v>0.72146560483960576</v>
      </c>
    </row>
    <row r="78" spans="1:48" x14ac:dyDescent="0.2">
      <c r="A78" s="27">
        <v>43319</v>
      </c>
      <c r="B78" s="2">
        <v>19.559999000000001</v>
      </c>
      <c r="C78" s="2">
        <v>351.82998700000002</v>
      </c>
      <c r="D78" s="2">
        <v>208.720001</v>
      </c>
      <c r="E78" s="2">
        <v>131.46000699999999</v>
      </c>
      <c r="F78" s="2">
        <v>125.18</v>
      </c>
      <c r="G78" s="2">
        <v>350.76001000000002</v>
      </c>
      <c r="H78" s="2">
        <v>117.550003</v>
      </c>
      <c r="S78" s="30"/>
      <c r="T78" s="10"/>
      <c r="U78" s="10"/>
      <c r="V78" s="10"/>
      <c r="W78" s="10"/>
      <c r="X78" s="10"/>
      <c r="Y78" s="10"/>
      <c r="Z78" s="10"/>
    </row>
    <row r="79" spans="1:48" x14ac:dyDescent="0.2">
      <c r="A79" s="27">
        <v>43320</v>
      </c>
      <c r="B79" s="2">
        <v>19.579999999999998</v>
      </c>
      <c r="C79" s="2">
        <v>347.60998499999999</v>
      </c>
      <c r="D79" s="2">
        <v>208.94000199999999</v>
      </c>
      <c r="E79" s="2">
        <v>131.16999799999999</v>
      </c>
      <c r="F79" s="2">
        <v>123.879997</v>
      </c>
      <c r="G79" s="2">
        <v>347.77999899999998</v>
      </c>
      <c r="H79" s="2">
        <v>117.790001</v>
      </c>
      <c r="T79" s="10"/>
      <c r="U79" s="10"/>
      <c r="V79" s="10"/>
      <c r="W79" s="10"/>
      <c r="X79" s="10"/>
      <c r="Y79" s="10"/>
      <c r="Z79" s="10"/>
    </row>
    <row r="80" spans="1:48" x14ac:dyDescent="0.2">
      <c r="A80" s="27">
        <v>43321</v>
      </c>
      <c r="B80" s="2">
        <v>19.100000000000001</v>
      </c>
      <c r="C80" s="2">
        <v>349.35998499999999</v>
      </c>
      <c r="D80" s="2">
        <v>209.10000600000001</v>
      </c>
      <c r="E80" s="2">
        <v>131.199997</v>
      </c>
      <c r="F80" s="2">
        <v>122.529999</v>
      </c>
      <c r="G80" s="2">
        <v>343.72000100000002</v>
      </c>
      <c r="H80" s="2">
        <v>116.879997</v>
      </c>
      <c r="T80" s="10"/>
      <c r="U80" s="10"/>
      <c r="V80" s="10"/>
      <c r="W80" s="10"/>
      <c r="X80" s="10"/>
      <c r="Y80" s="10"/>
      <c r="Z80" s="10"/>
    </row>
    <row r="81" spans="1:26" x14ac:dyDescent="0.2">
      <c r="A81" s="27">
        <v>43322</v>
      </c>
      <c r="B81" s="2">
        <v>19.059999000000001</v>
      </c>
      <c r="C81" s="2">
        <v>345.86999500000002</v>
      </c>
      <c r="D81" s="2">
        <v>206.63000500000001</v>
      </c>
      <c r="E81" s="2">
        <v>130.75</v>
      </c>
      <c r="F81" s="2">
        <v>123.339996</v>
      </c>
      <c r="G81" s="2">
        <v>339.41000400000001</v>
      </c>
      <c r="H81" s="2">
        <v>115.730003</v>
      </c>
      <c r="T81" s="10"/>
      <c r="U81" s="10"/>
      <c r="V81" s="10"/>
      <c r="W81" s="10"/>
      <c r="X81" s="10"/>
      <c r="Y81" s="10"/>
      <c r="Z81" s="10"/>
    </row>
    <row r="82" spans="1:26" x14ac:dyDescent="0.2">
      <c r="A82" s="27">
        <v>43325</v>
      </c>
      <c r="B82" s="2">
        <v>19.73</v>
      </c>
      <c r="C82" s="2">
        <v>341.30999800000001</v>
      </c>
      <c r="D82" s="2">
        <v>205.16999799999999</v>
      </c>
      <c r="E82" s="2">
        <v>130.220001</v>
      </c>
      <c r="F82" s="2">
        <v>122.44000200000001</v>
      </c>
      <c r="G82" s="2">
        <v>338.35998499999999</v>
      </c>
      <c r="H82" s="2">
        <v>113.889999</v>
      </c>
      <c r="T82" s="10"/>
      <c r="U82" s="10"/>
      <c r="V82" s="10"/>
      <c r="W82" s="10"/>
      <c r="X82" s="10"/>
      <c r="Y82" s="10"/>
      <c r="Z82" s="10"/>
    </row>
    <row r="83" spans="1:26" x14ac:dyDescent="0.2">
      <c r="A83" s="27">
        <v>43326</v>
      </c>
      <c r="B83" s="2">
        <v>20.02</v>
      </c>
      <c r="C83" s="2">
        <v>337.48998999999998</v>
      </c>
      <c r="D83" s="2">
        <v>205.83000200000001</v>
      </c>
      <c r="E83" s="2">
        <v>129.5</v>
      </c>
      <c r="F83" s="2">
        <v>122.58000199999999</v>
      </c>
      <c r="G83" s="2">
        <v>339.14001500000001</v>
      </c>
      <c r="H83" s="2">
        <v>114.650002</v>
      </c>
      <c r="T83" s="10"/>
      <c r="U83" s="10"/>
      <c r="V83" s="10"/>
      <c r="W83" s="10"/>
      <c r="X83" s="10"/>
      <c r="Y83" s="10"/>
      <c r="Z83" s="10"/>
    </row>
    <row r="84" spans="1:26" x14ac:dyDescent="0.2">
      <c r="A84" s="27">
        <v>43327</v>
      </c>
      <c r="B84" s="2">
        <v>19.700001</v>
      </c>
      <c r="C84" s="2">
        <v>326.39999399999999</v>
      </c>
      <c r="D84" s="2">
        <v>204.5</v>
      </c>
      <c r="E84" s="2">
        <v>130.429993</v>
      </c>
      <c r="F84" s="2">
        <v>117.94000200000001</v>
      </c>
      <c r="G84" s="2">
        <v>331.76001000000002</v>
      </c>
      <c r="H84" s="2">
        <v>113.699997</v>
      </c>
    </row>
    <row r="85" spans="1:26" x14ac:dyDescent="0.2">
      <c r="A85" s="27">
        <v>43328</v>
      </c>
      <c r="B85" s="2">
        <v>19.329999999999998</v>
      </c>
      <c r="C85" s="2">
        <v>322.44000199999999</v>
      </c>
      <c r="D85" s="2">
        <v>207.55999800000001</v>
      </c>
      <c r="E85" s="2">
        <v>132.479996</v>
      </c>
      <c r="F85" s="2">
        <v>117.660004</v>
      </c>
      <c r="G85" s="2">
        <v>345.98001099999999</v>
      </c>
      <c r="H85" s="2">
        <v>114.769997</v>
      </c>
    </row>
    <row r="86" spans="1:26" x14ac:dyDescent="0.2">
      <c r="A86" s="27">
        <v>43329</v>
      </c>
      <c r="B86" s="2">
        <v>19.77</v>
      </c>
      <c r="C86" s="2">
        <v>316.77999899999998</v>
      </c>
      <c r="D86" s="2">
        <v>208.13999899999999</v>
      </c>
      <c r="E86" s="2">
        <v>134.470001</v>
      </c>
      <c r="F86" s="2">
        <v>117.800003</v>
      </c>
      <c r="G86" s="2">
        <v>346.39999399999999</v>
      </c>
      <c r="H86" s="2">
        <v>114.769997</v>
      </c>
    </row>
    <row r="87" spans="1:26" x14ac:dyDescent="0.2">
      <c r="A87" s="27">
        <v>43332</v>
      </c>
      <c r="B87" s="2">
        <v>19.98</v>
      </c>
      <c r="C87" s="2">
        <v>327.73001099999999</v>
      </c>
      <c r="D87" s="2">
        <v>208.46000699999999</v>
      </c>
      <c r="E87" s="2">
        <v>136.88000500000001</v>
      </c>
      <c r="F87" s="2">
        <v>117.75</v>
      </c>
      <c r="G87" s="2">
        <v>350.73998999999998</v>
      </c>
      <c r="H87" s="2">
        <v>114.620003</v>
      </c>
    </row>
    <row r="88" spans="1:26" x14ac:dyDescent="0.2">
      <c r="A88" s="27">
        <v>43333</v>
      </c>
      <c r="B88" s="2">
        <v>20.399999999999999</v>
      </c>
      <c r="C88" s="2">
        <v>338.01998900000001</v>
      </c>
      <c r="D88" s="2">
        <v>208.490005</v>
      </c>
      <c r="E88" s="2">
        <v>135.35000600000001</v>
      </c>
      <c r="F88" s="2">
        <v>117.94000200000001</v>
      </c>
      <c r="G88" s="2">
        <v>353.76998900000001</v>
      </c>
      <c r="H88" s="2">
        <v>115.32</v>
      </c>
    </row>
    <row r="89" spans="1:26" x14ac:dyDescent="0.2">
      <c r="A89" s="27">
        <v>43334</v>
      </c>
      <c r="B89" s="2">
        <v>20.9</v>
      </c>
      <c r="C89" s="2">
        <v>344.44000199999999</v>
      </c>
      <c r="D89" s="2">
        <v>207.33000200000001</v>
      </c>
      <c r="E89" s="2">
        <v>134.61000100000001</v>
      </c>
      <c r="F89" s="2">
        <v>118.91999800000001</v>
      </c>
      <c r="G89" s="2">
        <v>350.02999899999998</v>
      </c>
      <c r="H89" s="2">
        <v>114.970001</v>
      </c>
    </row>
    <row r="90" spans="1:26" x14ac:dyDescent="0.2">
      <c r="A90" s="27">
        <v>43335</v>
      </c>
      <c r="B90" s="2">
        <v>22.290001</v>
      </c>
      <c r="C90" s="2">
        <v>339.17001299999998</v>
      </c>
      <c r="D90" s="2">
        <v>207.240005</v>
      </c>
      <c r="E90" s="2">
        <v>135.11000100000001</v>
      </c>
      <c r="F90" s="2">
        <v>118.099998</v>
      </c>
      <c r="G90" s="2">
        <v>347.48001099999999</v>
      </c>
      <c r="H90" s="2">
        <v>114.730003</v>
      </c>
    </row>
    <row r="91" spans="1:26" x14ac:dyDescent="0.2">
      <c r="A91" s="27">
        <v>43336</v>
      </c>
      <c r="B91" s="2">
        <v>23.98</v>
      </c>
      <c r="C91" s="2">
        <v>358.82000699999998</v>
      </c>
      <c r="D91" s="2">
        <v>207.979996</v>
      </c>
      <c r="E91" s="2">
        <v>135.949997</v>
      </c>
      <c r="F91" s="2">
        <v>119.010002</v>
      </c>
      <c r="G91" s="2">
        <v>349.38000499999998</v>
      </c>
      <c r="H91" s="2">
        <v>114.68</v>
      </c>
    </row>
    <row r="92" spans="1:26" x14ac:dyDescent="0.2">
      <c r="A92" s="27">
        <v>43339</v>
      </c>
      <c r="B92" s="2">
        <v>25.26</v>
      </c>
      <c r="C92" s="2">
        <v>364.57998700000002</v>
      </c>
      <c r="D92" s="2">
        <v>210.509995</v>
      </c>
      <c r="E92" s="2">
        <v>134.91999799999999</v>
      </c>
      <c r="F92" s="2">
        <v>120.349998</v>
      </c>
      <c r="G92" s="2">
        <v>353.73998999999998</v>
      </c>
      <c r="H92" s="2">
        <v>116.709999</v>
      </c>
    </row>
    <row r="93" spans="1:26" x14ac:dyDescent="0.2">
      <c r="A93" s="27">
        <v>43340</v>
      </c>
      <c r="B93" s="2">
        <v>25.049999</v>
      </c>
      <c r="C93" s="2">
        <v>368.48998999999998</v>
      </c>
      <c r="D93" s="2">
        <v>210.770004</v>
      </c>
      <c r="E93" s="2">
        <v>134.320007</v>
      </c>
      <c r="F93" s="2">
        <v>119.860001</v>
      </c>
      <c r="G93" s="2">
        <v>351.209991</v>
      </c>
      <c r="H93" s="2">
        <v>116.139999</v>
      </c>
    </row>
    <row r="94" spans="1:26" x14ac:dyDescent="0.2">
      <c r="A94" s="27">
        <v>43341</v>
      </c>
      <c r="B94" s="2">
        <v>25.200001</v>
      </c>
      <c r="C94" s="2">
        <v>368.040009</v>
      </c>
      <c r="D94" s="2">
        <v>211.270004</v>
      </c>
      <c r="E94" s="2">
        <v>134.86000100000001</v>
      </c>
      <c r="F94" s="2">
        <v>120.220001</v>
      </c>
      <c r="G94" s="2">
        <v>350.19000199999999</v>
      </c>
      <c r="H94" s="2">
        <v>115.760002</v>
      </c>
    </row>
    <row r="95" spans="1:26" x14ac:dyDescent="0.2">
      <c r="A95" s="27">
        <v>43342</v>
      </c>
      <c r="B95" s="2">
        <v>24.889999</v>
      </c>
      <c r="C95" s="2">
        <v>370.98001099999999</v>
      </c>
      <c r="D95" s="2">
        <v>209.75</v>
      </c>
      <c r="E95" s="2">
        <v>134.949997</v>
      </c>
      <c r="F95" s="2">
        <v>119.80999799999999</v>
      </c>
      <c r="G95" s="2">
        <v>346.89999399999999</v>
      </c>
      <c r="H95" s="2">
        <v>115.19000200000001</v>
      </c>
    </row>
    <row r="96" spans="1:26" x14ac:dyDescent="0.2">
      <c r="A96" s="27">
        <v>43343</v>
      </c>
      <c r="B96" s="2">
        <v>25.17</v>
      </c>
      <c r="C96" s="2">
        <v>367.67999300000002</v>
      </c>
      <c r="D96" s="2">
        <v>208.720001</v>
      </c>
      <c r="E96" s="2">
        <v>134.69000199999999</v>
      </c>
      <c r="F96" s="2">
        <v>118.459999</v>
      </c>
      <c r="G96" s="2">
        <v>342.790009</v>
      </c>
      <c r="H96" s="2">
        <v>114.58000199999999</v>
      </c>
    </row>
    <row r="98" spans="2:8" x14ac:dyDescent="0.2">
      <c r="B98" s="34">
        <f>B96/B65-1</f>
        <v>0.32893340396338955</v>
      </c>
      <c r="C98" s="34">
        <f t="shared" ref="C98:H98" si="70">C96/C65-1</f>
        <v>3.5106000157523853E-2</v>
      </c>
      <c r="D98" s="34">
        <f t="shared" si="70"/>
        <v>5.4407699738434401E-2</v>
      </c>
      <c r="E98" s="34">
        <f t="shared" si="70"/>
        <v>2.3869243089260861E-2</v>
      </c>
      <c r="F98" s="34">
        <f t="shared" si="70"/>
        <v>-5.961738461842192E-2</v>
      </c>
      <c r="G98" s="34">
        <f t="shared" si="70"/>
        <v>-4.9521656168390216E-2</v>
      </c>
      <c r="H98" s="34">
        <f t="shared" si="70"/>
        <v>1.7403648976993757E-2</v>
      </c>
    </row>
  </sheetData>
  <mergeCells count="7">
    <mergeCell ref="AV13:BB13"/>
    <mergeCell ref="AV2:BB2"/>
    <mergeCell ref="K1:Q1"/>
    <mergeCell ref="AD1:AI1"/>
    <mergeCell ref="AS4:AS5"/>
    <mergeCell ref="AS6:AS9"/>
    <mergeCell ref="T1:AA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B15D-038C-48C3-9C8B-F45AEB4ADA23}">
  <dimension ref="A1:BN98"/>
  <sheetViews>
    <sheetView tabSelected="1" topLeftCell="AG2" zoomScale="80" zoomScaleNormal="80" workbookViewId="0">
      <selection activeCell="R86" sqref="R86"/>
    </sheetView>
  </sheetViews>
  <sheetFormatPr baseColWidth="10" defaultColWidth="8.83203125" defaultRowHeight="15" x14ac:dyDescent="0.2"/>
  <cols>
    <col min="1" max="1" width="15" customWidth="1"/>
    <col min="5" max="5" width="8.83203125" style="2"/>
    <col min="10" max="17" width="0" hidden="1" customWidth="1"/>
    <col min="21" max="21" width="12.33203125" bestFit="1" customWidth="1"/>
    <col min="42" max="42" width="12" bestFit="1" customWidth="1"/>
    <col min="43" max="43" width="11.1640625" bestFit="1" customWidth="1"/>
    <col min="44" max="45" width="12.1640625" bestFit="1" customWidth="1"/>
    <col min="47" max="47" width="12.5" bestFit="1" customWidth="1"/>
    <col min="48" max="48" width="13.1640625" bestFit="1" customWidth="1"/>
    <col min="49" max="49" width="10.83203125" bestFit="1" customWidth="1"/>
    <col min="50" max="50" width="12" bestFit="1" customWidth="1"/>
    <col min="51" max="51" width="10.1640625" bestFit="1" customWidth="1"/>
    <col min="52" max="52" width="10.33203125" bestFit="1" customWidth="1"/>
    <col min="53" max="53" width="10.1640625" bestFit="1" customWidth="1"/>
    <col min="54" max="54" width="10.6640625" bestFit="1" customWidth="1"/>
    <col min="55" max="55" width="13.1640625" bestFit="1" customWidth="1"/>
  </cols>
  <sheetData>
    <row r="1" spans="1:55" x14ac:dyDescent="0.2">
      <c r="K1" s="73" t="s">
        <v>23</v>
      </c>
      <c r="L1" s="73"/>
      <c r="M1" s="73"/>
      <c r="N1" s="73"/>
      <c r="O1" s="73"/>
      <c r="P1" s="73"/>
      <c r="Q1" s="73"/>
      <c r="R1" s="20"/>
      <c r="T1" s="73" t="s">
        <v>7</v>
      </c>
      <c r="U1" s="73"/>
      <c r="V1" s="73"/>
      <c r="W1" s="73"/>
      <c r="X1" s="73"/>
      <c r="Y1" s="73"/>
      <c r="Z1" s="73"/>
      <c r="AA1" s="73"/>
      <c r="AB1" s="20"/>
      <c r="AC1" s="20"/>
      <c r="AD1" s="73" t="s">
        <v>12</v>
      </c>
      <c r="AE1" s="73"/>
      <c r="AF1" s="73"/>
      <c r="AG1" s="73"/>
      <c r="AH1" s="73"/>
      <c r="AI1" s="73"/>
      <c r="AJ1" s="23"/>
    </row>
    <row r="2" spans="1:55" s="3" customFormat="1" x14ac:dyDescent="0.2">
      <c r="A2" s="67" t="s">
        <v>0</v>
      </c>
      <c r="B2" s="68" t="s">
        <v>1</v>
      </c>
      <c r="C2" s="69" t="s">
        <v>2</v>
      </c>
      <c r="D2" s="69" t="s">
        <v>3</v>
      </c>
      <c r="E2" s="69" t="s">
        <v>4</v>
      </c>
      <c r="F2" s="67" t="s">
        <v>5</v>
      </c>
      <c r="G2" s="67" t="s">
        <v>6</v>
      </c>
      <c r="H2" s="69" t="s">
        <v>26</v>
      </c>
      <c r="I2" s="67" t="s">
        <v>9</v>
      </c>
      <c r="K2" s="4" t="s">
        <v>1</v>
      </c>
      <c r="L2" s="5" t="s">
        <v>2</v>
      </c>
      <c r="M2" s="5" t="s">
        <v>3</v>
      </c>
      <c r="N2" s="5" t="s">
        <v>4</v>
      </c>
      <c r="O2" s="3" t="s">
        <v>5</v>
      </c>
      <c r="P2" s="3" t="s">
        <v>6</v>
      </c>
      <c r="Q2" s="3" t="s">
        <v>9</v>
      </c>
      <c r="T2" s="4" t="s">
        <v>1</v>
      </c>
      <c r="U2" s="5" t="s">
        <v>2</v>
      </c>
      <c r="V2" s="5" t="s">
        <v>3</v>
      </c>
      <c r="W2" s="5" t="s">
        <v>4</v>
      </c>
      <c r="X2" s="3" t="s">
        <v>5</v>
      </c>
      <c r="Y2" s="3" t="s">
        <v>6</v>
      </c>
      <c r="Z2" s="3" t="s">
        <v>26</v>
      </c>
      <c r="AA2" s="3" t="s">
        <v>9</v>
      </c>
      <c r="AD2" s="4" t="s">
        <v>1</v>
      </c>
      <c r="AE2" s="5" t="s">
        <v>2</v>
      </c>
      <c r="AF2" s="5" t="s">
        <v>3</v>
      </c>
      <c r="AG2" s="5" t="s">
        <v>4</v>
      </c>
      <c r="AH2" s="3" t="s">
        <v>5</v>
      </c>
      <c r="AI2" s="3" t="s">
        <v>6</v>
      </c>
      <c r="AJ2" s="3" t="s">
        <v>26</v>
      </c>
      <c r="AV2" s="73" t="s">
        <v>13</v>
      </c>
      <c r="AW2" s="73"/>
      <c r="AX2" s="73"/>
      <c r="AY2" s="73"/>
      <c r="AZ2" s="73"/>
      <c r="BA2" s="73"/>
      <c r="BB2" s="73"/>
    </row>
    <row r="3" spans="1:55" x14ac:dyDescent="0.2">
      <c r="A3" s="70">
        <v>43220</v>
      </c>
      <c r="B3" s="71">
        <v>10.88</v>
      </c>
      <c r="C3" s="71">
        <v>312.459991</v>
      </c>
      <c r="D3" s="71">
        <v>193.729996</v>
      </c>
      <c r="E3" s="71">
        <v>126.489998</v>
      </c>
      <c r="F3" s="71">
        <v>125.110001</v>
      </c>
      <c r="G3" s="71">
        <v>333.55999800000001</v>
      </c>
      <c r="H3" s="71">
        <v>100.33000199999999</v>
      </c>
      <c r="I3" s="71">
        <v>2648.0500489999999</v>
      </c>
      <c r="J3" s="2"/>
      <c r="K3" s="2"/>
      <c r="L3" s="2"/>
      <c r="M3" s="2"/>
      <c r="N3" s="2"/>
      <c r="O3" s="2"/>
      <c r="P3" s="2"/>
      <c r="Q3" s="2"/>
      <c r="R3" s="2"/>
      <c r="S3" s="2"/>
      <c r="AA3" s="2"/>
      <c r="AB3" s="2"/>
      <c r="AC3" s="2"/>
      <c r="AP3" s="13" t="s">
        <v>11</v>
      </c>
      <c r="AQ3" s="13" t="s">
        <v>12</v>
      </c>
      <c r="AV3" s="4" t="s">
        <v>1</v>
      </c>
      <c r="AW3" s="5" t="s">
        <v>2</v>
      </c>
      <c r="AX3" s="5" t="s">
        <v>3</v>
      </c>
      <c r="AY3" s="5" t="s">
        <v>4</v>
      </c>
      <c r="AZ3" s="3" t="s">
        <v>5</v>
      </c>
      <c r="BA3" s="3" t="s">
        <v>6</v>
      </c>
      <c r="BB3" s="5" t="s">
        <v>26</v>
      </c>
      <c r="BC3" s="3" t="s">
        <v>9</v>
      </c>
    </row>
    <row r="4" spans="1:55" x14ac:dyDescent="0.2">
      <c r="A4" s="70">
        <v>43221</v>
      </c>
      <c r="B4" s="71">
        <v>11.13</v>
      </c>
      <c r="C4" s="71">
        <v>313.29998799999998</v>
      </c>
      <c r="D4" s="71">
        <v>195.11000100000001</v>
      </c>
      <c r="E4" s="71">
        <v>126.010002</v>
      </c>
      <c r="F4" s="71">
        <v>124.860001</v>
      </c>
      <c r="G4" s="71">
        <v>329.540009</v>
      </c>
      <c r="H4" s="71">
        <v>100.05999799999999</v>
      </c>
      <c r="I4" s="71">
        <v>2654.8000489999999</v>
      </c>
      <c r="J4" s="2"/>
      <c r="K4" s="2"/>
      <c r="L4" s="2"/>
      <c r="M4" s="2"/>
      <c r="N4" s="2"/>
      <c r="O4" s="2"/>
      <c r="P4" s="2"/>
      <c r="Q4" s="2"/>
      <c r="R4" s="2"/>
      <c r="S4" s="2"/>
      <c r="T4" s="10">
        <f t="shared" ref="T4:AA35" si="0">B4/B3-1</f>
        <v>2.2977941176470562E-2</v>
      </c>
      <c r="U4" s="10">
        <f t="shared" si="0"/>
        <v>2.6883345842507733E-3</v>
      </c>
      <c r="V4" s="10">
        <f t="shared" si="0"/>
        <v>7.1233419113889695E-3</v>
      </c>
      <c r="W4" s="10">
        <f t="shared" si="0"/>
        <v>-3.794734821641832E-3</v>
      </c>
      <c r="X4" s="10">
        <f t="shared" si="0"/>
        <v>-1.9982415314663271E-3</v>
      </c>
      <c r="Y4" s="10">
        <f t="shared" si="0"/>
        <v>-1.2051771867440775E-2</v>
      </c>
      <c r="Z4" s="10">
        <f t="shared" si="0"/>
        <v>-2.6911591210773134E-3</v>
      </c>
      <c r="AA4" s="10">
        <f t="shared" si="0"/>
        <v>2.5490454768968274E-3</v>
      </c>
      <c r="AB4" s="10"/>
      <c r="AC4" s="10"/>
      <c r="AD4" s="10">
        <f t="shared" ref="AD4:AD65" si="1">T4-$AA4*$AP$4</f>
        <v>1.79503105942234E-2</v>
      </c>
      <c r="AE4" s="10">
        <f t="shared" ref="AE4:AE65" si="2">U4-$AA4*$AP$5</f>
        <v>-9.5229166150349528E-4</v>
      </c>
      <c r="AF4" s="10">
        <f t="shared" ref="AF4:AF65" si="3">V4-$AA4*$AP$6</f>
        <v>4.4089016357638936E-3</v>
      </c>
      <c r="AG4" s="10">
        <f t="shared" ref="AG4:AG65" si="4">W4-$AA4*$AP$7</f>
        <v>-6.0948787535300376E-3</v>
      </c>
      <c r="AH4" s="10">
        <f t="shared" ref="AH4:AH65" si="5">X4-$AA4*$AP$8</f>
        <v>-3.836160109540316E-3</v>
      </c>
      <c r="AI4" s="10">
        <f t="shared" ref="AI4:AI65" si="6">Y4-$AA4*$AP$9</f>
        <v>-1.593231341144577E-2</v>
      </c>
      <c r="AJ4" s="10"/>
      <c r="AK4" s="10"/>
      <c r="AL4" s="10"/>
      <c r="AM4" s="10"/>
      <c r="AN4" s="10"/>
      <c r="AO4" s="4" t="s">
        <v>1</v>
      </c>
      <c r="AP4" s="8">
        <f t="array" ref="AP4:AQ4">LINEST(T4:T65,AA4:AA65)</f>
        <v>1.9723581347664809</v>
      </c>
      <c r="AQ4" s="8">
        <v>7.37703919898486E-3</v>
      </c>
      <c r="AR4" s="10">
        <f>AD65</f>
        <v>4.5095668716985893E-2</v>
      </c>
      <c r="AS4" s="74" t="s">
        <v>20</v>
      </c>
      <c r="AT4" s="21"/>
      <c r="AU4" s="4" t="s">
        <v>1</v>
      </c>
      <c r="AV4" s="9">
        <f>CORREL($T$4:$T$65,T4:T65)</f>
        <v>1.0000000000000002</v>
      </c>
      <c r="AW4" s="9">
        <f t="shared" ref="AW4:BC4" si="7">CORREL($T$4:$T$65,U4:U65)</f>
        <v>0.31992954918447508</v>
      </c>
      <c r="AX4" s="9">
        <f t="shared" si="7"/>
        <v>0.23443602896768115</v>
      </c>
      <c r="AY4" s="9">
        <f t="shared" si="7"/>
        <v>0.28096427098569021</v>
      </c>
      <c r="AZ4" s="9">
        <f t="shared" si="7"/>
        <v>1.3939046685731719E-3</v>
      </c>
      <c r="BA4" s="9">
        <f t="shared" si="7"/>
        <v>0.38521430200951984</v>
      </c>
      <c r="BB4" s="9">
        <f t="shared" si="7"/>
        <v>0.32264253852810754</v>
      </c>
      <c r="BC4" s="9">
        <f t="shared" si="7"/>
        <v>0.38903312382481181</v>
      </c>
    </row>
    <row r="5" spans="1:55" x14ac:dyDescent="0.2">
      <c r="A5" s="70">
        <v>43222</v>
      </c>
      <c r="B5" s="71">
        <v>10.97</v>
      </c>
      <c r="C5" s="71">
        <v>313.35998499999999</v>
      </c>
      <c r="D5" s="71">
        <v>193.30999800000001</v>
      </c>
      <c r="E5" s="71">
        <v>123.5</v>
      </c>
      <c r="F5" s="71">
        <v>125.489998</v>
      </c>
      <c r="G5" s="71">
        <v>324.19000199999999</v>
      </c>
      <c r="H5" s="71">
        <v>99.620002999999997</v>
      </c>
      <c r="I5" s="71">
        <v>2635.669922</v>
      </c>
      <c r="J5" s="2"/>
      <c r="K5" s="2"/>
      <c r="L5" s="2"/>
      <c r="M5" s="2"/>
      <c r="N5" s="2"/>
      <c r="O5" s="2"/>
      <c r="P5" s="2"/>
      <c r="Q5" s="2"/>
      <c r="R5" s="2"/>
      <c r="S5" s="2"/>
      <c r="T5" s="10">
        <f t="shared" si="0"/>
        <v>-1.4375561545372895E-2</v>
      </c>
      <c r="U5" s="10">
        <f t="shared" si="0"/>
        <v>1.9150016692637273E-4</v>
      </c>
      <c r="V5" s="10">
        <f t="shared" si="0"/>
        <v>-9.2255803945180404E-3</v>
      </c>
      <c r="W5" s="10">
        <f t="shared" si="0"/>
        <v>-1.9919069598935524E-2</v>
      </c>
      <c r="X5" s="10">
        <f t="shared" si="0"/>
        <v>5.0456270619443355E-3</v>
      </c>
      <c r="Y5" s="10">
        <f t="shared" si="0"/>
        <v>-1.6234772270094844E-2</v>
      </c>
      <c r="Z5" s="10">
        <f t="shared" si="0"/>
        <v>-4.3973117009256102E-3</v>
      </c>
      <c r="AA5" s="10">
        <f t="shared" si="0"/>
        <v>-7.205863585547867E-3</v>
      </c>
      <c r="AB5" s="10"/>
      <c r="AC5" s="10"/>
      <c r="AD5" s="10">
        <f t="shared" si="1"/>
        <v>-1.6301788439999736E-4</v>
      </c>
      <c r="AE5" s="10">
        <f t="shared" si="2"/>
        <v>1.0483139265028011E-2</v>
      </c>
      <c r="AF5" s="10">
        <f t="shared" si="3"/>
        <v>-1.5521643983926262E-3</v>
      </c>
      <c r="AG5" s="10">
        <f t="shared" si="4"/>
        <v>-1.3416822561550492E-2</v>
      </c>
      <c r="AH5" s="10">
        <f t="shared" si="5"/>
        <v>1.0241215243865702E-2</v>
      </c>
      <c r="AI5" s="10">
        <f t="shared" si="6"/>
        <v>-5.2649197281964388E-3</v>
      </c>
      <c r="AJ5" s="10"/>
      <c r="AK5" s="10"/>
      <c r="AL5" s="10"/>
      <c r="AM5" s="10"/>
      <c r="AN5" s="10"/>
      <c r="AO5" s="5" t="s">
        <v>2</v>
      </c>
      <c r="AP5" s="8">
        <f t="array" ref="AP5:AQ5">LINEST(U4:U65,AA4:AA65)</f>
        <v>1.4282311864385866</v>
      </c>
      <c r="AQ5" s="8">
        <v>8.1818469839153949E-4</v>
      </c>
      <c r="AR5" s="10">
        <f>AE65</f>
        <v>-1.2330271094795365E-2</v>
      </c>
      <c r="AS5" s="74"/>
      <c r="AT5" s="21"/>
      <c r="AU5" s="5" t="s">
        <v>2</v>
      </c>
      <c r="AV5" s="9">
        <f>CORREL($U$4:$U$65,T4:T65)</f>
        <v>0.31992954918447508</v>
      </c>
      <c r="AW5" s="9">
        <f t="shared" ref="AW5:BC5" si="8">CORREL($U$4:$U$65,U4:U65)</f>
        <v>0.99999999999999989</v>
      </c>
      <c r="AX5" s="9">
        <f t="shared" si="8"/>
        <v>0.1569707089510716</v>
      </c>
      <c r="AY5" s="9">
        <f t="shared" si="8"/>
        <v>-2.3187747740947083E-2</v>
      </c>
      <c r="AZ5" s="9">
        <f t="shared" si="8"/>
        <v>1.9535674853332482E-3</v>
      </c>
      <c r="BA5" s="9">
        <f t="shared" si="8"/>
        <v>0.12242982885307649</v>
      </c>
      <c r="BB5" s="9">
        <f t="shared" si="8"/>
        <v>0.22989317355633931</v>
      </c>
      <c r="BC5" s="9">
        <f t="shared" si="8"/>
        <v>0.40275714218382747</v>
      </c>
    </row>
    <row r="6" spans="1:55" x14ac:dyDescent="0.2">
      <c r="A6" s="70">
        <v>43223</v>
      </c>
      <c r="B6" s="71">
        <v>10.93</v>
      </c>
      <c r="C6" s="71">
        <v>311.69000199999999</v>
      </c>
      <c r="D6" s="71">
        <v>191.61000100000001</v>
      </c>
      <c r="E6" s="71">
        <v>123.029999</v>
      </c>
      <c r="F6" s="71">
        <v>126.010002</v>
      </c>
      <c r="G6" s="71">
        <v>330.69000199999999</v>
      </c>
      <c r="H6" s="71">
        <v>98.760002</v>
      </c>
      <c r="I6" s="71">
        <v>2629.7299800000001</v>
      </c>
      <c r="J6" s="2"/>
      <c r="K6" s="2"/>
      <c r="L6" s="2"/>
      <c r="M6" s="2"/>
      <c r="N6" s="2"/>
      <c r="O6" s="2"/>
      <c r="P6" s="2"/>
      <c r="Q6" s="2"/>
      <c r="R6" s="2"/>
      <c r="S6" s="2"/>
      <c r="T6" s="10">
        <f t="shared" si="0"/>
        <v>-3.6463081130356789E-3</v>
      </c>
      <c r="U6" s="10">
        <f t="shared" si="0"/>
        <v>-5.3292796781312379E-3</v>
      </c>
      <c r="V6" s="10">
        <f t="shared" si="0"/>
        <v>-8.7941493848652241E-3</v>
      </c>
      <c r="W6" s="10">
        <f t="shared" si="0"/>
        <v>-3.8056761133602457E-3</v>
      </c>
      <c r="X6" s="10">
        <f t="shared" si="0"/>
        <v>4.1437884157109472E-3</v>
      </c>
      <c r="Y6" s="10">
        <f t="shared" si="0"/>
        <v>2.0049970572503906E-2</v>
      </c>
      <c r="Z6" s="10">
        <f t="shared" si="0"/>
        <v>-8.6328144358718273E-3</v>
      </c>
      <c r="AA6" s="10">
        <f t="shared" si="0"/>
        <v>-2.2536744644764406E-3</v>
      </c>
      <c r="AB6" s="10"/>
      <c r="AC6" s="10"/>
      <c r="AD6" s="10">
        <f t="shared" si="1"/>
        <v>7.9874505008992094E-4</v>
      </c>
      <c r="AE6" s="10">
        <f t="shared" si="2"/>
        <v>-2.110511523885705E-3</v>
      </c>
      <c r="AF6" s="10">
        <f t="shared" si="3"/>
        <v>-6.3942452678268959E-3</v>
      </c>
      <c r="AG6" s="10">
        <f t="shared" si="4"/>
        <v>-1.7720616914521899E-3</v>
      </c>
      <c r="AH6" s="10">
        <f t="shared" si="5"/>
        <v>5.7687379133694577E-3</v>
      </c>
      <c r="AI6" s="10">
        <f t="shared" si="6"/>
        <v>2.3480853805199566E-2</v>
      </c>
      <c r="AJ6" s="10"/>
      <c r="AK6" s="10"/>
      <c r="AL6" s="10"/>
      <c r="AM6" s="10"/>
      <c r="AN6" s="10"/>
      <c r="AO6" s="5" t="s">
        <v>3</v>
      </c>
      <c r="AP6" s="8">
        <f t="array" ref="AP6:AQ6">LINEST(V4:V65,AA4:AA65)</f>
        <v>1.0648849933150655</v>
      </c>
      <c r="AQ6" s="8">
        <v>-6.8666991183480536E-4</v>
      </c>
      <c r="AR6" s="10">
        <f>AF65</f>
        <v>9.4694620551095763E-3</v>
      </c>
      <c r="AS6" s="74" t="s">
        <v>21</v>
      </c>
      <c r="AT6" s="21"/>
      <c r="AU6" s="5" t="s">
        <v>3</v>
      </c>
      <c r="AV6" s="9">
        <f>CORREL($V$4:$V$65,T4:T65)</f>
        <v>0.23443602896768115</v>
      </c>
      <c r="AW6" s="9">
        <f t="shared" ref="AW6:BC6" si="9">CORREL($V$4:$V$65,U4:U65)</f>
        <v>0.1569707089510716</v>
      </c>
      <c r="AX6" s="9">
        <f t="shared" si="9"/>
        <v>1</v>
      </c>
      <c r="AY6" s="9">
        <f t="shared" si="9"/>
        <v>0.1908349194119312</v>
      </c>
      <c r="AZ6" s="9">
        <f t="shared" si="9"/>
        <v>0.19841119455555206</v>
      </c>
      <c r="BA6" s="9">
        <f t="shared" si="9"/>
        <v>0.45750768802671421</v>
      </c>
      <c r="BB6" s="9">
        <f t="shared" si="9"/>
        <v>0.30287326981930079</v>
      </c>
      <c r="BC6" s="9">
        <f t="shared" si="9"/>
        <v>0.57112635856517946</v>
      </c>
    </row>
    <row r="7" spans="1:55" x14ac:dyDescent="0.2">
      <c r="A7" s="70">
        <v>43224</v>
      </c>
      <c r="B7" s="71">
        <v>11.28</v>
      </c>
      <c r="C7" s="71">
        <v>320.08999599999999</v>
      </c>
      <c r="D7" s="71">
        <v>195.63999899999999</v>
      </c>
      <c r="E7" s="71">
        <v>124.19000200000001</v>
      </c>
      <c r="F7" s="71">
        <v>125.529999</v>
      </c>
      <c r="G7" s="71">
        <v>334.42999300000002</v>
      </c>
      <c r="H7" s="71">
        <v>101.150002</v>
      </c>
      <c r="I7" s="71">
        <v>2663.419922</v>
      </c>
      <c r="J7" s="2"/>
      <c r="K7" s="2"/>
      <c r="L7" s="2"/>
      <c r="M7" s="2"/>
      <c r="N7" s="2"/>
      <c r="O7" s="2"/>
      <c r="P7" s="2"/>
      <c r="Q7" s="2"/>
      <c r="R7" s="2"/>
      <c r="S7" s="2"/>
      <c r="T7" s="10">
        <f t="shared" si="0"/>
        <v>3.20219579139982E-2</v>
      </c>
      <c r="U7" s="10">
        <f t="shared" si="0"/>
        <v>2.694983459880107E-2</v>
      </c>
      <c r="V7" s="10">
        <f t="shared" si="0"/>
        <v>2.1032294655642714E-2</v>
      </c>
      <c r="W7" s="10">
        <f t="shared" si="0"/>
        <v>9.4286191126442542E-3</v>
      </c>
      <c r="X7" s="10">
        <f t="shared" si="0"/>
        <v>-3.8092452375327879E-3</v>
      </c>
      <c r="Y7" s="10">
        <f t="shared" si="0"/>
        <v>1.1309658524239374E-2</v>
      </c>
      <c r="Z7" s="10">
        <f t="shared" si="0"/>
        <v>2.4200080514376721E-2</v>
      </c>
      <c r="AA7" s="10">
        <f t="shared" si="0"/>
        <v>1.2811179191865252E-2</v>
      </c>
      <c r="AB7" s="10"/>
      <c r="AC7" s="10"/>
      <c r="AD7" s="10">
        <f t="shared" si="1"/>
        <v>6.7537244189717002E-3</v>
      </c>
      <c r="AE7" s="10">
        <f t="shared" si="2"/>
        <v>8.65250894192603E-3</v>
      </c>
      <c r="AF7" s="10">
        <f t="shared" si="3"/>
        <v>7.3898621875551785E-3</v>
      </c>
      <c r="AG7" s="10">
        <f t="shared" si="4"/>
        <v>-2.1316124899612432E-3</v>
      </c>
      <c r="AH7" s="10">
        <f t="shared" si="5"/>
        <v>-1.304639085034018E-2</v>
      </c>
      <c r="AI7" s="10">
        <f t="shared" si="6"/>
        <v>-8.1934509856964668E-3</v>
      </c>
      <c r="AJ7" s="10"/>
      <c r="AK7" s="10"/>
      <c r="AL7" s="10"/>
      <c r="AM7" s="10"/>
      <c r="AN7" s="10"/>
      <c r="AO7" s="5" t="s">
        <v>4</v>
      </c>
      <c r="AP7" s="8">
        <f t="array" ref="AP7:AQ7">LINEST(W4:W65,AA4:AA65)</f>
        <v>0.90235500022870085</v>
      </c>
      <c r="AQ7" s="8">
        <v>-2.386845107876566E-4</v>
      </c>
      <c r="AR7" s="10">
        <f>AG65</f>
        <v>1.5669707161440991E-2</v>
      </c>
      <c r="AS7" s="74"/>
      <c r="AT7" s="21"/>
      <c r="AU7" s="5" t="s">
        <v>4</v>
      </c>
      <c r="AV7" s="9">
        <f>CORREL($W$4:$W$65,T4:T65)</f>
        <v>0.28096427098569021</v>
      </c>
      <c r="AW7" s="9">
        <f t="shared" ref="AW7:BC7" si="10">CORREL($W$4:$W$65,U4:U65)</f>
        <v>-2.3187747740947083E-2</v>
      </c>
      <c r="AX7" s="9">
        <f t="shared" si="10"/>
        <v>0.1908349194119312</v>
      </c>
      <c r="AY7" s="9">
        <f t="shared" si="10"/>
        <v>0.99999999999999989</v>
      </c>
      <c r="AZ7" s="9">
        <f t="shared" si="10"/>
        <v>0.19293569407027708</v>
      </c>
      <c r="BA7" s="9">
        <f t="shared" si="10"/>
        <v>0.25918222566716925</v>
      </c>
      <c r="BB7" s="9">
        <f t="shared" si="10"/>
        <v>0.16667629954564173</v>
      </c>
      <c r="BC7" s="9">
        <f t="shared" si="10"/>
        <v>0.50338661374739602</v>
      </c>
    </row>
    <row r="8" spans="1:55" x14ac:dyDescent="0.2">
      <c r="A8" s="70">
        <v>43227</v>
      </c>
      <c r="B8" s="71">
        <v>11.59</v>
      </c>
      <c r="C8" s="71">
        <v>326.26001000000002</v>
      </c>
      <c r="D8" s="71">
        <v>197.05999800000001</v>
      </c>
      <c r="E8" s="71">
        <v>123.589996</v>
      </c>
      <c r="F8" s="71">
        <v>124.94000200000001</v>
      </c>
      <c r="G8" s="71">
        <v>340.42999300000002</v>
      </c>
      <c r="H8" s="71">
        <v>102.480003</v>
      </c>
      <c r="I8" s="71">
        <v>2672.6298830000001</v>
      </c>
      <c r="J8" s="2"/>
      <c r="K8" s="2"/>
      <c r="L8" s="2"/>
      <c r="M8" s="2"/>
      <c r="N8" s="2"/>
      <c r="O8" s="2"/>
      <c r="P8" s="2"/>
      <c r="Q8" s="2"/>
      <c r="R8" s="2"/>
      <c r="S8" s="2"/>
      <c r="T8" s="10">
        <f t="shared" si="0"/>
        <v>2.7482269503546153E-2</v>
      </c>
      <c r="U8" s="10">
        <f t="shared" si="0"/>
        <v>1.9275872651765225E-2</v>
      </c>
      <c r="V8" s="10">
        <f t="shared" si="0"/>
        <v>7.2582243266112734E-3</v>
      </c>
      <c r="W8" s="10">
        <f t="shared" si="0"/>
        <v>-4.8313551037708624E-3</v>
      </c>
      <c r="X8" s="10">
        <f t="shared" si="0"/>
        <v>-4.7000478347808405E-3</v>
      </c>
      <c r="Y8" s="10">
        <f t="shared" si="0"/>
        <v>1.7940974570423762E-2</v>
      </c>
      <c r="Z8" s="10">
        <f t="shared" si="0"/>
        <v>1.3148798553656915E-2</v>
      </c>
      <c r="AA8" s="10">
        <f t="shared" si="0"/>
        <v>3.4579455248213709E-3</v>
      </c>
      <c r="AB8" s="10"/>
      <c r="AC8" s="10"/>
      <c r="AD8" s="10">
        <f t="shared" si="1"/>
        <v>2.0661962518085372E-2</v>
      </c>
      <c r="AE8" s="10">
        <f t="shared" si="2"/>
        <v>1.4337127012209596E-2</v>
      </c>
      <c r="AF8" s="10">
        <f t="shared" si="3"/>
        <v>3.5759100295280075E-3</v>
      </c>
      <c r="AG8" s="10">
        <f t="shared" si="4"/>
        <v>-7.9516495386118859E-3</v>
      </c>
      <c r="AH8" s="10">
        <f t="shared" si="5"/>
        <v>-7.1933035964528566E-3</v>
      </c>
      <c r="AI8" s="10">
        <f t="shared" si="6"/>
        <v>1.2676768267478069E-2</v>
      </c>
      <c r="AJ8" s="10"/>
      <c r="AK8" s="10"/>
      <c r="AL8" s="10"/>
      <c r="AM8" s="10"/>
      <c r="AN8" s="10"/>
      <c r="AO8" s="3" t="s">
        <v>5</v>
      </c>
      <c r="AP8" s="8">
        <f t="array" ref="AP8:AQ8">LINEST(X4:X65,AA4:AA65)</f>
        <v>0.7210222786262116</v>
      </c>
      <c r="AQ8" s="8">
        <v>-5.4825447741931228E-4</v>
      </c>
      <c r="AR8" s="10">
        <f>AH65</f>
        <v>2.1028425227132701E-2</v>
      </c>
      <c r="AS8" s="74"/>
      <c r="AT8" s="21"/>
      <c r="AU8" s="3" t="s">
        <v>5</v>
      </c>
      <c r="AV8" s="9">
        <f>CORREL($X$4:$X$65,T4:T65)</f>
        <v>1.3939046685731719E-3</v>
      </c>
      <c r="AW8" s="9">
        <f t="shared" ref="AW8:BC8" si="11">CORREL($X$4:$X$65,U4:U65)</f>
        <v>1.9535674853332482E-3</v>
      </c>
      <c r="AX8" s="9">
        <f t="shared" si="11"/>
        <v>0.19841119455555206</v>
      </c>
      <c r="AY8" s="9">
        <f t="shared" si="11"/>
        <v>0.19293569407027708</v>
      </c>
      <c r="AZ8" s="9">
        <f t="shared" si="11"/>
        <v>1</v>
      </c>
      <c r="BA8" s="9">
        <f t="shared" si="11"/>
        <v>0.28920607406545923</v>
      </c>
      <c r="BB8" s="9">
        <f t="shared" si="11"/>
        <v>-0.10114354832644995</v>
      </c>
      <c r="BC8" s="9">
        <f t="shared" si="11"/>
        <v>0.32927717695247977</v>
      </c>
    </row>
    <row r="9" spans="1:55" x14ac:dyDescent="0.2">
      <c r="A9" s="70">
        <v>43228</v>
      </c>
      <c r="B9" s="71">
        <v>11.61</v>
      </c>
      <c r="C9" s="71">
        <v>326.89001500000001</v>
      </c>
      <c r="D9" s="71">
        <v>196.240005</v>
      </c>
      <c r="E9" s="71">
        <v>122.610001</v>
      </c>
      <c r="F9" s="71">
        <v>126.57</v>
      </c>
      <c r="G9" s="71">
        <v>338.36999500000002</v>
      </c>
      <c r="H9" s="71">
        <v>101.790001</v>
      </c>
      <c r="I9" s="71">
        <v>2671.919922</v>
      </c>
      <c r="J9" s="2"/>
      <c r="K9" s="2"/>
      <c r="L9" s="2"/>
      <c r="M9" s="2"/>
      <c r="N9" s="2"/>
      <c r="O9" s="2"/>
      <c r="P9" s="2"/>
      <c r="Q9" s="2"/>
      <c r="R9" s="2"/>
      <c r="S9" s="2"/>
      <c r="T9" s="10">
        <f t="shared" si="0"/>
        <v>1.7256255392579245E-3</v>
      </c>
      <c r="U9" s="10">
        <f t="shared" si="0"/>
        <v>1.930990561791468E-3</v>
      </c>
      <c r="V9" s="10">
        <f t="shared" si="0"/>
        <v>-4.1611337071058019E-3</v>
      </c>
      <c r="W9" s="10">
        <f t="shared" si="0"/>
        <v>-7.929403930072132E-3</v>
      </c>
      <c r="X9" s="10">
        <f t="shared" si="0"/>
        <v>1.3046245989334793E-2</v>
      </c>
      <c r="Y9" s="10">
        <f t="shared" si="0"/>
        <v>-6.0511648278886998E-3</v>
      </c>
      <c r="Z9" s="10">
        <f t="shared" si="0"/>
        <v>-6.7330403961833873E-3</v>
      </c>
      <c r="AA9" s="10">
        <f t="shared" si="0"/>
        <v>-2.6564134619455615E-4</v>
      </c>
      <c r="AB9" s="10"/>
      <c r="AC9" s="10"/>
      <c r="AD9" s="10">
        <f t="shared" si="1"/>
        <v>2.2495654093550761E-3</v>
      </c>
      <c r="AE9" s="10">
        <f t="shared" si="2"/>
        <v>2.3103878168340623E-3</v>
      </c>
      <c r="AF9" s="10">
        <f t="shared" si="3"/>
        <v>-3.8782562239392071E-3</v>
      </c>
      <c r="AG9" s="10">
        <f t="shared" si="4"/>
        <v>-7.6897011330659907E-3</v>
      </c>
      <c r="AH9" s="10">
        <f t="shared" si="5"/>
        <v>1.3237779318065326E-2</v>
      </c>
      <c r="AI9" s="10">
        <f t="shared" si="6"/>
        <v>-5.6467654991767188E-3</v>
      </c>
      <c r="AJ9" s="10"/>
      <c r="AK9" s="10"/>
      <c r="AL9" s="10"/>
      <c r="AM9" s="10"/>
      <c r="AN9" s="10"/>
      <c r="AO9" s="3" t="s">
        <v>6</v>
      </c>
      <c r="AP9" s="8">
        <f t="array" ref="AP9:AQ9">LINEST(Y4:Y65,AA4:AA65)</f>
        <v>1.5223508482591346</v>
      </c>
      <c r="AQ9" s="8">
        <v>-2.0249722252514766E-4</v>
      </c>
      <c r="AR9" s="10">
        <f>AI65</f>
        <v>1.3691383739495364E-2</v>
      </c>
      <c r="AS9" s="74"/>
      <c r="AT9" s="21"/>
      <c r="AU9" s="3" t="s">
        <v>6</v>
      </c>
      <c r="AV9" s="9">
        <f>CORREL($Y$4:$Y$65,T4:T65)</f>
        <v>0.38521430200951984</v>
      </c>
      <c r="AW9" s="9">
        <f t="shared" ref="AW9:BC9" si="12">CORREL($Y$4:$Y$65,U4:U65)</f>
        <v>0.12242982885307649</v>
      </c>
      <c r="AX9" s="9">
        <f t="shared" si="12"/>
        <v>0.45750768802671421</v>
      </c>
      <c r="AY9" s="9">
        <f t="shared" si="12"/>
        <v>0.25918222566716925</v>
      </c>
      <c r="AZ9" s="9">
        <f t="shared" si="12"/>
        <v>0.28920607406545923</v>
      </c>
      <c r="BA9" s="9">
        <f t="shared" si="12"/>
        <v>1.0000000000000002</v>
      </c>
      <c r="BB9" s="9">
        <f t="shared" si="12"/>
        <v>0.2249687819626732</v>
      </c>
      <c r="BC9" s="9">
        <f t="shared" si="12"/>
        <v>0.62945674794797823</v>
      </c>
    </row>
    <row r="10" spans="1:55" x14ac:dyDescent="0.2">
      <c r="A10" s="70">
        <v>43229</v>
      </c>
      <c r="B10" s="71">
        <v>11.95</v>
      </c>
      <c r="C10" s="71">
        <v>330.29998799999998</v>
      </c>
      <c r="D10" s="71">
        <v>199.86999499999999</v>
      </c>
      <c r="E10" s="71">
        <v>123.510002</v>
      </c>
      <c r="F10" s="71">
        <v>128.720001</v>
      </c>
      <c r="G10" s="71">
        <v>344.5</v>
      </c>
      <c r="H10" s="71">
        <v>99.970000999999996</v>
      </c>
      <c r="I10" s="71">
        <v>2697.790039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10">
        <f t="shared" si="0"/>
        <v>2.9285099052540842E-2</v>
      </c>
      <c r="U10" s="10">
        <f t="shared" si="0"/>
        <v>1.0431560596918077E-2</v>
      </c>
      <c r="V10" s="10">
        <f t="shared" si="0"/>
        <v>1.8497706418219906E-2</v>
      </c>
      <c r="W10" s="10">
        <f t="shared" si="0"/>
        <v>7.3403555391864383E-3</v>
      </c>
      <c r="X10" s="10">
        <f t="shared" si="0"/>
        <v>1.6986655605593759E-2</v>
      </c>
      <c r="Y10" s="10">
        <f t="shared" si="0"/>
        <v>1.8116278306532507E-2</v>
      </c>
      <c r="Z10" s="10">
        <f t="shared" si="0"/>
        <v>-1.7879948738776519E-2</v>
      </c>
      <c r="AA10" s="10">
        <f t="shared" si="0"/>
        <v>9.6822201844415368E-3</v>
      </c>
      <c r="AB10" s="10"/>
      <c r="AC10" s="10"/>
      <c r="AD10" s="10">
        <f t="shared" si="1"/>
        <v>1.018829330915736E-2</v>
      </c>
      <c r="AE10" s="10">
        <f t="shared" si="2"/>
        <v>-3.3968882244664895E-3</v>
      </c>
      <c r="AF10" s="10">
        <f t="shared" si="3"/>
        <v>8.1872554418358882E-3</v>
      </c>
      <c r="AG10" s="10">
        <f t="shared" si="4"/>
        <v>-1.396444257559637E-3</v>
      </c>
      <c r="AH10" s="10">
        <f t="shared" si="5"/>
        <v>1.0005559146047022E-2</v>
      </c>
      <c r="AI10" s="10">
        <f t="shared" si="6"/>
        <v>3.376542195716219E-3</v>
      </c>
      <c r="AJ10" s="10"/>
      <c r="AK10" s="10"/>
      <c r="AL10" s="10"/>
      <c r="AM10" s="10"/>
      <c r="AN10" s="10"/>
      <c r="AO10" s="3"/>
      <c r="AU10" s="5" t="s">
        <v>26</v>
      </c>
      <c r="AV10" s="9">
        <f>CORREL($Z$4:$Z$65,T4:T65)</f>
        <v>0.32264253852810754</v>
      </c>
      <c r="AW10" s="9">
        <f t="shared" ref="AW10:BC10" si="13">CORREL($Z$4:$Z$65,U4:U65)</f>
        <v>0.22989317355633931</v>
      </c>
      <c r="AX10" s="9">
        <f t="shared" si="13"/>
        <v>0.30287326981930079</v>
      </c>
      <c r="AY10" s="9">
        <f t="shared" si="13"/>
        <v>0.16667629954564173</v>
      </c>
      <c r="AZ10" s="9">
        <f t="shared" si="13"/>
        <v>-0.10114354832644995</v>
      </c>
      <c r="BA10" s="9">
        <f t="shared" si="13"/>
        <v>0.2249687819626732</v>
      </c>
      <c r="BB10" s="9">
        <f t="shared" si="13"/>
        <v>1.0000000000000002</v>
      </c>
      <c r="BC10" s="9">
        <f t="shared" si="13"/>
        <v>0.38883534957171395</v>
      </c>
    </row>
    <row r="11" spans="1:55" x14ac:dyDescent="0.2">
      <c r="A11" s="70">
        <v>43230</v>
      </c>
      <c r="B11" s="71">
        <v>12.13</v>
      </c>
      <c r="C11" s="71">
        <v>329.60000600000001</v>
      </c>
      <c r="D11" s="71">
        <v>201.199997</v>
      </c>
      <c r="E11" s="71">
        <v>125.349998</v>
      </c>
      <c r="F11" s="71">
        <v>128.820007</v>
      </c>
      <c r="G11" s="71">
        <v>344.07000699999998</v>
      </c>
      <c r="H11" s="71">
        <v>101.68</v>
      </c>
      <c r="I11" s="71">
        <v>2723.070068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10">
        <f t="shared" si="0"/>
        <v>1.5062761506276168E-2</v>
      </c>
      <c r="U11" s="10">
        <f t="shared" si="0"/>
        <v>-2.1192310791121605E-3</v>
      </c>
      <c r="V11" s="10">
        <f t="shared" si="0"/>
        <v>6.6543354844232905E-3</v>
      </c>
      <c r="W11" s="10">
        <f t="shared" si="0"/>
        <v>1.4897546516111193E-2</v>
      </c>
      <c r="X11" s="10">
        <f t="shared" si="0"/>
        <v>7.7692665648765313E-4</v>
      </c>
      <c r="Y11" s="10">
        <f t="shared" si="0"/>
        <v>-1.2481654571844247E-3</v>
      </c>
      <c r="Z11" s="10">
        <f t="shared" si="0"/>
        <v>1.7105121365358578E-2</v>
      </c>
      <c r="AA11" s="10">
        <f t="shared" si="0"/>
        <v>9.3706436136782312E-3</v>
      </c>
      <c r="AB11" s="10"/>
      <c r="AC11" s="10"/>
      <c r="AD11" s="10">
        <f t="shared" si="1"/>
        <v>-3.4195036531596661E-3</v>
      </c>
      <c r="AE11" s="10">
        <f t="shared" si="2"/>
        <v>-1.5502676525168985E-2</v>
      </c>
      <c r="AF11" s="10">
        <f t="shared" si="3"/>
        <v>-3.3243222774863145E-3</v>
      </c>
      <c r="AG11" s="10">
        <f t="shared" si="4"/>
        <v>6.4418993959474979E-3</v>
      </c>
      <c r="AH11" s="10">
        <f t="shared" si="5"/>
        <v>-5.9795161540407826E-3</v>
      </c>
      <c r="AI11" s="10">
        <f t="shared" si="6"/>
        <v>-1.5513572711201523E-2</v>
      </c>
      <c r="AJ11" s="10"/>
      <c r="AK11" s="10"/>
      <c r="AL11" s="10"/>
      <c r="AM11" s="10"/>
      <c r="AN11" s="10"/>
      <c r="AO11" s="4"/>
      <c r="AP11" s="8"/>
      <c r="AQ11" s="8"/>
      <c r="AU11" s="3" t="s">
        <v>9</v>
      </c>
      <c r="AV11" s="9">
        <f>CORREL($AA$4:$AA$65,T4:T65)</f>
        <v>0.38903312382481181</v>
      </c>
      <c r="AW11" s="9">
        <f t="shared" ref="AW11:BC11" si="14">CORREL($AA$4:$AA$65,U4:U65)</f>
        <v>0.40275714218382747</v>
      </c>
      <c r="AX11" s="9">
        <f t="shared" si="14"/>
        <v>0.57112635856517946</v>
      </c>
      <c r="AY11" s="9">
        <f t="shared" si="14"/>
        <v>0.50338661374739602</v>
      </c>
      <c r="AZ11" s="9">
        <f t="shared" si="14"/>
        <v>0.32927717695247977</v>
      </c>
      <c r="BA11" s="9">
        <f t="shared" si="14"/>
        <v>0.62945674794797823</v>
      </c>
      <c r="BB11" s="9">
        <f t="shared" si="14"/>
        <v>0.38883534957171395</v>
      </c>
      <c r="BC11" s="9">
        <f t="shared" si="14"/>
        <v>0.99999999999999978</v>
      </c>
    </row>
    <row r="12" spans="1:55" x14ac:dyDescent="0.2">
      <c r="A12" s="70">
        <v>43231</v>
      </c>
      <c r="B12" s="71">
        <v>11.95</v>
      </c>
      <c r="C12" s="71">
        <v>326.459991</v>
      </c>
      <c r="D12" s="71">
        <v>199.300003</v>
      </c>
      <c r="E12" s="71">
        <v>127.239998</v>
      </c>
      <c r="F12" s="71">
        <v>129.83999600000001</v>
      </c>
      <c r="G12" s="71">
        <v>342.459991</v>
      </c>
      <c r="H12" s="71">
        <v>102.07</v>
      </c>
      <c r="I12" s="71">
        <v>2727.719971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10">
        <f t="shared" si="0"/>
        <v>-1.4839241549876481E-2</v>
      </c>
      <c r="U12" s="10">
        <f t="shared" si="0"/>
        <v>-9.5267443654112327E-3</v>
      </c>
      <c r="V12" s="10">
        <f t="shared" si="0"/>
        <v>-9.4433102799698077E-3</v>
      </c>
      <c r="W12" s="10">
        <f t="shared" si="0"/>
        <v>1.5077782450383381E-2</v>
      </c>
      <c r="X12" s="10">
        <f t="shared" si="0"/>
        <v>7.9179393306507695E-3</v>
      </c>
      <c r="Y12" s="10">
        <f t="shared" si="0"/>
        <v>-4.6793267859583931E-3</v>
      </c>
      <c r="Z12" s="10">
        <f t="shared" si="0"/>
        <v>3.8355625491737211E-3</v>
      </c>
      <c r="AA12" s="10">
        <f t="shared" si="0"/>
        <v>1.707595795878758E-3</v>
      </c>
      <c r="AB12" s="10"/>
      <c r="AC12" s="10"/>
      <c r="AD12" s="10">
        <f t="shared" si="1"/>
        <v>-1.8207232008770991E-2</v>
      </c>
      <c r="AE12" s="10">
        <f t="shared" si="2"/>
        <v>-1.1965585934916693E-2</v>
      </c>
      <c r="AF12" s="10">
        <f t="shared" si="3"/>
        <v>-1.1261703417648993E-2</v>
      </c>
      <c r="AG12" s="10">
        <f t="shared" si="4"/>
        <v>1.3536924845602677E-2</v>
      </c>
      <c r="AH12" s="10">
        <f t="shared" si="5"/>
        <v>6.6867247189337283E-3</v>
      </c>
      <c r="AI12" s="10">
        <f t="shared" si="6"/>
        <v>-7.278886694298152E-3</v>
      </c>
      <c r="AJ12" s="10"/>
      <c r="AK12" s="10"/>
      <c r="AL12" s="10"/>
      <c r="AM12" s="10"/>
      <c r="AN12" s="10"/>
      <c r="AO12" s="5"/>
      <c r="AP12" s="8"/>
    </row>
    <row r="13" spans="1:55" x14ac:dyDescent="0.2">
      <c r="A13" s="70">
        <v>43234</v>
      </c>
      <c r="B13" s="71">
        <v>12.23</v>
      </c>
      <c r="C13" s="71">
        <v>328.52999899999998</v>
      </c>
      <c r="D13" s="71">
        <v>199.179993</v>
      </c>
      <c r="E13" s="71">
        <v>126.05999799999999</v>
      </c>
      <c r="F13" s="71">
        <v>130.38999899999999</v>
      </c>
      <c r="G13" s="71">
        <v>344.58999599999999</v>
      </c>
      <c r="H13" s="71">
        <v>102.44000200000001</v>
      </c>
      <c r="I13" s="71">
        <v>2730.1298830000001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10">
        <f t="shared" si="0"/>
        <v>2.3430962343096384E-2</v>
      </c>
      <c r="U13" s="10">
        <f t="shared" si="0"/>
        <v>6.3407708664673379E-3</v>
      </c>
      <c r="V13" s="10">
        <f t="shared" si="0"/>
        <v>-6.02157542365922E-4</v>
      </c>
      <c r="W13" s="10">
        <f t="shared" si="0"/>
        <v>-9.2738134120373683E-3</v>
      </c>
      <c r="X13" s="10">
        <f t="shared" si="0"/>
        <v>4.236005983857094E-3</v>
      </c>
      <c r="Y13" s="10">
        <f t="shared" si="0"/>
        <v>6.2197192547377433E-3</v>
      </c>
      <c r="Z13" s="10">
        <f t="shared" si="0"/>
        <v>3.6249828549035357E-3</v>
      </c>
      <c r="AA13" s="10">
        <f t="shared" si="0"/>
        <v>8.8348951711370027E-4</v>
      </c>
      <c r="AB13" s="10"/>
      <c r="AC13" s="10"/>
      <c r="AD13" s="10">
        <f t="shared" si="1"/>
        <v>2.1688404607036266E-2</v>
      </c>
      <c r="AE13" s="10">
        <f t="shared" si="2"/>
        <v>5.0789435852339835E-3</v>
      </c>
      <c r="AF13" s="10">
        <f t="shared" si="3"/>
        <v>-1.5429722708914751E-3</v>
      </c>
      <c r="AG13" s="10">
        <f t="shared" si="4"/>
        <v>-1.0071034595454557E-2</v>
      </c>
      <c r="AH13" s="10">
        <f t="shared" si="5"/>
        <v>3.5989903590854027E-3</v>
      </c>
      <c r="AI13" s="10">
        <f t="shared" si="6"/>
        <v>4.8747382389316488E-3</v>
      </c>
      <c r="AJ13" s="10"/>
      <c r="AK13" s="10"/>
      <c r="AL13" s="10"/>
      <c r="AM13" s="10"/>
      <c r="AN13" s="10"/>
      <c r="AO13" s="5"/>
      <c r="AP13" s="8"/>
      <c r="AV13" s="73" t="s">
        <v>14</v>
      </c>
      <c r="AW13" s="73"/>
      <c r="AX13" s="73"/>
      <c r="AY13" s="73"/>
      <c r="AZ13" s="73"/>
      <c r="BA13" s="73"/>
      <c r="BB13" s="73"/>
    </row>
    <row r="14" spans="1:55" x14ac:dyDescent="0.2">
      <c r="A14" s="70">
        <v>43235</v>
      </c>
      <c r="B14" s="71">
        <v>12.45</v>
      </c>
      <c r="C14" s="71">
        <v>326.13000499999998</v>
      </c>
      <c r="D14" s="71">
        <v>197.36000100000001</v>
      </c>
      <c r="E14" s="71">
        <v>125.129997</v>
      </c>
      <c r="F14" s="71">
        <v>129.740005</v>
      </c>
      <c r="G14" s="71">
        <v>342.11999500000002</v>
      </c>
      <c r="H14" s="71">
        <v>102.91999800000001</v>
      </c>
      <c r="I14" s="71">
        <v>2711.4499510000001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10">
        <f t="shared" si="0"/>
        <v>1.7988552739165886E-2</v>
      </c>
      <c r="U14" s="10">
        <f t="shared" si="0"/>
        <v>-7.3052506842761211E-3</v>
      </c>
      <c r="V14" s="10">
        <f t="shared" si="0"/>
        <v>-9.1374237572143802E-3</v>
      </c>
      <c r="W14" s="10">
        <f t="shared" si="0"/>
        <v>-7.3774473643890559E-3</v>
      </c>
      <c r="X14" s="10">
        <f t="shared" si="0"/>
        <v>-4.9849988878364337E-3</v>
      </c>
      <c r="Y14" s="10">
        <f t="shared" si="0"/>
        <v>-7.1679416949759212E-3</v>
      </c>
      <c r="Z14" s="10">
        <f t="shared" si="0"/>
        <v>4.6856305215612348E-3</v>
      </c>
      <c r="AA14" s="10">
        <f t="shared" si="0"/>
        <v>-6.842140411090436E-3</v>
      </c>
      <c r="AB14" s="10"/>
      <c r="AC14" s="10"/>
      <c r="AD14" s="10">
        <f t="shared" si="1"/>
        <v>3.1483704038194581E-2</v>
      </c>
      <c r="AE14" s="10">
        <f t="shared" si="2"/>
        <v>2.466907632834971E-3</v>
      </c>
      <c r="AF14" s="10">
        <f t="shared" si="3"/>
        <v>-1.851331111289602E-3</v>
      </c>
      <c r="AG14" s="10">
        <f t="shared" si="4"/>
        <v>-1.2034077521747419E-3</v>
      </c>
      <c r="AH14" s="10">
        <f t="shared" si="5"/>
        <v>-5.1663217951523552E-5</v>
      </c>
      <c r="AI14" s="10">
        <f t="shared" si="6"/>
        <v>3.2481965637557071E-3</v>
      </c>
      <c r="AJ14" s="10"/>
      <c r="AK14" s="10"/>
      <c r="AL14" s="10"/>
      <c r="AM14" s="10"/>
      <c r="AN14" s="10"/>
      <c r="AO14" s="5"/>
      <c r="AP14" s="8"/>
      <c r="AV14" s="4" t="s">
        <v>1</v>
      </c>
      <c r="AW14" s="5" t="s">
        <v>2</v>
      </c>
      <c r="AX14" s="5" t="s">
        <v>3</v>
      </c>
      <c r="AY14" s="5" t="s">
        <v>4</v>
      </c>
      <c r="AZ14" s="3" t="s">
        <v>5</v>
      </c>
      <c r="BA14" s="3" t="s">
        <v>6</v>
      </c>
      <c r="BB14" s="5" t="s">
        <v>26</v>
      </c>
      <c r="BC14" s="3" t="s">
        <v>9</v>
      </c>
    </row>
    <row r="15" spans="1:55" x14ac:dyDescent="0.2">
      <c r="A15" s="70">
        <v>43236</v>
      </c>
      <c r="B15" s="71">
        <v>12.82</v>
      </c>
      <c r="C15" s="71">
        <v>328.19000199999999</v>
      </c>
      <c r="D15" s="71">
        <v>197.83000200000001</v>
      </c>
      <c r="E15" s="71">
        <v>125.349998</v>
      </c>
      <c r="F15" s="71">
        <v>129.55999800000001</v>
      </c>
      <c r="G15" s="71">
        <v>340.97000100000002</v>
      </c>
      <c r="H15" s="71">
        <v>105.040001</v>
      </c>
      <c r="I15" s="71">
        <v>2722.459961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10">
        <f t="shared" si="0"/>
        <v>2.9718875502008135E-2</v>
      </c>
      <c r="U15" s="10">
        <f t="shared" si="0"/>
        <v>6.3164902597663275E-3</v>
      </c>
      <c r="V15" s="10">
        <f t="shared" si="0"/>
        <v>2.3814399960404575E-3</v>
      </c>
      <c r="W15" s="10">
        <f t="shared" si="0"/>
        <v>1.7581795354792984E-3</v>
      </c>
      <c r="X15" s="10">
        <f t="shared" si="0"/>
        <v>-1.3874440655370357E-3</v>
      </c>
      <c r="Y15" s="10">
        <f t="shared" si="0"/>
        <v>-3.3613761744618609E-3</v>
      </c>
      <c r="Z15" s="10">
        <f t="shared" si="0"/>
        <v>2.0598552673893433E-2</v>
      </c>
      <c r="AA15" s="10">
        <f t="shared" si="0"/>
        <v>4.0605617654640991E-3</v>
      </c>
      <c r="AB15" s="10"/>
      <c r="AC15" s="10"/>
      <c r="AD15" s="10">
        <f t="shared" si="1"/>
        <v>2.1709993472173277E-2</v>
      </c>
      <c r="AE15" s="10">
        <f t="shared" si="2"/>
        <v>5.1706931187037522E-4</v>
      </c>
      <c r="AF15" s="10">
        <f t="shared" si="3"/>
        <v>-1.94259129243119E-3</v>
      </c>
      <c r="AG15" s="10">
        <f t="shared" si="4"/>
        <v>-1.9058886773247125E-3</v>
      </c>
      <c r="AH15" s="10">
        <f t="shared" si="5"/>
        <v>-4.3151995621744325E-3</v>
      </c>
      <c r="AI15" s="10">
        <f t="shared" si="6"/>
        <v>-9.5429758225247414E-3</v>
      </c>
      <c r="AJ15" s="10"/>
      <c r="AK15" s="10"/>
      <c r="AL15" s="10"/>
      <c r="AM15" s="10"/>
      <c r="AN15" s="10"/>
      <c r="AO15" s="3"/>
      <c r="AP15" s="8"/>
      <c r="AU15" s="4" t="s">
        <v>1</v>
      </c>
      <c r="AV15" s="8">
        <f>COVAR($T$4:$T$65,T4:T65)</f>
        <v>8.6143944245979686E-4</v>
      </c>
      <c r="AW15" s="8">
        <f t="shared" ref="AW15:BC15" si="15">COVAR($T$4:$T$65,U4:U65)</f>
        <v>1.927681027593345E-4</v>
      </c>
      <c r="AX15" s="8">
        <f t="shared" si="15"/>
        <v>7.4271195874323103E-5</v>
      </c>
      <c r="AY15" s="8">
        <f t="shared" si="15"/>
        <v>8.5576086242560655E-5</v>
      </c>
      <c r="AZ15" s="8">
        <f t="shared" si="15"/>
        <v>5.1861572943947424E-7</v>
      </c>
      <c r="BA15" s="8">
        <f t="shared" si="15"/>
        <v>1.5829850761069886E-4</v>
      </c>
      <c r="BB15" s="8">
        <f t="shared" si="15"/>
        <v>1.0171782719926387E-4</v>
      </c>
      <c r="BC15" s="8">
        <f t="shared" si="15"/>
        <v>6.6101625309886427E-5</v>
      </c>
    </row>
    <row r="16" spans="1:55" x14ac:dyDescent="0.2">
      <c r="A16" s="70">
        <v>43237</v>
      </c>
      <c r="B16" s="71">
        <v>12.82</v>
      </c>
      <c r="C16" s="71">
        <v>325.22000100000002</v>
      </c>
      <c r="D16" s="71">
        <v>197.490005</v>
      </c>
      <c r="E16" s="71">
        <v>123.849998</v>
      </c>
      <c r="F16" s="71">
        <v>129.46000699999999</v>
      </c>
      <c r="G16" s="71">
        <v>344.14001500000001</v>
      </c>
      <c r="H16" s="71">
        <v>104.339996</v>
      </c>
      <c r="I16" s="71">
        <v>2720.1298830000001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10">
        <f t="shared" si="0"/>
        <v>0</v>
      </c>
      <c r="U16" s="10">
        <f t="shared" si="0"/>
        <v>-9.0496388735205047E-3</v>
      </c>
      <c r="V16" s="10">
        <f t="shared" si="0"/>
        <v>-1.7186321415495476E-3</v>
      </c>
      <c r="W16" s="10">
        <f t="shared" si="0"/>
        <v>-1.1966494008240791E-2</v>
      </c>
      <c r="X16" s="10">
        <f t="shared" si="0"/>
        <v>-7.7177370749892393E-4</v>
      </c>
      <c r="Y16" s="10">
        <f t="shared" si="0"/>
        <v>9.2970466337300994E-3</v>
      </c>
      <c r="Z16" s="10">
        <f t="shared" si="0"/>
        <v>-6.6641754887264426E-3</v>
      </c>
      <c r="AA16" s="10">
        <f t="shared" si="0"/>
        <v>-8.558722748466252E-4</v>
      </c>
      <c r="AB16" s="10"/>
      <c r="AC16" s="10"/>
      <c r="AD16" s="10">
        <f t="shared" si="1"/>
        <v>1.6880866436148345E-3</v>
      </c>
      <c r="AE16" s="10">
        <f t="shared" si="2"/>
        <v>-7.8272553989764161E-3</v>
      </c>
      <c r="AF16" s="10">
        <f t="shared" si="3"/>
        <v>-8.0722659987094922E-4</v>
      </c>
      <c r="AG16" s="10">
        <f t="shared" si="4"/>
        <v>-1.1194193381475826E-2</v>
      </c>
      <c r="AH16" s="10">
        <f t="shared" si="5"/>
        <v>-1.54670729676011E-4</v>
      </c>
      <c r="AI16" s="10">
        <f t="shared" si="6"/>
        <v>1.0599984517344334E-2</v>
      </c>
      <c r="AJ16" s="10"/>
      <c r="AK16" s="10"/>
      <c r="AL16" s="10"/>
      <c r="AM16" s="10"/>
      <c r="AN16" s="10"/>
      <c r="AO16" s="3"/>
      <c r="AP16" s="8"/>
      <c r="AU16" s="5" t="s">
        <v>2</v>
      </c>
      <c r="AV16" s="8">
        <f>COVAR($U$4:$U$65,T4:T65)</f>
        <v>1.927681027593345E-4</v>
      </c>
      <c r="AW16" s="8">
        <f t="shared" ref="AW16:BC16" si="16">COVAR($U$4:$U$65,U4:U65)</f>
        <v>4.2144109839130161E-4</v>
      </c>
      <c r="AX16" s="8">
        <f t="shared" si="16"/>
        <v>3.4783297099883638E-5</v>
      </c>
      <c r="AY16" s="8">
        <f t="shared" si="16"/>
        <v>-4.9398749783546438E-6</v>
      </c>
      <c r="AZ16" s="8">
        <f t="shared" si="16"/>
        <v>5.0839011369183608E-7</v>
      </c>
      <c r="BA16" s="8">
        <f t="shared" si="16"/>
        <v>3.5189875156312393E-5</v>
      </c>
      <c r="BB16" s="8">
        <f t="shared" si="16"/>
        <v>5.0694120209041939E-5</v>
      </c>
      <c r="BC16" s="8">
        <f t="shared" si="16"/>
        <v>4.7865750685808189E-5</v>
      </c>
    </row>
    <row r="17" spans="1:66" x14ac:dyDescent="0.2">
      <c r="A17" s="70">
        <v>43238</v>
      </c>
      <c r="B17" s="71">
        <v>13</v>
      </c>
      <c r="C17" s="71">
        <v>324.17999300000002</v>
      </c>
      <c r="D17" s="71">
        <v>196.05999800000001</v>
      </c>
      <c r="E17" s="71">
        <v>124.239998</v>
      </c>
      <c r="F17" s="71">
        <v>127.860001</v>
      </c>
      <c r="G17" s="71">
        <v>351.23001099999999</v>
      </c>
      <c r="H17" s="71">
        <v>103.93</v>
      </c>
      <c r="I17" s="71">
        <v>2712.969971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10">
        <f t="shared" si="0"/>
        <v>1.4040561622464809E-2</v>
      </c>
      <c r="U17" s="10">
        <f t="shared" si="0"/>
        <v>-3.1978599003816832E-3</v>
      </c>
      <c r="V17" s="10">
        <f t="shared" si="0"/>
        <v>-7.2409082171018824E-3</v>
      </c>
      <c r="W17" s="10">
        <f t="shared" si="0"/>
        <v>3.1489705797169698E-3</v>
      </c>
      <c r="X17" s="10">
        <f t="shared" si="0"/>
        <v>-1.2359075494256633E-2</v>
      </c>
      <c r="Y17" s="10">
        <f t="shared" si="0"/>
        <v>2.0602068027456788E-2</v>
      </c>
      <c r="Z17" s="10">
        <f t="shared" si="0"/>
        <v>-3.9294231907004429E-3</v>
      </c>
      <c r="AA17" s="10">
        <f t="shared" si="0"/>
        <v>-2.632194898025797E-3</v>
      </c>
      <c r="AB17" s="10"/>
      <c r="AC17" s="10"/>
      <c r="AD17" s="10">
        <f t="shared" si="1"/>
        <v>1.9232192641876818E-2</v>
      </c>
      <c r="AE17" s="10">
        <f t="shared" si="2"/>
        <v>5.6152294176329545E-4</v>
      </c>
      <c r="AF17" s="10">
        <f t="shared" si="3"/>
        <v>-4.4379233707137321E-3</v>
      </c>
      <c r="AG17" s="10">
        <f t="shared" si="4"/>
        <v>5.5241448075270226E-3</v>
      </c>
      <c r="AH17" s="10">
        <f t="shared" si="5"/>
        <v>-1.0461204331093784E-2</v>
      </c>
      <c r="AI17" s="10">
        <f t="shared" si="6"/>
        <v>2.4609192163249728E-2</v>
      </c>
      <c r="AJ17" s="10"/>
      <c r="AK17" s="10"/>
      <c r="AL17" s="10"/>
      <c r="AM17" s="10"/>
      <c r="AN17" s="10"/>
      <c r="AU17" s="5" t="s">
        <v>3</v>
      </c>
      <c r="AV17" s="8">
        <f>COVAR($V$4:$V$65,T4:T65)</f>
        <v>7.4271195874323103E-5</v>
      </c>
      <c r="AW17" s="8">
        <f t="shared" ref="AW17:BC17" si="17">COVAR($V$4:$V$65,U4:U65)</f>
        <v>3.4783297099883638E-5</v>
      </c>
      <c r="AX17" s="8">
        <f t="shared" si="17"/>
        <v>1.165111175372145E-4</v>
      </c>
      <c r="AY17" s="8">
        <f t="shared" si="17"/>
        <v>2.1376198702816503E-5</v>
      </c>
      <c r="AZ17" s="8">
        <f t="shared" si="17"/>
        <v>2.7148765817753736E-5</v>
      </c>
      <c r="BA17" s="8">
        <f t="shared" si="17"/>
        <v>6.9142347655924105E-5</v>
      </c>
      <c r="BB17" s="8">
        <f t="shared" si="17"/>
        <v>3.5116215245213838E-5</v>
      </c>
      <c r="BC17" s="8">
        <f t="shared" si="17"/>
        <v>3.5688563646463414E-5</v>
      </c>
    </row>
    <row r="18" spans="1:66" x14ac:dyDescent="0.2">
      <c r="A18" s="70">
        <v>43241</v>
      </c>
      <c r="B18" s="71">
        <v>12.99</v>
      </c>
      <c r="C18" s="71">
        <v>331.82000699999998</v>
      </c>
      <c r="D18" s="71">
        <v>197.91000399999999</v>
      </c>
      <c r="E18" s="71">
        <v>123.720001</v>
      </c>
      <c r="F18" s="71">
        <v>129.36999499999999</v>
      </c>
      <c r="G18" s="71">
        <v>363.92001299999998</v>
      </c>
      <c r="H18" s="71">
        <v>104.05999799999999</v>
      </c>
      <c r="I18" s="71">
        <v>2733.01001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10">
        <f t="shared" si="0"/>
        <v>-7.6923076923074429E-4</v>
      </c>
      <c r="U18" s="10">
        <f t="shared" si="0"/>
        <v>2.3567197744988277E-2</v>
      </c>
      <c r="V18" s="10">
        <f t="shared" si="0"/>
        <v>9.435917672507399E-3</v>
      </c>
      <c r="W18" s="10">
        <f t="shared" si="0"/>
        <v>-4.1854234414910874E-3</v>
      </c>
      <c r="X18" s="10">
        <f t="shared" si="0"/>
        <v>1.1809744941265743E-2</v>
      </c>
      <c r="Y18" s="10">
        <f t="shared" si="0"/>
        <v>3.6130175675677112E-2</v>
      </c>
      <c r="Z18" s="10">
        <f t="shared" si="0"/>
        <v>1.2508226691041457E-3</v>
      </c>
      <c r="AA18" s="10">
        <f t="shared" si="0"/>
        <v>7.38675297338931E-3</v>
      </c>
      <c r="AB18" s="10"/>
      <c r="AC18" s="10"/>
      <c r="AD18" s="10">
        <f t="shared" si="1"/>
        <v>-1.533855308580564E-2</v>
      </c>
      <c r="AE18" s="10">
        <f t="shared" si="2"/>
        <v>1.3017206781875706E-2</v>
      </c>
      <c r="AF18" s="10">
        <f t="shared" si="3"/>
        <v>1.569875281819684E-3</v>
      </c>
      <c r="AG18" s="10">
        <f t="shared" si="4"/>
        <v>-1.0850896922483155E-2</v>
      </c>
      <c r="AH18" s="10">
        <f t="shared" si="5"/>
        <v>6.4837314807436389E-3</v>
      </c>
      <c r="AI18" s="10">
        <f t="shared" si="6"/>
        <v>2.4884946020757213E-2</v>
      </c>
      <c r="AJ18" s="10"/>
      <c r="AK18" s="10"/>
      <c r="AL18" s="10"/>
      <c r="AM18" s="10"/>
      <c r="AN18" s="10"/>
      <c r="AU18" s="5" t="s">
        <v>4</v>
      </c>
      <c r="AV18" s="8">
        <f>COVAR($W$4:$W$65,T4:T65)</f>
        <v>8.5576086242560655E-5</v>
      </c>
      <c r="AW18" s="8">
        <f t="shared" ref="AW18:BC18" si="18">COVAR($W$4:$W$65,U4:U65)</f>
        <v>-4.9398749783546438E-6</v>
      </c>
      <c r="AX18" s="8">
        <f t="shared" si="18"/>
        <v>2.1376198702816503E-5</v>
      </c>
      <c r="AY18" s="8">
        <f t="shared" si="18"/>
        <v>1.0769062464540769E-4</v>
      </c>
      <c r="AZ18" s="8">
        <f t="shared" si="18"/>
        <v>2.5380593026986283E-5</v>
      </c>
      <c r="BA18" s="8">
        <f t="shared" si="18"/>
        <v>3.765790921194378E-5</v>
      </c>
      <c r="BB18" s="8">
        <f t="shared" si="18"/>
        <v>1.8579151245117751E-5</v>
      </c>
      <c r="BC18" s="8">
        <f t="shared" si="18"/>
        <v>3.0241532240128436E-5</v>
      </c>
    </row>
    <row r="19" spans="1:66" x14ac:dyDescent="0.2">
      <c r="A19" s="70">
        <v>43242</v>
      </c>
      <c r="B19" s="71">
        <v>12.98</v>
      </c>
      <c r="C19" s="71">
        <v>331.61999500000002</v>
      </c>
      <c r="D19" s="71">
        <v>198.13000500000001</v>
      </c>
      <c r="E19" s="71">
        <v>122.910004</v>
      </c>
      <c r="F19" s="71">
        <v>128.229996</v>
      </c>
      <c r="G19" s="71">
        <v>355.01998900000001</v>
      </c>
      <c r="H19" s="71">
        <v>104.07</v>
      </c>
      <c r="I19" s="71">
        <v>2724.4399410000001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10">
        <f t="shared" si="0"/>
        <v>-7.698229407235857E-4</v>
      </c>
      <c r="U19" s="10">
        <f t="shared" si="0"/>
        <v>-6.0277257483143387E-4</v>
      </c>
      <c r="V19" s="10">
        <f t="shared" si="0"/>
        <v>1.1116214216235765E-3</v>
      </c>
      <c r="W19" s="10">
        <f t="shared" si="0"/>
        <v>-6.547017405859834E-3</v>
      </c>
      <c r="X19" s="10">
        <f t="shared" si="0"/>
        <v>-8.8119273715669966E-3</v>
      </c>
      <c r="Y19" s="10">
        <f t="shared" si="0"/>
        <v>-2.4455989453924243E-2</v>
      </c>
      <c r="Z19" s="10">
        <f t="shared" si="0"/>
        <v>9.6117626294800473E-5</v>
      </c>
      <c r="AA19" s="10">
        <f t="shared" si="0"/>
        <v>-3.1357620237913997E-3</v>
      </c>
      <c r="AB19" s="10"/>
      <c r="AC19" s="10"/>
      <c r="AD19" s="10">
        <f t="shared" si="1"/>
        <v>5.4150227955931845E-3</v>
      </c>
      <c r="AE19" s="10">
        <f t="shared" si="2"/>
        <v>3.8758205407972207E-3</v>
      </c>
      <c r="AF19" s="10">
        <f t="shared" si="3"/>
        <v>4.4508473433663171E-3</v>
      </c>
      <c r="AG19" s="10">
        <f t="shared" si="4"/>
        <v>-3.7174468641643942E-3</v>
      </c>
      <c r="AH19" s="10">
        <f t="shared" si="5"/>
        <v>-6.5509730919433807E-3</v>
      </c>
      <c r="AI19" s="10">
        <f t="shared" si="6"/>
        <v>-1.9682259477066623E-2</v>
      </c>
      <c r="AJ19" s="10"/>
      <c r="AK19" s="10"/>
      <c r="AL19" s="10"/>
      <c r="AM19" s="10"/>
      <c r="AN19" s="10"/>
      <c r="AU19" s="3" t="s">
        <v>5</v>
      </c>
      <c r="AV19" s="8">
        <f>COVAR($X$4:$X$65,T4:T65)</f>
        <v>5.1861572943947424E-7</v>
      </c>
      <c r="AW19" s="8">
        <f t="shared" ref="AW19:BC19" si="19">COVAR($X$4:$X$65,U4:U65)</f>
        <v>5.0839011369183608E-7</v>
      </c>
      <c r="AX19" s="8">
        <f t="shared" si="19"/>
        <v>2.7148765817753736E-5</v>
      </c>
      <c r="AY19" s="8">
        <f t="shared" si="19"/>
        <v>2.5380593026986283E-5</v>
      </c>
      <c r="AZ19" s="8">
        <f t="shared" si="19"/>
        <v>1.6069429963469386E-4</v>
      </c>
      <c r="BA19" s="8">
        <f t="shared" si="19"/>
        <v>5.1329813545860903E-5</v>
      </c>
      <c r="BB19" s="8">
        <f t="shared" si="19"/>
        <v>-1.3772142043822335E-5</v>
      </c>
      <c r="BC19" s="8">
        <f t="shared" si="19"/>
        <v>2.4164346049391922E-5</v>
      </c>
    </row>
    <row r="20" spans="1:66" x14ac:dyDescent="0.2">
      <c r="A20" s="70">
        <v>43243</v>
      </c>
      <c r="B20" s="71">
        <v>13.1</v>
      </c>
      <c r="C20" s="71">
        <v>344.72000100000002</v>
      </c>
      <c r="D20" s="71">
        <v>195.949997</v>
      </c>
      <c r="E20" s="71">
        <v>123.449997</v>
      </c>
      <c r="F20" s="71">
        <v>128.699997</v>
      </c>
      <c r="G20" s="71">
        <v>359.209991</v>
      </c>
      <c r="H20" s="71">
        <v>102.889999</v>
      </c>
      <c r="I20" s="71">
        <v>2733.290039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10">
        <f t="shared" si="0"/>
        <v>9.244992295839749E-3</v>
      </c>
      <c r="U20" s="10">
        <f t="shared" si="0"/>
        <v>3.9503064343270333E-2</v>
      </c>
      <c r="V20" s="10">
        <f t="shared" si="0"/>
        <v>-1.1002916998866574E-2</v>
      </c>
      <c r="W20" s="10">
        <f t="shared" si="0"/>
        <v>4.3934015330435727E-3</v>
      </c>
      <c r="X20" s="10">
        <f t="shared" si="0"/>
        <v>3.6652968467689728E-3</v>
      </c>
      <c r="Y20" s="10">
        <f t="shared" si="0"/>
        <v>1.1802157990602691E-2</v>
      </c>
      <c r="Z20" s="10">
        <f t="shared" si="0"/>
        <v>-1.1338531757470793E-2</v>
      </c>
      <c r="AA20" s="10">
        <f t="shared" si="0"/>
        <v>3.2484100188134857E-3</v>
      </c>
      <c r="AB20" s="10"/>
      <c r="AC20" s="10"/>
      <c r="AD20" s="10">
        <f t="shared" si="1"/>
        <v>2.8379643701760332E-3</v>
      </c>
      <c r="AE20" s="10">
        <f t="shared" si="2"/>
        <v>3.4863583848061361E-2</v>
      </c>
      <c r="AF20" s="10">
        <f t="shared" si="3"/>
        <v>-1.4462100080035364E-2</v>
      </c>
      <c r="AG20" s="10">
        <f t="shared" si="4"/>
        <v>1.4621825097742157E-3</v>
      </c>
      <c r="AH20" s="10">
        <f t="shared" si="5"/>
        <v>1.3231208530918586E-3</v>
      </c>
      <c r="AI20" s="10">
        <f t="shared" si="6"/>
        <v>6.8569382429685098E-3</v>
      </c>
      <c r="AJ20" s="10"/>
      <c r="AK20" s="10"/>
      <c r="AL20" s="10"/>
      <c r="AM20" s="10"/>
      <c r="AN20" s="10"/>
      <c r="AU20" s="3" t="s">
        <v>6</v>
      </c>
      <c r="AV20" s="8">
        <f>COVAR($Y$4:$Y$65,T4:T65)</f>
        <v>1.5829850761069886E-4</v>
      </c>
      <c r="AW20" s="8">
        <f t="shared" ref="AW20:BC20" si="20">COVAR($Y$4:$Y$65,U4:U65)</f>
        <v>3.5189875156312393E-5</v>
      </c>
      <c r="AX20" s="8">
        <f t="shared" si="20"/>
        <v>6.9142347655924105E-5</v>
      </c>
      <c r="AY20" s="8">
        <f t="shared" si="20"/>
        <v>3.765790921194378E-5</v>
      </c>
      <c r="AZ20" s="8">
        <f t="shared" si="20"/>
        <v>5.1329813545860903E-5</v>
      </c>
      <c r="BA20" s="8">
        <f t="shared" si="20"/>
        <v>1.9603069616249468E-4</v>
      </c>
      <c r="BB20" s="8">
        <f t="shared" si="20"/>
        <v>3.3833534539800457E-5</v>
      </c>
      <c r="BC20" s="8">
        <f t="shared" si="20"/>
        <v>5.1020077737417248E-5</v>
      </c>
    </row>
    <row r="21" spans="1:66" x14ac:dyDescent="0.2">
      <c r="A21" s="70">
        <v>43244</v>
      </c>
      <c r="B21" s="71">
        <v>13.41</v>
      </c>
      <c r="C21" s="71">
        <v>349.290009</v>
      </c>
      <c r="D21" s="71">
        <v>194.83000200000001</v>
      </c>
      <c r="E21" s="71">
        <v>122.25</v>
      </c>
      <c r="F21" s="71">
        <v>126.610001</v>
      </c>
      <c r="G21" s="71">
        <v>359</v>
      </c>
      <c r="H21" s="71">
        <v>102.110001</v>
      </c>
      <c r="I21" s="71">
        <v>2727.76001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10">
        <f t="shared" si="0"/>
        <v>2.3664122137404542E-2</v>
      </c>
      <c r="U21" s="10">
        <f t="shared" si="0"/>
        <v>1.3257159395285489E-2</v>
      </c>
      <c r="V21" s="10">
        <f t="shared" si="0"/>
        <v>-5.7157183829913416E-3</v>
      </c>
      <c r="W21" s="10">
        <f t="shared" si="0"/>
        <v>-9.720510564289464E-3</v>
      </c>
      <c r="X21" s="10">
        <f t="shared" si="0"/>
        <v>-1.6239285537823278E-2</v>
      </c>
      <c r="Y21" s="10">
        <f t="shared" si="0"/>
        <v>-5.8459120086107319E-4</v>
      </c>
      <c r="Z21" s="10">
        <f t="shared" si="0"/>
        <v>-7.5808922886665409E-3</v>
      </c>
      <c r="AA21" s="10">
        <f t="shared" si="0"/>
        <v>-2.0232133879297676E-3</v>
      </c>
      <c r="AB21" s="10"/>
      <c r="AC21" s="10"/>
      <c r="AD21" s="10">
        <f t="shared" si="1"/>
        <v>2.765462352145627E-2</v>
      </c>
      <c r="AE21" s="10">
        <f t="shared" si="2"/>
        <v>1.6146775852746854E-2</v>
      </c>
      <c r="AF21" s="10">
        <f t="shared" si="3"/>
        <v>-3.5612288079107999E-3</v>
      </c>
      <c r="AG21" s="10">
        <f t="shared" si="4"/>
        <v>-7.8948538471613882E-3</v>
      </c>
      <c r="AH21" s="10">
        <f t="shared" si="5"/>
        <v>-1.47805036107111E-2</v>
      </c>
      <c r="AI21" s="10">
        <f t="shared" si="6"/>
        <v>2.4954494164630462E-3</v>
      </c>
      <c r="AJ21" s="10"/>
      <c r="AK21" s="10"/>
      <c r="AL21" s="10"/>
      <c r="AM21" s="10"/>
      <c r="AN21" s="10"/>
      <c r="AU21" s="5" t="s">
        <v>26</v>
      </c>
      <c r="AV21" s="8">
        <f>COVAR($Z$4:$Z$65,T4:T65)</f>
        <v>1.0171782719926387E-4</v>
      </c>
      <c r="AW21" s="8">
        <f t="shared" ref="AW21:BC21" si="21">COVAR($Z$4:$Z$65,U4:U65)</f>
        <v>5.0694120209041939E-5</v>
      </c>
      <c r="AX21" s="8">
        <f t="shared" si="21"/>
        <v>3.5116215245213838E-5</v>
      </c>
      <c r="AY21" s="8">
        <f t="shared" si="21"/>
        <v>1.8579151245117751E-5</v>
      </c>
      <c r="AZ21" s="8">
        <f t="shared" si="21"/>
        <v>-1.3772142043822335E-5</v>
      </c>
      <c r="BA21" s="8">
        <f t="shared" si="21"/>
        <v>3.3833534539800457E-5</v>
      </c>
      <c r="BB21" s="8">
        <f t="shared" si="21"/>
        <v>1.1537883364941402E-4</v>
      </c>
      <c r="BC21" s="8">
        <f t="shared" si="21"/>
        <v>2.4179203687430011E-5</v>
      </c>
    </row>
    <row r="22" spans="1:66" x14ac:dyDescent="0.2">
      <c r="A22" s="70">
        <v>43245</v>
      </c>
      <c r="B22" s="71">
        <v>13.54</v>
      </c>
      <c r="C22" s="71">
        <v>351.290009</v>
      </c>
      <c r="D22" s="71">
        <v>194.14999399999999</v>
      </c>
      <c r="E22" s="71">
        <v>121.470001</v>
      </c>
      <c r="F22" s="71">
        <v>122.19000200000001</v>
      </c>
      <c r="G22" s="71">
        <v>360.08999599999999</v>
      </c>
      <c r="H22" s="71">
        <v>102.199997</v>
      </c>
      <c r="I22" s="71">
        <v>2721.330078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10">
        <f t="shared" si="0"/>
        <v>9.6942580164056658E-3</v>
      </c>
      <c r="U22" s="10">
        <f t="shared" si="0"/>
        <v>5.7259009661509985E-3</v>
      </c>
      <c r="V22" s="10">
        <f t="shared" si="0"/>
        <v>-3.4902632706436121E-3</v>
      </c>
      <c r="W22" s="10">
        <f t="shared" si="0"/>
        <v>-6.3803599182004067E-3</v>
      </c>
      <c r="X22" s="10">
        <f t="shared" si="0"/>
        <v>-3.4910346458333796E-2</v>
      </c>
      <c r="Y22" s="10">
        <f t="shared" si="0"/>
        <v>3.0362005571029638E-3</v>
      </c>
      <c r="Z22" s="10">
        <f t="shared" si="0"/>
        <v>8.8136322709475579E-4</v>
      </c>
      <c r="AA22" s="10">
        <f t="shared" si="0"/>
        <v>-2.3572205679487368E-3</v>
      </c>
      <c r="AB22" s="10"/>
      <c r="AC22" s="10"/>
      <c r="AD22" s="10">
        <f t="shared" si="1"/>
        <v>1.4343541179038221E-2</v>
      </c>
      <c r="AE22" s="10">
        <f t="shared" si="2"/>
        <v>9.0925568946098618E-3</v>
      </c>
      <c r="AF22" s="10">
        <f t="shared" si="3"/>
        <v>-9.8009446190138686E-4</v>
      </c>
      <c r="AG22" s="10">
        <f t="shared" si="4"/>
        <v>-4.2533101520699258E-3</v>
      </c>
      <c r="AH22" s="10">
        <f t="shared" si="5"/>
        <v>-3.3210737913206827E-2</v>
      </c>
      <c r="AI22" s="10">
        <f t="shared" si="6"/>
        <v>6.624717288253602E-3</v>
      </c>
      <c r="AJ22" s="10"/>
      <c r="AK22" s="10"/>
      <c r="AL22" s="10"/>
      <c r="AM22" s="10"/>
      <c r="AN22" s="10"/>
      <c r="AU22" s="3" t="s">
        <v>9</v>
      </c>
      <c r="AV22" s="8">
        <f>COVAR($AA$4:$AA$65,T4:T65)</f>
        <v>6.6101625309886427E-5</v>
      </c>
      <c r="AW22" s="8">
        <f t="shared" ref="AW22:BC22" si="22">COVAR($AA$4:$AA$65,U4:U65)</f>
        <v>4.7865750685808189E-5</v>
      </c>
      <c r="AX22" s="8">
        <f t="shared" si="22"/>
        <v>3.5688563646463414E-5</v>
      </c>
      <c r="AY22" s="8">
        <f t="shared" si="22"/>
        <v>3.0241532240128436E-5</v>
      </c>
      <c r="AZ22" s="8">
        <f t="shared" si="22"/>
        <v>2.4164346049391922E-5</v>
      </c>
      <c r="BA22" s="8">
        <f t="shared" si="22"/>
        <v>5.1020077737417248E-5</v>
      </c>
      <c r="BB22" s="8">
        <f t="shared" si="22"/>
        <v>2.4179203687430011E-5</v>
      </c>
      <c r="BC22" s="8">
        <f t="shared" si="22"/>
        <v>3.3514007494238694E-5</v>
      </c>
    </row>
    <row r="23" spans="1:66" ht="16" thickBot="1" x14ac:dyDescent="0.25">
      <c r="A23" s="70">
        <v>43249</v>
      </c>
      <c r="B23" s="71">
        <v>13.36</v>
      </c>
      <c r="C23" s="71">
        <v>349.73001099999999</v>
      </c>
      <c r="D23" s="71">
        <v>189.86999499999999</v>
      </c>
      <c r="E23" s="71">
        <v>119.400002</v>
      </c>
      <c r="F23" s="71">
        <v>121.389999</v>
      </c>
      <c r="G23" s="71">
        <v>352.48001099999999</v>
      </c>
      <c r="H23" s="71">
        <v>99.690002000000007</v>
      </c>
      <c r="I23" s="71">
        <v>2689.860107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10">
        <f t="shared" si="0"/>
        <v>-1.3293943870014702E-2</v>
      </c>
      <c r="U23" s="10">
        <f t="shared" si="0"/>
        <v>-4.440769620635554E-3</v>
      </c>
      <c r="V23" s="10">
        <f t="shared" si="0"/>
        <v>-2.2044806243980641E-2</v>
      </c>
      <c r="W23" s="10">
        <f t="shared" si="0"/>
        <v>-1.7041236379013447E-2</v>
      </c>
      <c r="X23" s="10">
        <f t="shared" si="0"/>
        <v>-6.547205065108419E-3</v>
      </c>
      <c r="Y23" s="10">
        <f t="shared" si="0"/>
        <v>-2.1133564066023069E-2</v>
      </c>
      <c r="Z23" s="10">
        <f t="shared" si="0"/>
        <v>-2.4559638685703544E-2</v>
      </c>
      <c r="AA23" s="10">
        <f t="shared" si="0"/>
        <v>-1.1564187400276094E-2</v>
      </c>
      <c r="AB23" s="10"/>
      <c r="AC23" s="10"/>
      <c r="AD23" s="10">
        <f t="shared" si="1"/>
        <v>9.5147752208838941E-3</v>
      </c>
      <c r="AE23" s="10">
        <f t="shared" si="2"/>
        <v>1.2075563470258927E-2</v>
      </c>
      <c r="AF23" s="10">
        <f t="shared" si="3"/>
        <v>-9.730276621543469E-3</v>
      </c>
      <c r="AG23" s="10">
        <f t="shared" si="4"/>
        <v>-6.6062340547925723E-3</v>
      </c>
      <c r="AH23" s="10">
        <f t="shared" si="5"/>
        <v>1.7908316846991755E-3</v>
      </c>
      <c r="AI23" s="10">
        <f t="shared" si="6"/>
        <v>-3.5288135677851613E-3</v>
      </c>
      <c r="AJ23" s="10"/>
      <c r="AK23" s="10"/>
      <c r="AL23" s="10"/>
      <c r="AM23" s="10"/>
      <c r="AN23" s="10"/>
      <c r="AV23" s="14"/>
    </row>
    <row r="24" spans="1:66" x14ac:dyDescent="0.2">
      <c r="A24" s="70">
        <v>43250</v>
      </c>
      <c r="B24" s="71">
        <v>13.82</v>
      </c>
      <c r="C24" s="71">
        <v>353.540009</v>
      </c>
      <c r="D24" s="71">
        <v>194.10000600000001</v>
      </c>
      <c r="E24" s="71">
        <v>120.970001</v>
      </c>
      <c r="F24" s="71">
        <v>125.160004</v>
      </c>
      <c r="G24" s="71">
        <v>358.19000199999999</v>
      </c>
      <c r="H24" s="71">
        <v>99.980002999999996</v>
      </c>
      <c r="I24" s="71">
        <v>2724.01001</v>
      </c>
      <c r="J24" s="2"/>
      <c r="K24" s="2">
        <f t="shared" ref="K24:P39" si="23">B24/B3-1</f>
        <v>0.27022058823529416</v>
      </c>
      <c r="L24" s="2">
        <f t="shared" si="23"/>
        <v>0.13147288991632844</v>
      </c>
      <c r="M24" s="2">
        <f t="shared" si="23"/>
        <v>1.9099262253636784E-3</v>
      </c>
      <c r="N24" s="2">
        <f t="shared" si="23"/>
        <v>-4.3639790396707956E-2</v>
      </c>
      <c r="O24" s="2">
        <f t="shared" si="23"/>
        <v>3.9967228519177667E-4</v>
      </c>
      <c r="P24" s="2">
        <f t="shared" si="23"/>
        <v>7.3839801378101644E-2</v>
      </c>
      <c r="Q24" s="2">
        <f t="shared" ref="Q24:Q65" si="24">I24/I3-1</f>
        <v>2.868524370552783E-2</v>
      </c>
      <c r="R24" s="2"/>
      <c r="S24" s="2"/>
      <c r="T24" s="10">
        <f t="shared" si="0"/>
        <v>3.4431137724550975E-2</v>
      </c>
      <c r="U24" s="10">
        <f t="shared" si="0"/>
        <v>1.0894112258498678E-2</v>
      </c>
      <c r="V24" s="10">
        <f t="shared" si="0"/>
        <v>2.2278459532271144E-2</v>
      </c>
      <c r="W24" s="10">
        <f t="shared" si="0"/>
        <v>1.3149070131506235E-2</v>
      </c>
      <c r="X24" s="10">
        <f t="shared" si="0"/>
        <v>3.1056965409481441E-2</v>
      </c>
      <c r="Y24" s="10">
        <f t="shared" si="0"/>
        <v>1.6199474641981793E-2</v>
      </c>
      <c r="Z24" s="10">
        <f t="shared" si="0"/>
        <v>2.909027928397423E-3</v>
      </c>
      <c r="AA24" s="10">
        <f t="shared" si="0"/>
        <v>1.2695791469277351E-2</v>
      </c>
      <c r="AB24" s="10"/>
      <c r="AC24" s="10"/>
      <c r="AD24" s="10">
        <f t="shared" si="1"/>
        <v>9.3904901428229007E-3</v>
      </c>
      <c r="AE24" s="10">
        <f t="shared" si="2"/>
        <v>-7.2384130544441982E-3</v>
      </c>
      <c r="AF24" s="10">
        <f t="shared" si="3"/>
        <v>8.7589017183802662E-3</v>
      </c>
      <c r="AG24" s="10">
        <f t="shared" si="4"/>
        <v>1.6929592173429327E-3</v>
      </c>
      <c r="AH24" s="10">
        <f t="shared" si="5"/>
        <v>2.1903016915339864E-2</v>
      </c>
      <c r="AI24" s="10">
        <f t="shared" si="6"/>
        <v>-3.1279742705936676E-3</v>
      </c>
      <c r="AJ24" s="10"/>
      <c r="AK24" s="10"/>
      <c r="AL24" s="10"/>
      <c r="AM24" s="10"/>
      <c r="AN24" s="10"/>
      <c r="AV24" s="63" t="s">
        <v>1</v>
      </c>
      <c r="AW24" s="39" t="s">
        <v>2</v>
      </c>
      <c r="AX24" s="39" t="s">
        <v>3</v>
      </c>
      <c r="AY24" s="39" t="s">
        <v>4</v>
      </c>
      <c r="AZ24" s="40" t="s">
        <v>5</v>
      </c>
      <c r="BA24" s="40" t="s">
        <v>6</v>
      </c>
      <c r="BB24" s="50" t="s">
        <v>26</v>
      </c>
    </row>
    <row r="25" spans="1:66" ht="16" thickBot="1" x14ac:dyDescent="0.25">
      <c r="A25" s="70">
        <v>43251</v>
      </c>
      <c r="B25" s="71">
        <v>13.73</v>
      </c>
      <c r="C25" s="71">
        <v>351.60000600000001</v>
      </c>
      <c r="D25" s="71">
        <v>191.529999</v>
      </c>
      <c r="E25" s="71">
        <v>119.620003</v>
      </c>
      <c r="F25" s="71">
        <v>124.300003</v>
      </c>
      <c r="G25" s="71">
        <v>352.16000400000001</v>
      </c>
      <c r="H25" s="71">
        <v>99.470000999999996</v>
      </c>
      <c r="I25" s="71">
        <v>2705.2700199999999</v>
      </c>
      <c r="J25" s="2"/>
      <c r="K25" s="2">
        <f t="shared" si="23"/>
        <v>0.23360287511230893</v>
      </c>
      <c r="L25" s="2">
        <f t="shared" si="23"/>
        <v>0.12224710969347385</v>
      </c>
      <c r="M25" s="2">
        <f t="shared" si="23"/>
        <v>-1.8348634009796361E-2</v>
      </c>
      <c r="N25" s="2">
        <f t="shared" si="23"/>
        <v>-5.0710252349650764E-2</v>
      </c>
      <c r="O25" s="2">
        <f t="shared" si="23"/>
        <v>-4.4850071721527218E-3</v>
      </c>
      <c r="P25" s="2">
        <f t="shared" si="23"/>
        <v>6.8641119081841229E-2</v>
      </c>
      <c r="Q25" s="2">
        <f t="shared" si="24"/>
        <v>1.9010837000327241E-2</v>
      </c>
      <c r="R25" s="2"/>
      <c r="S25" s="2"/>
      <c r="T25" s="10">
        <f t="shared" si="0"/>
        <v>-6.5123010130245795E-3</v>
      </c>
      <c r="U25" s="10">
        <f t="shared" si="0"/>
        <v>-5.487364797798544E-3</v>
      </c>
      <c r="V25" s="10">
        <f t="shared" si="0"/>
        <v>-1.324063328467906E-2</v>
      </c>
      <c r="W25" s="10">
        <f t="shared" si="0"/>
        <v>-1.1159775058611432E-2</v>
      </c>
      <c r="X25" s="10">
        <f t="shared" si="0"/>
        <v>-6.8712126279574237E-3</v>
      </c>
      <c r="Y25" s="10">
        <f t="shared" si="0"/>
        <v>-1.683463515545025E-2</v>
      </c>
      <c r="Z25" s="10">
        <f t="shared" si="0"/>
        <v>-5.1010400549797996E-3</v>
      </c>
      <c r="AA25" s="10">
        <f t="shared" si="0"/>
        <v>-6.8795598882546161E-3</v>
      </c>
      <c r="AB25" s="10"/>
      <c r="AC25" s="10"/>
      <c r="AD25" s="10">
        <f t="shared" si="1"/>
        <v>7.0566548961875954E-3</v>
      </c>
      <c r="AE25" s="10">
        <f t="shared" si="2"/>
        <v>4.3382371835786557E-3</v>
      </c>
      <c r="AF25" s="10">
        <f t="shared" si="3"/>
        <v>-5.9146931990644502E-3</v>
      </c>
      <c r="AG25" s="10">
        <f t="shared" si="4"/>
        <v>-4.9519697940720768E-3</v>
      </c>
      <c r="AH25" s="10">
        <f t="shared" si="5"/>
        <v>-1.9108966813825949E-3</v>
      </c>
      <c r="AI25" s="10">
        <f t="shared" si="6"/>
        <v>-6.3615313239163192E-3</v>
      </c>
      <c r="AJ25" s="10"/>
      <c r="AK25" s="10"/>
      <c r="AL25" s="10"/>
      <c r="AM25" s="10"/>
      <c r="AN25" s="10"/>
      <c r="AU25" s="20" t="s">
        <v>15</v>
      </c>
      <c r="AV25" s="64">
        <v>0.37367477290298379</v>
      </c>
      <c r="AW25" s="65">
        <v>4.5426856258492715E-2</v>
      </c>
      <c r="AX25" s="65">
        <v>-9.0978525707794855E-2</v>
      </c>
      <c r="AY25" s="65">
        <v>1.1828874192961886E-2</v>
      </c>
      <c r="AZ25" s="65">
        <v>0.25838128088291612</v>
      </c>
      <c r="BA25" s="65">
        <v>-8.5029397431056003E-2</v>
      </c>
      <c r="BB25" s="66">
        <v>0.48669613890149632</v>
      </c>
      <c r="BC25" s="18">
        <f>SUM(AV25:BB25)</f>
        <v>1</v>
      </c>
    </row>
    <row r="26" spans="1:66" x14ac:dyDescent="0.2">
      <c r="A26" s="70">
        <v>43252</v>
      </c>
      <c r="B26" s="71">
        <v>14.4</v>
      </c>
      <c r="C26" s="71">
        <v>359.92999300000002</v>
      </c>
      <c r="D26" s="71">
        <v>192.229996</v>
      </c>
      <c r="E26" s="71">
        <v>121.260002</v>
      </c>
      <c r="F26" s="71">
        <v>123.849998</v>
      </c>
      <c r="G26" s="71">
        <v>356.72000100000002</v>
      </c>
      <c r="H26" s="71">
        <v>99.360000999999997</v>
      </c>
      <c r="I26" s="71">
        <v>2734.6201169999999</v>
      </c>
      <c r="J26" s="2"/>
      <c r="K26" s="2">
        <f t="shared" si="23"/>
        <v>0.31267092069279845</v>
      </c>
      <c r="L26" s="2">
        <f t="shared" si="23"/>
        <v>0.14861504413207083</v>
      </c>
      <c r="M26" s="2">
        <f t="shared" si="23"/>
        <v>-5.5868915791930096E-3</v>
      </c>
      <c r="N26" s="2">
        <f t="shared" si="23"/>
        <v>-1.8137635627530346E-2</v>
      </c>
      <c r="O26" s="2">
        <f t="shared" si="23"/>
        <v>-1.3068770628237636E-2</v>
      </c>
      <c r="P26" s="2">
        <f t="shared" si="23"/>
        <v>0.10034238810362828</v>
      </c>
      <c r="Q26" s="2">
        <f t="shared" si="24"/>
        <v>3.7542711313757637E-2</v>
      </c>
      <c r="R26" s="2"/>
      <c r="S26" s="2"/>
      <c r="T26" s="10">
        <f t="shared" si="0"/>
        <v>4.8798252002913323E-2</v>
      </c>
      <c r="U26" s="10">
        <f t="shared" si="0"/>
        <v>2.3691657729949078E-2</v>
      </c>
      <c r="V26" s="10">
        <f t="shared" si="0"/>
        <v>3.6547642857764906E-3</v>
      </c>
      <c r="W26" s="10">
        <f t="shared" si="0"/>
        <v>1.3710073222452657E-2</v>
      </c>
      <c r="X26" s="10">
        <f t="shared" si="0"/>
        <v>-3.6203136696626448E-3</v>
      </c>
      <c r="Y26" s="10">
        <f t="shared" si="0"/>
        <v>1.2948651034204284E-2</v>
      </c>
      <c r="Z26" s="10">
        <f t="shared" si="0"/>
        <v>-1.1058610525197521E-3</v>
      </c>
      <c r="AA26" s="10">
        <f t="shared" si="0"/>
        <v>1.0849230126019016E-2</v>
      </c>
      <c r="AB26" s="10"/>
      <c r="AC26" s="10"/>
      <c r="AD26" s="10">
        <f t="shared" si="1"/>
        <v>2.7399684707906144E-2</v>
      </c>
      <c r="AE26" s="10">
        <f t="shared" si="2"/>
        <v>8.1964489151196834E-3</v>
      </c>
      <c r="AF26" s="10">
        <f t="shared" si="3"/>
        <v>-7.8984180644428754E-3</v>
      </c>
      <c r="AG26" s="10">
        <f t="shared" si="4"/>
        <v>3.9202161696075388E-3</v>
      </c>
      <c r="AH26" s="10">
        <f t="shared" si="5"/>
        <v>-1.1442850296465017E-2</v>
      </c>
      <c r="AI26" s="10">
        <f t="shared" si="6"/>
        <v>-3.5676836510993223E-3</v>
      </c>
      <c r="AJ26" s="10"/>
      <c r="AK26" s="10"/>
      <c r="AL26" s="10"/>
      <c r="AM26" s="10"/>
      <c r="AN26" s="10"/>
      <c r="AU26" s="20" t="s">
        <v>16</v>
      </c>
      <c r="AV26" s="12">
        <f t="array" ref="AV26">MMULT(MMULT(AV25:BB25,AV15:BB21),TRANSPOSE(AV25:BB25))</f>
        <v>1.8099999999992365E-4</v>
      </c>
      <c r="AW26" s="20" t="s">
        <v>30</v>
      </c>
      <c r="AX26" s="20">
        <v>1.8000000000000001E-4</v>
      </c>
    </row>
    <row r="27" spans="1:66" x14ac:dyDescent="0.2">
      <c r="A27" s="70">
        <v>43255</v>
      </c>
      <c r="B27" s="71">
        <v>14.85</v>
      </c>
      <c r="C27" s="71">
        <v>361.80999800000001</v>
      </c>
      <c r="D27" s="71">
        <v>191.300003</v>
      </c>
      <c r="E27" s="71">
        <v>121.949997</v>
      </c>
      <c r="F27" s="71">
        <v>122.260002</v>
      </c>
      <c r="G27" s="71">
        <v>360.73001099999999</v>
      </c>
      <c r="H27" s="71">
        <v>100.239998</v>
      </c>
      <c r="I27" s="71">
        <v>2746.8701169999999</v>
      </c>
      <c r="J27" s="2"/>
      <c r="K27" s="2">
        <f t="shared" si="23"/>
        <v>0.35864592863677958</v>
      </c>
      <c r="L27" s="2">
        <f t="shared" si="23"/>
        <v>0.16080078179729362</v>
      </c>
      <c r="M27" s="2">
        <f t="shared" si="23"/>
        <v>-1.6178591847092472E-3</v>
      </c>
      <c r="N27" s="2">
        <f t="shared" si="23"/>
        <v>-8.7783630722455541E-3</v>
      </c>
      <c r="O27" s="2">
        <f t="shared" si="23"/>
        <v>-2.9759542421084917E-2</v>
      </c>
      <c r="P27" s="2">
        <f t="shared" si="23"/>
        <v>9.0840390753633926E-2</v>
      </c>
      <c r="Q27" s="2">
        <f t="shared" si="24"/>
        <v>4.4544549398946254E-2</v>
      </c>
      <c r="R27" s="2"/>
      <c r="S27" s="2"/>
      <c r="T27" s="10">
        <f t="shared" si="0"/>
        <v>3.125E-2</v>
      </c>
      <c r="U27" s="10">
        <f t="shared" si="0"/>
        <v>5.2232518449775167E-3</v>
      </c>
      <c r="V27" s="10">
        <f t="shared" si="0"/>
        <v>-4.8379182195893433E-3</v>
      </c>
      <c r="W27" s="10">
        <f t="shared" si="0"/>
        <v>5.6902110227574632E-3</v>
      </c>
      <c r="X27" s="10">
        <f t="shared" si="0"/>
        <v>-1.283807852786556E-2</v>
      </c>
      <c r="Y27" s="10">
        <f t="shared" si="0"/>
        <v>1.1241337712375676E-2</v>
      </c>
      <c r="Z27" s="10">
        <f t="shared" si="0"/>
        <v>8.8566524873525676E-3</v>
      </c>
      <c r="AA27" s="10">
        <f t="shared" si="0"/>
        <v>4.4795984363044106E-3</v>
      </c>
      <c r="AB27" s="10"/>
      <c r="AC27" s="10"/>
      <c r="AD27" s="10">
        <f t="shared" si="1"/>
        <v>2.2414627583667787E-2</v>
      </c>
      <c r="AE27" s="10">
        <f t="shared" si="2"/>
        <v>-1.1746503444739686E-3</v>
      </c>
      <c r="AF27" s="10">
        <f t="shared" si="3"/>
        <v>-9.6081753704875435E-3</v>
      </c>
      <c r="AG27" s="10">
        <f t="shared" si="4"/>
        <v>1.6480229747415087E-3</v>
      </c>
      <c r="AH27" s="10">
        <f t="shared" si="5"/>
        <v>-1.6067968799740179E-2</v>
      </c>
      <c r="AI27" s="10">
        <f t="shared" si="6"/>
        <v>4.421817233007364E-3</v>
      </c>
      <c r="AJ27" s="10"/>
      <c r="AK27" s="10"/>
      <c r="AL27" s="10"/>
      <c r="AM27" s="10"/>
      <c r="AN27" s="10"/>
      <c r="AU27" s="20" t="s">
        <v>17</v>
      </c>
      <c r="AV27" s="12">
        <f>SUMPRODUCT(AV25:BB25,T66:Z66)</f>
        <v>4.4569804334357553E-3</v>
      </c>
      <c r="BC27" s="18"/>
    </row>
    <row r="28" spans="1:66" x14ac:dyDescent="0.2">
      <c r="A28" s="70">
        <v>43256</v>
      </c>
      <c r="B28" s="71">
        <v>14.85</v>
      </c>
      <c r="C28" s="71">
        <v>365.79998799999998</v>
      </c>
      <c r="D28" s="71">
        <v>190.770004</v>
      </c>
      <c r="E28" s="71">
        <v>121.480003</v>
      </c>
      <c r="F28" s="71">
        <v>122.730003</v>
      </c>
      <c r="G28" s="71">
        <v>360.10000600000001</v>
      </c>
      <c r="H28" s="71">
        <v>99.940002000000007</v>
      </c>
      <c r="I28" s="71">
        <v>2748.8000489999999</v>
      </c>
      <c r="J28" s="2"/>
      <c r="K28" s="2">
        <f t="shared" si="23"/>
        <v>0.3164893617021276</v>
      </c>
      <c r="L28" s="2">
        <f t="shared" si="23"/>
        <v>0.14280356328287125</v>
      </c>
      <c r="M28" s="2">
        <f t="shared" si="23"/>
        <v>-2.4892634557823645E-2</v>
      </c>
      <c r="N28" s="2">
        <f t="shared" si="23"/>
        <v>-2.1821394285829965E-2</v>
      </c>
      <c r="O28" s="2">
        <f t="shared" si="23"/>
        <v>-2.2305393310805388E-2</v>
      </c>
      <c r="P28" s="2">
        <f t="shared" si="23"/>
        <v>7.6757508409241115E-2</v>
      </c>
      <c r="Q28" s="2">
        <f t="shared" si="24"/>
        <v>3.20565774456949E-2</v>
      </c>
      <c r="R28" s="2"/>
      <c r="S28" s="2"/>
      <c r="T28" s="10">
        <f t="shared" si="0"/>
        <v>0</v>
      </c>
      <c r="U28" s="10">
        <f t="shared" si="0"/>
        <v>1.1027859987440047E-2</v>
      </c>
      <c r="V28" s="10">
        <f t="shared" si="0"/>
        <v>-2.7705122409225069E-3</v>
      </c>
      <c r="W28" s="10">
        <f t="shared" si="0"/>
        <v>-3.8539894347024983E-3</v>
      </c>
      <c r="X28" s="10">
        <f t="shared" si="0"/>
        <v>3.8442744340867474E-3</v>
      </c>
      <c r="Y28" s="10">
        <f t="shared" si="0"/>
        <v>-1.7464723776474678E-3</v>
      </c>
      <c r="Z28" s="10">
        <f t="shared" si="0"/>
        <v>-2.9927773941096358E-3</v>
      </c>
      <c r="AA28" s="10">
        <f t="shared" si="0"/>
        <v>7.0259310334908065E-4</v>
      </c>
      <c r="AB28" s="10"/>
      <c r="AC28" s="10"/>
      <c r="AD28" s="10">
        <f t="shared" si="1"/>
        <v>-1.3857652228213861E-3</v>
      </c>
      <c r="AE28" s="10">
        <f t="shared" si="2"/>
        <v>1.0024394605860222E-2</v>
      </c>
      <c r="AF28" s="10">
        <f t="shared" si="3"/>
        <v>-3.5186930930856037E-3</v>
      </c>
      <c r="AG28" s="10">
        <f t="shared" si="4"/>
        <v>-4.4879778346357414E-3</v>
      </c>
      <c r="AH28" s="10">
        <f t="shared" si="5"/>
        <v>3.3376891537629317E-3</v>
      </c>
      <c r="AI28" s="10">
        <f t="shared" si="6"/>
        <v>-2.8160655845119583E-3</v>
      </c>
      <c r="AJ28" s="10"/>
      <c r="AK28" s="10"/>
      <c r="AL28" s="10"/>
      <c r="AM28" s="10"/>
      <c r="AN28" s="10"/>
      <c r="AV28" s="15">
        <f>SQRT(AV26)</f>
        <v>1.3453624047070872E-2</v>
      </c>
      <c r="AW28" s="15"/>
      <c r="AX28" s="15">
        <f>SQRT(AX26)</f>
        <v>1.3416407864998739E-2</v>
      </c>
      <c r="BC28" s="18"/>
    </row>
    <row r="29" spans="1:66" x14ac:dyDescent="0.2">
      <c r="A29" s="70">
        <v>43257</v>
      </c>
      <c r="B29" s="71">
        <v>15.67</v>
      </c>
      <c r="C29" s="71">
        <v>367.45001200000002</v>
      </c>
      <c r="D29" s="71">
        <v>193.990005</v>
      </c>
      <c r="E29" s="71">
        <v>122.790001</v>
      </c>
      <c r="F29" s="71">
        <v>123.379997</v>
      </c>
      <c r="G29" s="71">
        <v>371.55999800000001</v>
      </c>
      <c r="H29" s="71">
        <v>101.910004</v>
      </c>
      <c r="I29" s="71">
        <v>2772.3500979999999</v>
      </c>
      <c r="J29" s="2"/>
      <c r="K29" s="2">
        <f t="shared" si="23"/>
        <v>0.35202761000862814</v>
      </c>
      <c r="L29" s="2">
        <f t="shared" si="23"/>
        <v>0.12624900612244816</v>
      </c>
      <c r="M29" s="2">
        <f t="shared" si="23"/>
        <v>-1.5578976104526299E-2</v>
      </c>
      <c r="N29" s="2">
        <f t="shared" si="23"/>
        <v>-6.4729753693009151E-3</v>
      </c>
      <c r="O29" s="2">
        <f t="shared" si="23"/>
        <v>-1.2486033096109628E-2</v>
      </c>
      <c r="P29" s="2">
        <f t="shared" si="23"/>
        <v>9.1443191375913724E-2</v>
      </c>
      <c r="Q29" s="2">
        <f t="shared" si="24"/>
        <v>3.7311644097934415E-2</v>
      </c>
      <c r="R29" s="2"/>
      <c r="S29" s="2"/>
      <c r="T29" s="10">
        <f t="shared" si="0"/>
        <v>5.5218855218855278E-2</v>
      </c>
      <c r="U29" s="10">
        <f t="shared" si="0"/>
        <v>4.5107273212923182E-3</v>
      </c>
      <c r="V29" s="10">
        <f t="shared" si="0"/>
        <v>1.6878969085726947E-2</v>
      </c>
      <c r="W29" s="10">
        <f t="shared" si="0"/>
        <v>1.0783651363591051E-2</v>
      </c>
      <c r="X29" s="10">
        <f t="shared" si="0"/>
        <v>5.2961295861779778E-3</v>
      </c>
      <c r="Y29" s="10">
        <f t="shared" si="0"/>
        <v>3.182447045002279E-2</v>
      </c>
      <c r="Z29" s="10">
        <f t="shared" si="0"/>
        <v>1.9711846713791337E-2</v>
      </c>
      <c r="AA29" s="10">
        <f t="shared" si="0"/>
        <v>8.5673925277203189E-3</v>
      </c>
      <c r="AB29" s="10"/>
      <c r="AC29" s="10"/>
      <c r="AD29" s="10">
        <f t="shared" si="1"/>
        <v>3.8320888873068545E-2</v>
      </c>
      <c r="AE29" s="10">
        <f t="shared" si="2"/>
        <v>-7.7254898732587538E-3</v>
      </c>
      <c r="AF29" s="10">
        <f t="shared" si="3"/>
        <v>7.7556813511179528E-3</v>
      </c>
      <c r="AG29" s="10">
        <f t="shared" si="4"/>
        <v>3.0528218772806134E-3</v>
      </c>
      <c r="AH29" s="10">
        <f t="shared" si="5"/>
        <v>-8.8115129604410519E-4</v>
      </c>
      <c r="AI29" s="10">
        <f t="shared" si="6"/>
        <v>1.8781893168078791E-2</v>
      </c>
      <c r="AJ29" s="10"/>
      <c r="AK29" s="10"/>
      <c r="AL29" s="10"/>
      <c r="AM29" s="10"/>
      <c r="AN29" s="10"/>
      <c r="AU29" s="20" t="s">
        <v>24</v>
      </c>
      <c r="AV29" s="20">
        <v>1000000</v>
      </c>
      <c r="BC29" s="18"/>
    </row>
    <row r="30" spans="1:66" x14ac:dyDescent="0.2">
      <c r="A30" s="70">
        <v>43258</v>
      </c>
      <c r="B30" s="71">
        <v>14.89</v>
      </c>
      <c r="C30" s="71">
        <v>361.39999399999999</v>
      </c>
      <c r="D30" s="71">
        <v>195.570007</v>
      </c>
      <c r="E30" s="71">
        <v>123.33000199999999</v>
      </c>
      <c r="F30" s="71">
        <v>126.959999</v>
      </c>
      <c r="G30" s="71">
        <v>368.52999899999998</v>
      </c>
      <c r="H30" s="71">
        <v>102.470001</v>
      </c>
      <c r="I30" s="71">
        <v>2770.3701169999999</v>
      </c>
      <c r="J30" s="2"/>
      <c r="K30" s="2">
        <f t="shared" si="23"/>
        <v>0.28251507321274771</v>
      </c>
      <c r="L30" s="2">
        <f t="shared" si="23"/>
        <v>0.10557061218281616</v>
      </c>
      <c r="M30" s="2">
        <f t="shared" si="23"/>
        <v>-3.4141764315588352E-3</v>
      </c>
      <c r="N30" s="2">
        <f t="shared" si="23"/>
        <v>5.872286062537313E-3</v>
      </c>
      <c r="O30" s="2">
        <f t="shared" si="23"/>
        <v>3.0812909852255821E-3</v>
      </c>
      <c r="P30" s="2">
        <f t="shared" si="23"/>
        <v>8.9133210525950801E-2</v>
      </c>
      <c r="Q30" s="2">
        <f t="shared" si="24"/>
        <v>3.6846237115634617E-2</v>
      </c>
      <c r="R30" s="2"/>
      <c r="S30" s="2"/>
      <c r="T30" s="10">
        <f t="shared" si="0"/>
        <v>-4.9776643267389842E-2</v>
      </c>
      <c r="U30" s="10">
        <f t="shared" si="0"/>
        <v>-1.6464873594833396E-2</v>
      </c>
      <c r="V30" s="10">
        <f t="shared" si="0"/>
        <v>8.1447598292501144E-3</v>
      </c>
      <c r="W30" s="10">
        <f t="shared" si="0"/>
        <v>4.3977603681262245E-3</v>
      </c>
      <c r="X30" s="10">
        <f t="shared" si="0"/>
        <v>2.9016064897456451E-2</v>
      </c>
      <c r="Y30" s="10">
        <f t="shared" si="0"/>
        <v>-8.1548041132243343E-3</v>
      </c>
      <c r="Z30" s="10">
        <f t="shared" si="0"/>
        <v>5.4950149938175485E-3</v>
      </c>
      <c r="AA30" s="10">
        <f t="shared" si="0"/>
        <v>-7.1418865944394838E-4</v>
      </c>
      <c r="AB30" s="10"/>
      <c r="AC30" s="10"/>
      <c r="AD30" s="10">
        <f t="shared" si="1"/>
        <v>-4.8368007455177602E-2</v>
      </c>
      <c r="AE30" s="10">
        <f t="shared" si="2"/>
        <v>-1.5444847078414781E-2</v>
      </c>
      <c r="AF30" s="10">
        <f t="shared" si="3"/>
        <v>8.9052886150877784E-3</v>
      </c>
      <c r="AG30" s="10">
        <f t="shared" si="4"/>
        <v>5.0422120760821041E-3</v>
      </c>
      <c r="AH30" s="10">
        <f t="shared" si="5"/>
        <v>2.9531010832057725E-2</v>
      </c>
      <c r="AI30" s="10">
        <f t="shared" si="6"/>
        <v>-7.0675584017027854E-3</v>
      </c>
      <c r="AJ30" s="10"/>
      <c r="AK30" s="10"/>
      <c r="AL30" s="10"/>
      <c r="AM30" s="10"/>
      <c r="AN30" s="10"/>
      <c r="BC30" s="18"/>
    </row>
    <row r="31" spans="1:66" x14ac:dyDescent="0.2">
      <c r="A31" s="70">
        <v>43259</v>
      </c>
      <c r="B31" s="71">
        <v>15.25</v>
      </c>
      <c r="C31" s="71">
        <v>360.57000699999998</v>
      </c>
      <c r="D31" s="71">
        <v>196.009995</v>
      </c>
      <c r="E31" s="71">
        <v>124.05999799999999</v>
      </c>
      <c r="F31" s="71">
        <v>126.44000200000001</v>
      </c>
      <c r="G31" s="71">
        <v>369.5</v>
      </c>
      <c r="H31" s="71">
        <v>103.980003</v>
      </c>
      <c r="I31" s="71">
        <v>2779.030029</v>
      </c>
      <c r="J31" s="2"/>
      <c r="K31" s="2">
        <f t="shared" si="23"/>
        <v>0.27615062761506293</v>
      </c>
      <c r="L31" s="2">
        <f t="shared" si="23"/>
        <v>9.1644020889277256E-2</v>
      </c>
      <c r="M31" s="2">
        <f t="shared" si="23"/>
        <v>-1.9312553642681474E-2</v>
      </c>
      <c r="N31" s="2">
        <f t="shared" si="23"/>
        <v>4.4530482640587898E-3</v>
      </c>
      <c r="O31" s="2">
        <f t="shared" si="23"/>
        <v>-1.7712857227215162E-2</v>
      </c>
      <c r="P31" s="2">
        <f t="shared" si="23"/>
        <v>7.2568940493468848E-2</v>
      </c>
      <c r="Q31" s="2">
        <f t="shared" si="24"/>
        <v>3.0113533234822576E-2</v>
      </c>
      <c r="R31" s="2"/>
      <c r="S31" s="2"/>
      <c r="T31" s="10">
        <f t="shared" si="0"/>
        <v>2.417730020147757E-2</v>
      </c>
      <c r="U31" s="10">
        <f t="shared" si="0"/>
        <v>-2.2965883059754555E-3</v>
      </c>
      <c r="V31" s="10">
        <f t="shared" si="0"/>
        <v>2.2497723794629998E-3</v>
      </c>
      <c r="W31" s="10">
        <f t="shared" si="0"/>
        <v>5.9190463647280644E-3</v>
      </c>
      <c r="X31" s="10">
        <f t="shared" si="0"/>
        <v>-4.0957546006280543E-3</v>
      </c>
      <c r="Y31" s="10">
        <f t="shared" si="0"/>
        <v>2.6320815201805736E-3</v>
      </c>
      <c r="Z31" s="10">
        <f t="shared" si="0"/>
        <v>1.4736039672723411E-2</v>
      </c>
      <c r="AA31" s="10">
        <f t="shared" si="0"/>
        <v>3.1259043500577732E-3</v>
      </c>
      <c r="AB31" s="10"/>
      <c r="AC31" s="10"/>
      <c r="AD31" s="10">
        <f t="shared" si="1"/>
        <v>1.8011897328139192E-2</v>
      </c>
      <c r="AE31" s="10">
        <f t="shared" si="2"/>
        <v>-6.761102384552008E-3</v>
      </c>
      <c r="AF31" s="10">
        <f t="shared" si="3"/>
        <v>-1.0789562534518063E-3</v>
      </c>
      <c r="AG31" s="10">
        <f t="shared" si="4"/>
        <v>3.0983709442167855E-3</v>
      </c>
      <c r="AH31" s="10">
        <f t="shared" si="5"/>
        <v>-6.3496012778742963E-3</v>
      </c>
      <c r="AI31" s="10">
        <f t="shared" si="6"/>
        <v>-2.1266416187067962E-3</v>
      </c>
      <c r="AJ31" s="10"/>
      <c r="AK31" s="10"/>
      <c r="AL31" s="10"/>
      <c r="AM31" s="10"/>
      <c r="AN31" s="10"/>
      <c r="AV31" s="4" t="s">
        <v>1</v>
      </c>
      <c r="AW31" s="5" t="s">
        <v>2</v>
      </c>
      <c r="AX31" s="5" t="s">
        <v>3</v>
      </c>
      <c r="AY31" s="5" t="s">
        <v>4</v>
      </c>
      <c r="AZ31" s="3" t="s">
        <v>5</v>
      </c>
      <c r="BA31" s="3" t="s">
        <v>6</v>
      </c>
      <c r="BB31" s="5" t="s">
        <v>26</v>
      </c>
      <c r="BC31" s="18"/>
      <c r="BH31" s="4"/>
      <c r="BI31" s="5"/>
      <c r="BJ31" s="5"/>
      <c r="BK31" s="5"/>
      <c r="BL31" s="3"/>
      <c r="BM31" s="3"/>
      <c r="BN31" s="5"/>
    </row>
    <row r="32" spans="1:66" x14ac:dyDescent="0.2">
      <c r="A32" s="70">
        <v>43262</v>
      </c>
      <c r="B32" s="71">
        <v>15.73</v>
      </c>
      <c r="C32" s="71">
        <v>361.45001200000002</v>
      </c>
      <c r="D32" s="71">
        <v>195.33000200000001</v>
      </c>
      <c r="E32" s="71">
        <v>122.660004</v>
      </c>
      <c r="F32" s="71">
        <v>127.55999799999999</v>
      </c>
      <c r="G32" s="71">
        <v>370.94000199999999</v>
      </c>
      <c r="H32" s="71">
        <v>104.349998</v>
      </c>
      <c r="I32" s="71">
        <v>2782</v>
      </c>
      <c r="J32" s="2"/>
      <c r="K32" s="2">
        <f t="shared" si="23"/>
        <v>0.29678483099752673</v>
      </c>
      <c r="L32" s="2">
        <f t="shared" si="23"/>
        <v>9.6632297998198391E-2</v>
      </c>
      <c r="M32" s="2">
        <f t="shared" si="23"/>
        <v>-2.9174925882329839E-2</v>
      </c>
      <c r="N32" s="2">
        <f t="shared" si="23"/>
        <v>-2.1459864722135791E-2</v>
      </c>
      <c r="O32" s="2">
        <f t="shared" si="23"/>
        <v>-9.7811592262994074E-3</v>
      </c>
      <c r="P32" s="2">
        <f t="shared" si="23"/>
        <v>7.8094557657854891E-2</v>
      </c>
      <c r="Q32" s="2">
        <f t="shared" si="24"/>
        <v>2.1640989959278656E-2</v>
      </c>
      <c r="R32" s="2"/>
      <c r="S32" s="2"/>
      <c r="T32" s="10">
        <f t="shared" si="0"/>
        <v>3.1475409836065671E-2</v>
      </c>
      <c r="U32" s="10">
        <f t="shared" si="0"/>
        <v>2.4405940120251213E-3</v>
      </c>
      <c r="V32" s="10">
        <f t="shared" si="0"/>
        <v>-3.4691751305845342E-3</v>
      </c>
      <c r="W32" s="10">
        <f t="shared" si="0"/>
        <v>-1.1284813981699338E-2</v>
      </c>
      <c r="X32" s="10">
        <f t="shared" si="0"/>
        <v>8.8579245672582019E-3</v>
      </c>
      <c r="Y32" s="10">
        <f t="shared" si="0"/>
        <v>3.8971637347766652E-3</v>
      </c>
      <c r="Z32" s="10">
        <f t="shared" si="0"/>
        <v>3.5583284220523925E-3</v>
      </c>
      <c r="AA32" s="10">
        <f t="shared" si="0"/>
        <v>1.0687077753774865E-3</v>
      </c>
      <c r="AB32" s="10"/>
      <c r="AC32" s="10"/>
      <c r="AD32" s="10">
        <f t="shared" si="1"/>
        <v>2.9367535361611696E-2</v>
      </c>
      <c r="AE32" s="10">
        <f t="shared" si="2"/>
        <v>9.1423223804159128E-4</v>
      </c>
      <c r="AF32" s="10">
        <f t="shared" si="3"/>
        <v>-4.607226002823147E-3</v>
      </c>
      <c r="AG32" s="10">
        <f t="shared" si="4"/>
        <v>-1.2249167786594503E-2</v>
      </c>
      <c r="AH32" s="10">
        <f t="shared" si="5"/>
        <v>8.0873624518699762E-3</v>
      </c>
      <c r="AI32" s="10">
        <f t="shared" si="6"/>
        <v>2.2702155463896158E-3</v>
      </c>
      <c r="AJ32" s="10"/>
      <c r="AK32" s="10"/>
      <c r="AL32" s="10"/>
      <c r="AM32" s="10"/>
      <c r="AN32" s="10"/>
      <c r="AU32" s="20" t="s">
        <v>15</v>
      </c>
      <c r="AV32" s="24">
        <f t="shared" ref="AV32:BB32" si="25">$AV$29*AV25</f>
        <v>373674.77290298376</v>
      </c>
      <c r="AW32" s="24">
        <f t="shared" si="25"/>
        <v>45426.856258492713</v>
      </c>
      <c r="AX32" s="24">
        <f t="shared" si="25"/>
        <v>-90978.525707794848</v>
      </c>
      <c r="AY32" s="24">
        <f t="shared" si="25"/>
        <v>11828.874192961886</v>
      </c>
      <c r="AZ32" s="24">
        <f t="shared" si="25"/>
        <v>258381.28088291612</v>
      </c>
      <c r="BA32" s="24">
        <f t="shared" si="25"/>
        <v>-85029.397431056001</v>
      </c>
      <c r="BB32" s="28">
        <f t="shared" si="25"/>
        <v>486696.13890149631</v>
      </c>
      <c r="BC32" s="2">
        <f>SUM(AV32:BB32)</f>
        <v>1000000</v>
      </c>
    </row>
    <row r="33" spans="1:57" x14ac:dyDescent="0.2">
      <c r="A33" s="70">
        <v>43263</v>
      </c>
      <c r="B33" s="71">
        <v>15.85</v>
      </c>
      <c r="C33" s="71">
        <v>363.82998700000002</v>
      </c>
      <c r="D33" s="71">
        <v>195.270004</v>
      </c>
      <c r="E33" s="71">
        <v>122.540001</v>
      </c>
      <c r="F33" s="71">
        <v>127.08000199999999</v>
      </c>
      <c r="G33" s="71">
        <v>370.61999500000002</v>
      </c>
      <c r="H33" s="71">
        <v>104.33000199999999</v>
      </c>
      <c r="I33" s="71">
        <v>2786.8500979999999</v>
      </c>
      <c r="J33" s="2"/>
      <c r="K33" s="2">
        <f t="shared" si="23"/>
        <v>0.32635983263598334</v>
      </c>
      <c r="L33" s="2">
        <f t="shared" si="23"/>
        <v>0.11447037012262862</v>
      </c>
      <c r="M33" s="2">
        <f t="shared" si="23"/>
        <v>-2.0220767382527316E-2</v>
      </c>
      <c r="N33" s="2">
        <f t="shared" si="23"/>
        <v>-3.6938046792487356E-2</v>
      </c>
      <c r="O33" s="2">
        <f t="shared" si="23"/>
        <v>-2.125688605227638E-2</v>
      </c>
      <c r="P33" s="2">
        <f t="shared" si="23"/>
        <v>8.2228595281368166E-2</v>
      </c>
      <c r="Q33" s="2">
        <f t="shared" si="24"/>
        <v>2.1677491688533612E-2</v>
      </c>
      <c r="R33" s="2"/>
      <c r="S33" s="2"/>
      <c r="T33" s="10">
        <f t="shared" si="0"/>
        <v>7.6287349014620975E-3</v>
      </c>
      <c r="U33" s="10">
        <f t="shared" si="0"/>
        <v>6.5845204619885411E-3</v>
      </c>
      <c r="V33" s="10">
        <f t="shared" si="0"/>
        <v>-3.0716223511839669E-4</v>
      </c>
      <c r="W33" s="10">
        <f t="shared" si="0"/>
        <v>-9.7833846475336994E-4</v>
      </c>
      <c r="X33" s="10">
        <f t="shared" si="0"/>
        <v>-3.7629037905754226E-3</v>
      </c>
      <c r="Y33" s="10">
        <f t="shared" si="0"/>
        <v>-8.6269207493017142E-4</v>
      </c>
      <c r="Z33" s="10">
        <f t="shared" si="0"/>
        <v>-1.9162434483233071E-4</v>
      </c>
      <c r="AA33" s="10">
        <f t="shared" si="0"/>
        <v>1.7433853342918582E-3</v>
      </c>
      <c r="AB33" s="10"/>
      <c r="AC33" s="10"/>
      <c r="AD33" s="10">
        <f t="shared" si="1"/>
        <v>4.1901546553389703E-3</v>
      </c>
      <c r="AE33" s="10">
        <f t="shared" si="2"/>
        <v>4.0945631575732486E-3</v>
      </c>
      <c r="AF33" s="10">
        <f t="shared" si="3"/>
        <v>-2.1636671151713653E-3</v>
      </c>
      <c r="AG33" s="10">
        <f t="shared" si="4"/>
        <v>-2.5514909384770131E-3</v>
      </c>
      <c r="AH33" s="10">
        <f t="shared" si="5"/>
        <v>-5.0199234568300581E-3</v>
      </c>
      <c r="AI33" s="10">
        <f t="shared" si="6"/>
        <v>-3.5167362174319166E-3</v>
      </c>
      <c r="AJ33" s="10"/>
      <c r="AK33" s="10"/>
      <c r="AL33" s="10"/>
      <c r="AM33" s="10"/>
      <c r="AN33" s="10"/>
      <c r="AU33" s="20" t="s">
        <v>25</v>
      </c>
      <c r="AV33" s="20">
        <f>INT(AV32/B65)</f>
        <v>19729</v>
      </c>
      <c r="AW33" s="20">
        <f t="shared" ref="AW33:BB33" si="26">INT(AW32/C65)</f>
        <v>127</v>
      </c>
      <c r="AX33" s="20">
        <f t="shared" si="26"/>
        <v>-460</v>
      </c>
      <c r="AY33" s="20">
        <f t="shared" si="26"/>
        <v>89</v>
      </c>
      <c r="AZ33" s="20">
        <f t="shared" si="26"/>
        <v>2051</v>
      </c>
      <c r="BA33" s="20">
        <f t="shared" si="26"/>
        <v>-236</v>
      </c>
      <c r="BB33" s="29">
        <f t="shared" si="26"/>
        <v>4321</v>
      </c>
      <c r="BC33" s="2">
        <f>SUM(AV33:BB33)</f>
        <v>25621</v>
      </c>
    </row>
    <row r="34" spans="1:57" x14ac:dyDescent="0.2">
      <c r="A34" s="70">
        <v>43264</v>
      </c>
      <c r="B34" s="71">
        <v>16.32</v>
      </c>
      <c r="C34" s="71">
        <v>379.92999300000002</v>
      </c>
      <c r="D34" s="71">
        <v>194.550003</v>
      </c>
      <c r="E34" s="71">
        <v>122.629997</v>
      </c>
      <c r="F34" s="71">
        <v>127.07</v>
      </c>
      <c r="G34" s="71">
        <v>363.85000600000001</v>
      </c>
      <c r="H34" s="71">
        <v>106.30999799999999</v>
      </c>
      <c r="I34" s="71">
        <v>2775.6298830000001</v>
      </c>
      <c r="J34" s="2"/>
      <c r="K34" s="2">
        <f t="shared" si="23"/>
        <v>0.33442354865085844</v>
      </c>
      <c r="L34" s="2">
        <f t="shared" si="23"/>
        <v>0.15645449169468395</v>
      </c>
      <c r="M34" s="2">
        <f t="shared" si="23"/>
        <v>-2.3245256364679112E-2</v>
      </c>
      <c r="N34" s="2">
        <f t="shared" si="23"/>
        <v>-2.7209273793578737E-2</v>
      </c>
      <c r="O34" s="2">
        <f t="shared" si="23"/>
        <v>-2.5462067838500357E-2</v>
      </c>
      <c r="P34" s="2">
        <f t="shared" si="23"/>
        <v>5.5892539608143554E-2</v>
      </c>
      <c r="Q34" s="2">
        <f t="shared" si="24"/>
        <v>1.6665873767881756E-2</v>
      </c>
      <c r="R34" s="2"/>
      <c r="S34" s="2"/>
      <c r="T34" s="10">
        <f t="shared" si="0"/>
        <v>2.9652996845425994E-2</v>
      </c>
      <c r="U34" s="10">
        <f t="shared" si="0"/>
        <v>4.4251454182637318E-2</v>
      </c>
      <c r="V34" s="10">
        <f t="shared" si="0"/>
        <v>-3.6872073808120742E-3</v>
      </c>
      <c r="W34" s="10">
        <f t="shared" si="0"/>
        <v>7.3442140742274731E-4</v>
      </c>
      <c r="X34" s="10">
        <f t="shared" si="0"/>
        <v>-7.8706325484678707E-5</v>
      </c>
      <c r="Y34" s="10">
        <f t="shared" si="0"/>
        <v>-1.8266658818556158E-2</v>
      </c>
      <c r="Z34" s="10">
        <f t="shared" si="0"/>
        <v>1.8978203412667538E-2</v>
      </c>
      <c r="AA34" s="10">
        <f t="shared" si="0"/>
        <v>-4.0261279241577963E-3</v>
      </c>
      <c r="AB34" s="10"/>
      <c r="AC34" s="10"/>
      <c r="AD34" s="10">
        <f t="shared" si="1"/>
        <v>3.7593963008249111E-2</v>
      </c>
      <c r="AE34" s="10">
        <f t="shared" si="2"/>
        <v>5.0001695644510728E-2</v>
      </c>
      <c r="AF34" s="10">
        <f t="shared" si="3"/>
        <v>6.001558267902992E-4</v>
      </c>
      <c r="AG34" s="10">
        <f t="shared" si="4"/>
        <v>4.367418071346935E-3</v>
      </c>
      <c r="AH34" s="10">
        <f t="shared" si="5"/>
        <v>2.8242216044321949E-3</v>
      </c>
      <c r="AI34" s="10">
        <f t="shared" si="6"/>
        <v>-1.2137479558014749E-2</v>
      </c>
      <c r="AJ34" s="10"/>
      <c r="AK34" s="10"/>
      <c r="AL34" s="10"/>
      <c r="AM34" s="10"/>
      <c r="AN34" s="10"/>
      <c r="BB34" s="30"/>
      <c r="BC34" s="31"/>
    </row>
    <row r="35" spans="1:57" x14ac:dyDescent="0.2">
      <c r="A35" s="70">
        <v>43265</v>
      </c>
      <c r="B35" s="71">
        <v>16.25</v>
      </c>
      <c r="C35" s="71">
        <v>392.86999500000002</v>
      </c>
      <c r="D35" s="71">
        <v>192.5</v>
      </c>
      <c r="E35" s="71">
        <v>122.410004</v>
      </c>
      <c r="F35" s="71">
        <v>126.510002</v>
      </c>
      <c r="G35" s="71">
        <v>362.42001299999998</v>
      </c>
      <c r="H35" s="71">
        <v>108.75</v>
      </c>
      <c r="I35" s="71">
        <v>2782.48999</v>
      </c>
      <c r="J35" s="2"/>
      <c r="K35" s="2">
        <f t="shared" si="23"/>
        <v>0.30522088353413657</v>
      </c>
      <c r="L35" s="2">
        <f t="shared" si="23"/>
        <v>0.20464228674696772</v>
      </c>
      <c r="M35" s="2">
        <f t="shared" si="23"/>
        <v>-2.4625055610939195E-2</v>
      </c>
      <c r="N35" s="2">
        <f t="shared" si="23"/>
        <v>-2.1737337690498015E-2</v>
      </c>
      <c r="O35" s="2">
        <f t="shared" si="23"/>
        <v>-2.4895967901342408E-2</v>
      </c>
      <c r="P35" s="2">
        <f t="shared" si="23"/>
        <v>5.9335959010522021E-2</v>
      </c>
      <c r="Q35" s="2">
        <f t="shared" si="24"/>
        <v>2.6200018544985548E-2</v>
      </c>
      <c r="R35" s="2"/>
      <c r="S35" s="2"/>
      <c r="T35" s="10">
        <f t="shared" si="0"/>
        <v>-4.2892156862744946E-3</v>
      </c>
      <c r="U35" s="10">
        <f t="shared" si="0"/>
        <v>3.4058911479515563E-2</v>
      </c>
      <c r="V35" s="10">
        <f t="shared" si="0"/>
        <v>-1.0537152240496228E-2</v>
      </c>
      <c r="W35" s="10">
        <f t="shared" si="0"/>
        <v>-1.7939574768154332E-3</v>
      </c>
      <c r="X35" s="10">
        <f t="shared" si="0"/>
        <v>-4.4070040135357758E-3</v>
      </c>
      <c r="Y35" s="10">
        <f t="shared" si="0"/>
        <v>-3.9301717092730115E-3</v>
      </c>
      <c r="Z35" s="10">
        <f t="shared" si="0"/>
        <v>2.2951764141694531E-2</v>
      </c>
      <c r="AA35" s="10">
        <f t="shared" ref="AA35:AA65" si="27">I35/I34-1</f>
        <v>2.4715496262726067E-3</v>
      </c>
      <c r="AB35" s="10"/>
      <c r="AC35" s="10"/>
      <c r="AD35" s="10">
        <f t="shared" si="1"/>
        <v>-9.1639966971323265E-3</v>
      </c>
      <c r="AE35" s="10">
        <f t="shared" si="2"/>
        <v>3.0528967224442392E-2</v>
      </c>
      <c r="AF35" s="10">
        <f t="shared" si="3"/>
        <v>-1.3169068347747385E-2</v>
      </c>
      <c r="AG35" s="10">
        <f t="shared" si="4"/>
        <v>-4.0241726403958972E-3</v>
      </c>
      <c r="AH35" s="10">
        <f t="shared" si="5"/>
        <v>-6.1890463568086123E-3</v>
      </c>
      <c r="AI35" s="10">
        <f t="shared" si="6"/>
        <v>-7.6927373793436614E-3</v>
      </c>
      <c r="AJ35" s="10"/>
      <c r="AK35" s="10"/>
      <c r="AL35" s="10"/>
      <c r="AM35" s="10"/>
      <c r="AN35" s="10"/>
      <c r="BB35" s="30"/>
      <c r="BC35" s="31"/>
    </row>
    <row r="36" spans="1:57" x14ac:dyDescent="0.2">
      <c r="A36" s="70">
        <v>43266</v>
      </c>
      <c r="B36" s="71">
        <v>16.34</v>
      </c>
      <c r="C36" s="71">
        <v>391.98001099999999</v>
      </c>
      <c r="D36" s="71">
        <v>191.759995</v>
      </c>
      <c r="E36" s="71">
        <v>122.610001</v>
      </c>
      <c r="F36" s="71">
        <v>124.040001</v>
      </c>
      <c r="G36" s="71">
        <v>357.88000499999998</v>
      </c>
      <c r="H36" s="71">
        <v>108.849998</v>
      </c>
      <c r="I36" s="71">
        <v>2779.6599120000001</v>
      </c>
      <c r="J36" s="2"/>
      <c r="K36" s="2">
        <f t="shared" si="23"/>
        <v>0.27457098283931347</v>
      </c>
      <c r="L36" s="2">
        <f t="shared" si="23"/>
        <v>0.19436914169006281</v>
      </c>
      <c r="M36" s="2">
        <f t="shared" si="23"/>
        <v>-3.0682944642542176E-2</v>
      </c>
      <c r="N36" s="2">
        <f t="shared" si="23"/>
        <v>-2.1858771788731968E-2</v>
      </c>
      <c r="O36" s="2">
        <f t="shared" si="23"/>
        <v>-4.2605720015525206E-2</v>
      </c>
      <c r="P36" s="2">
        <f t="shared" si="23"/>
        <v>4.9593817492465941E-2</v>
      </c>
      <c r="Q36" s="2">
        <f t="shared" si="24"/>
        <v>2.1010392005541112E-2</v>
      </c>
      <c r="R36" s="2"/>
      <c r="S36" s="2"/>
      <c r="T36" s="10">
        <f t="shared" ref="T36:Z65" si="28">B36/B35-1</f>
        <v>5.5384615384614921E-3</v>
      </c>
      <c r="U36" s="10">
        <f t="shared" si="28"/>
        <v>-2.265339708622971E-3</v>
      </c>
      <c r="V36" s="10">
        <f t="shared" si="28"/>
        <v>-3.8441818181818022E-3</v>
      </c>
      <c r="W36" s="10">
        <f t="shared" si="28"/>
        <v>1.6338288821557967E-3</v>
      </c>
      <c r="X36" s="10">
        <f t="shared" si="28"/>
        <v>-1.9524155884528382E-2</v>
      </c>
      <c r="Y36" s="10">
        <f t="shared" si="28"/>
        <v>-1.2526924113321569E-2</v>
      </c>
      <c r="Z36" s="10">
        <f t="shared" si="28"/>
        <v>9.19521839080506E-4</v>
      </c>
      <c r="AA36" s="10">
        <f t="shared" si="27"/>
        <v>-1.0171026706909947E-3</v>
      </c>
      <c r="AB36" s="10"/>
      <c r="AC36" s="10"/>
      <c r="AD36" s="10">
        <f t="shared" si="1"/>
        <v>7.5445522648915891E-3</v>
      </c>
      <c r="AE36" s="10">
        <f t="shared" si="2"/>
        <v>-8.1268195453211654E-4</v>
      </c>
      <c r="AF36" s="10">
        <f t="shared" si="3"/>
        <v>-2.761084447502287E-3</v>
      </c>
      <c r="AG36" s="10">
        <f t="shared" si="4"/>
        <v>2.5516165627997812E-3</v>
      </c>
      <c r="AH36" s="10">
        <f t="shared" si="5"/>
        <v>-1.8790802199309956E-2</v>
      </c>
      <c r="AI36" s="10">
        <f t="shared" si="6"/>
        <v>-1.0978536999828502E-2</v>
      </c>
      <c r="AJ36" s="10"/>
      <c r="AK36" s="10"/>
      <c r="AL36" s="10"/>
      <c r="AM36" s="10"/>
      <c r="AN36" s="10"/>
      <c r="BB36" s="30"/>
      <c r="BC36" s="31"/>
    </row>
    <row r="37" spans="1:57" x14ac:dyDescent="0.2">
      <c r="A37" s="70">
        <v>43269</v>
      </c>
      <c r="B37" s="71">
        <v>17.110001</v>
      </c>
      <c r="C37" s="71">
        <v>390.39999399999999</v>
      </c>
      <c r="D37" s="71">
        <v>191.11000100000001</v>
      </c>
      <c r="E37" s="71">
        <v>121.32</v>
      </c>
      <c r="F37" s="71">
        <v>125.970001</v>
      </c>
      <c r="G37" s="71">
        <v>354.73998999999998</v>
      </c>
      <c r="H37" s="71">
        <v>107.05999799999999</v>
      </c>
      <c r="I37" s="71">
        <v>2773.75</v>
      </c>
      <c r="J37" s="2"/>
      <c r="K37" s="2">
        <f t="shared" si="23"/>
        <v>0.3346334633385335</v>
      </c>
      <c r="L37" s="2">
        <f t="shared" si="23"/>
        <v>0.20041815632366333</v>
      </c>
      <c r="M37" s="2">
        <f t="shared" si="23"/>
        <v>-3.2305452622779507E-2</v>
      </c>
      <c r="N37" s="2">
        <f t="shared" si="23"/>
        <v>-2.0427921201904287E-2</v>
      </c>
      <c r="O37" s="2">
        <f t="shared" si="23"/>
        <v>-2.6958178675210442E-2</v>
      </c>
      <c r="P37" s="2">
        <f t="shared" si="23"/>
        <v>3.0801344040157552E-2</v>
      </c>
      <c r="Q37" s="2">
        <f t="shared" si="24"/>
        <v>1.9712337022989024E-2</v>
      </c>
      <c r="R37" s="2"/>
      <c r="S37" s="2"/>
      <c r="T37" s="10">
        <f t="shared" si="28"/>
        <v>4.7123684210526262E-2</v>
      </c>
      <c r="U37" s="10">
        <f t="shared" si="28"/>
        <v>-4.0308611553153684E-3</v>
      </c>
      <c r="V37" s="10">
        <f t="shared" si="28"/>
        <v>-3.389622533104375E-3</v>
      </c>
      <c r="W37" s="10">
        <f t="shared" si="28"/>
        <v>-1.0521172738592544E-2</v>
      </c>
      <c r="X37" s="10">
        <f t="shared" si="28"/>
        <v>1.5559496811032636E-2</v>
      </c>
      <c r="Y37" s="10">
        <f t="shared" si="28"/>
        <v>-8.7739324805251595E-3</v>
      </c>
      <c r="Z37" s="10">
        <f t="shared" si="28"/>
        <v>-1.6444648901141945E-2</v>
      </c>
      <c r="AA37" s="10">
        <f t="shared" si="27"/>
        <v>-2.1261277232105247E-3</v>
      </c>
      <c r="AB37" s="10"/>
      <c r="AC37" s="10"/>
      <c r="AD37" s="10">
        <f t="shared" si="1"/>
        <v>5.1317169520953075E-2</v>
      </c>
      <c r="AE37" s="10">
        <f t="shared" si="2"/>
        <v>-9.9425923467443E-4</v>
      </c>
      <c r="AF37" s="10">
        <f t="shared" si="3"/>
        <v>-1.1255410267863599E-3</v>
      </c>
      <c r="AG37" s="10">
        <f t="shared" si="4"/>
        <v>-8.6026507564286626E-3</v>
      </c>
      <c r="AH37" s="10">
        <f t="shared" si="5"/>
        <v>1.7092482266672249E-2</v>
      </c>
      <c r="AI37" s="10">
        <f t="shared" si="6"/>
        <v>-5.5372201375883546E-3</v>
      </c>
      <c r="AJ37" s="10"/>
      <c r="AK37" s="10"/>
      <c r="AL37" s="10"/>
      <c r="AM37" s="10"/>
      <c r="AN37" s="10"/>
      <c r="BB37" s="30"/>
      <c r="BC37" s="31"/>
    </row>
    <row r="38" spans="1:57" x14ac:dyDescent="0.2">
      <c r="A38" s="70">
        <v>43270</v>
      </c>
      <c r="B38" s="71">
        <v>16.690000999999999</v>
      </c>
      <c r="C38" s="71">
        <v>404.98001099999999</v>
      </c>
      <c r="D38" s="71">
        <v>190.35000600000001</v>
      </c>
      <c r="E38" s="71">
        <v>122.57</v>
      </c>
      <c r="F38" s="71">
        <v>125.540001</v>
      </c>
      <c r="G38" s="71">
        <v>341.11999500000002</v>
      </c>
      <c r="H38" s="71">
        <v>106.099998</v>
      </c>
      <c r="I38" s="71">
        <v>2762.5900879999999</v>
      </c>
      <c r="J38" s="2"/>
      <c r="K38" s="2">
        <f t="shared" si="23"/>
        <v>0.28384623076923066</v>
      </c>
      <c r="L38" s="2">
        <f t="shared" si="23"/>
        <v>0.24924430792988495</v>
      </c>
      <c r="M38" s="2">
        <f t="shared" si="23"/>
        <v>-2.9123697124591397E-2</v>
      </c>
      <c r="N38" s="2">
        <f t="shared" si="23"/>
        <v>-1.3441709810716573E-2</v>
      </c>
      <c r="O38" s="2">
        <f t="shared" si="23"/>
        <v>-1.8144845783318875E-2</v>
      </c>
      <c r="P38" s="2">
        <f t="shared" si="23"/>
        <v>-2.8784601780512342E-2</v>
      </c>
      <c r="Q38" s="2">
        <f t="shared" si="24"/>
        <v>1.8289961750556971E-2</v>
      </c>
      <c r="R38" s="2"/>
      <c r="S38" s="2"/>
      <c r="T38" s="10">
        <f t="shared" si="28"/>
        <v>-2.4547047074982786E-2</v>
      </c>
      <c r="U38" s="10">
        <f t="shared" si="28"/>
        <v>3.7346355594462421E-2</v>
      </c>
      <c r="V38" s="10">
        <f t="shared" si="28"/>
        <v>-3.9767411230352545E-3</v>
      </c>
      <c r="W38" s="10">
        <f t="shared" si="28"/>
        <v>1.0303330036267822E-2</v>
      </c>
      <c r="X38" s="10">
        <f t="shared" si="28"/>
        <v>-3.413511126351354E-3</v>
      </c>
      <c r="Y38" s="10">
        <f t="shared" si="28"/>
        <v>-3.8394303952029696E-2</v>
      </c>
      <c r="Z38" s="10">
        <f t="shared" si="28"/>
        <v>-8.9669345968041991E-3</v>
      </c>
      <c r="AA38" s="10">
        <f t="shared" si="27"/>
        <v>-4.0234022532672498E-3</v>
      </c>
      <c r="AB38" s="10"/>
      <c r="AC38" s="10"/>
      <c r="AD38" s="10">
        <f t="shared" si="1"/>
        <v>-1.6611456911313337E-2</v>
      </c>
      <c r="AE38" s="10">
        <f t="shared" si="2"/>
        <v>4.3092704168165991E-2</v>
      </c>
      <c r="AF38" s="10">
        <f t="shared" si="3"/>
        <v>3.0771955853906019E-4</v>
      </c>
      <c r="AG38" s="10">
        <f t="shared" si="4"/>
        <v>1.3933867177434946E-2</v>
      </c>
      <c r="AH38" s="10">
        <f t="shared" si="5"/>
        <v>-5.1254846587076757E-4</v>
      </c>
      <c r="AI38" s="10">
        <f t="shared" si="6"/>
        <v>-3.2269274118880586E-2</v>
      </c>
      <c r="AJ38" s="10"/>
      <c r="AK38" s="10"/>
      <c r="AL38" s="10"/>
      <c r="AM38" s="10"/>
      <c r="AN38" s="10"/>
      <c r="AT38" s="2">
        <v>2802.6000979999999</v>
      </c>
      <c r="AU38" s="1">
        <v>43311</v>
      </c>
      <c r="AV38" s="2">
        <f>AV$33*B72</f>
        <v>383137.18000000005</v>
      </c>
      <c r="AW38" s="2">
        <f t="shared" ref="AW38:BB53" si="29">AW$33*C72</f>
        <v>42539.918856999997</v>
      </c>
      <c r="AX38" s="2">
        <f t="shared" si="29"/>
        <v>-91581.398160000012</v>
      </c>
      <c r="AY38" s="2">
        <f t="shared" si="29"/>
        <v>11763.129821999999</v>
      </c>
      <c r="AZ38" s="2">
        <f t="shared" si="29"/>
        <v>262179.33410199999</v>
      </c>
      <c r="BA38" s="2">
        <f t="shared" si="29"/>
        <v>-82850.159528000004</v>
      </c>
      <c r="BB38" s="32">
        <f>BB$33*H72</f>
        <v>504390.342963</v>
      </c>
      <c r="BC38" s="2">
        <f>SUM(AV38:BB38)</f>
        <v>1029578.348056</v>
      </c>
      <c r="BE38" s="15">
        <f>BC38/BC32-1</f>
        <v>2.9578348055999903E-2</v>
      </c>
    </row>
    <row r="39" spans="1:57" x14ac:dyDescent="0.2">
      <c r="A39" s="70">
        <v>43271</v>
      </c>
      <c r="B39" s="71">
        <v>16.52</v>
      </c>
      <c r="C39" s="71">
        <v>416.76001000000002</v>
      </c>
      <c r="D39" s="71">
        <v>189.5</v>
      </c>
      <c r="E39" s="71">
        <v>122.040001</v>
      </c>
      <c r="F39" s="71">
        <v>125.290001</v>
      </c>
      <c r="G39" s="71">
        <v>342.69000199999999</v>
      </c>
      <c r="H39" s="71">
        <v>107.150002</v>
      </c>
      <c r="I39" s="71">
        <v>2767.320068</v>
      </c>
      <c r="J39" s="2"/>
      <c r="K39" s="2">
        <f t="shared" si="23"/>
        <v>0.27174749807544263</v>
      </c>
      <c r="L39" s="2">
        <f t="shared" si="23"/>
        <v>0.25598216264277296</v>
      </c>
      <c r="M39" s="2">
        <f t="shared" si="23"/>
        <v>-4.2494082310260528E-2</v>
      </c>
      <c r="N39" s="2">
        <f t="shared" si="23"/>
        <v>-1.3579049356781003E-2</v>
      </c>
      <c r="O39" s="2">
        <f t="shared" si="23"/>
        <v>-3.153740556301321E-2</v>
      </c>
      <c r="P39" s="2">
        <f t="shared" si="23"/>
        <v>-5.8337025284729283E-2</v>
      </c>
      <c r="Q39" s="2">
        <f t="shared" si="24"/>
        <v>1.2553945237836928E-2</v>
      </c>
      <c r="R39" s="2"/>
      <c r="S39" s="2"/>
      <c r="T39" s="10">
        <f t="shared" si="28"/>
        <v>-1.0185799269874174E-2</v>
      </c>
      <c r="U39" s="10">
        <f t="shared" si="28"/>
        <v>2.9087852931092062E-2</v>
      </c>
      <c r="V39" s="10">
        <f t="shared" si="28"/>
        <v>-4.4654897462940157E-3</v>
      </c>
      <c r="W39" s="10">
        <f t="shared" si="28"/>
        <v>-4.3240515623724773E-3</v>
      </c>
      <c r="X39" s="10">
        <f t="shared" si="28"/>
        <v>-1.9913971483878079E-3</v>
      </c>
      <c r="Y39" s="10">
        <f t="shared" si="28"/>
        <v>4.6025065168049384E-3</v>
      </c>
      <c r="Z39" s="10">
        <f t="shared" si="28"/>
        <v>9.8963621092622578E-3</v>
      </c>
      <c r="AA39" s="10">
        <f t="shared" si="27"/>
        <v>1.7121541196234435E-3</v>
      </c>
      <c r="AB39" s="10"/>
      <c r="AC39" s="10"/>
      <c r="AD39" s="10">
        <f t="shared" si="1"/>
        <v>-1.3562780375687415E-2</v>
      </c>
      <c r="AE39" s="10">
        <f t="shared" si="2"/>
        <v>2.6642501021456558E-2</v>
      </c>
      <c r="AF39" s="10">
        <f t="shared" si="3"/>
        <v>-6.2887369745235882E-3</v>
      </c>
      <c r="AG39" s="10">
        <f t="shared" si="4"/>
        <v>-5.8690223933768604E-3</v>
      </c>
      <c r="AH39" s="10">
        <f t="shared" si="5"/>
        <v>-3.2258984130779586E-3</v>
      </c>
      <c r="AI39" s="10">
        <f t="shared" si="6"/>
        <v>1.9960072404458175E-3</v>
      </c>
      <c r="AJ39" s="10"/>
      <c r="AK39" s="10"/>
      <c r="AL39" s="10"/>
      <c r="AM39" s="10"/>
      <c r="AN39" s="10"/>
      <c r="AT39" s="2">
        <v>2816.290039</v>
      </c>
      <c r="AU39" s="1">
        <v>43312</v>
      </c>
      <c r="AV39" s="2">
        <f t="shared" ref="AV39:BB62" si="30">AV$33*B73</f>
        <v>361632.56999999995</v>
      </c>
      <c r="AW39" s="2">
        <f t="shared" si="29"/>
        <v>42856.151524000001</v>
      </c>
      <c r="AX39" s="2">
        <f t="shared" si="29"/>
        <v>-91020.19769999999</v>
      </c>
      <c r="AY39" s="2">
        <f t="shared" si="29"/>
        <v>11794.280355999999</v>
      </c>
      <c r="AZ39" s="2">
        <f t="shared" si="29"/>
        <v>258979.76384699999</v>
      </c>
      <c r="BA39" s="2">
        <f t="shared" si="29"/>
        <v>-84086.79716799999</v>
      </c>
      <c r="BB39" s="32">
        <f t="shared" si="29"/>
        <v>496698.93703699997</v>
      </c>
      <c r="BC39" s="2">
        <f t="shared" ref="BC39:BC62" si="31">SUM(AV39:BB39)</f>
        <v>996854.70789599989</v>
      </c>
      <c r="BE39" s="15">
        <f>BC39/BC38-1</f>
        <v>-3.1783535679229535E-2</v>
      </c>
    </row>
    <row r="40" spans="1:57" x14ac:dyDescent="0.2">
      <c r="A40" s="70">
        <v>43272</v>
      </c>
      <c r="B40" s="71">
        <v>15.65</v>
      </c>
      <c r="C40" s="71">
        <v>415.44000199999999</v>
      </c>
      <c r="D40" s="71">
        <v>188.86000100000001</v>
      </c>
      <c r="E40" s="71">
        <v>121.449997</v>
      </c>
      <c r="F40" s="71">
        <v>122.589996</v>
      </c>
      <c r="G40" s="71">
        <v>337.66000400000001</v>
      </c>
      <c r="H40" s="71">
        <v>105.889999</v>
      </c>
      <c r="I40" s="71">
        <v>2749.76001</v>
      </c>
      <c r="J40" s="2"/>
      <c r="K40" s="2">
        <f t="shared" ref="K40:P55" si="32">B40/B19-1</f>
        <v>0.20570107858243447</v>
      </c>
      <c r="L40" s="2">
        <f t="shared" si="32"/>
        <v>0.25275920711596411</v>
      </c>
      <c r="M40" s="2">
        <f t="shared" si="32"/>
        <v>-4.6787481785002694E-2</v>
      </c>
      <c r="N40" s="2">
        <f t="shared" si="32"/>
        <v>-1.1878666930968507E-2</v>
      </c>
      <c r="O40" s="2">
        <f t="shared" si="32"/>
        <v>-4.3983468579379847E-2</v>
      </c>
      <c r="P40" s="2">
        <f t="shared" si="32"/>
        <v>-4.8898612860922563E-2</v>
      </c>
      <c r="Q40" s="2">
        <f t="shared" si="24"/>
        <v>9.2936785351582785E-3</v>
      </c>
      <c r="R40" s="2"/>
      <c r="S40" s="2"/>
      <c r="T40" s="10">
        <f t="shared" si="28"/>
        <v>-5.2663438256658535E-2</v>
      </c>
      <c r="U40" s="10">
        <f t="shared" si="28"/>
        <v>-3.1673096466238171E-3</v>
      </c>
      <c r="V40" s="10">
        <f t="shared" si="28"/>
        <v>-3.3773034300791371E-3</v>
      </c>
      <c r="W40" s="10">
        <f t="shared" si="28"/>
        <v>-4.8345132347221709E-3</v>
      </c>
      <c r="X40" s="10">
        <f t="shared" si="28"/>
        <v>-2.1550043726154988E-2</v>
      </c>
      <c r="Y40" s="10">
        <f t="shared" si="28"/>
        <v>-1.4677982931057265E-2</v>
      </c>
      <c r="Z40" s="10">
        <f t="shared" si="28"/>
        <v>-1.1759243830905319E-2</v>
      </c>
      <c r="AA40" s="10">
        <f t="shared" si="27"/>
        <v>-6.3455103018462689E-3</v>
      </c>
      <c r="AB40" s="10"/>
      <c r="AC40" s="10"/>
      <c r="AD40" s="10">
        <f t="shared" si="1"/>
        <v>-4.0147819393567541E-2</v>
      </c>
      <c r="AE40" s="10">
        <f t="shared" si="2"/>
        <v>5.895546060340354E-3</v>
      </c>
      <c r="AF40" s="10">
        <f t="shared" si="3"/>
        <v>3.379935265283106E-3</v>
      </c>
      <c r="AG40" s="10">
        <f t="shared" si="4"/>
        <v>8.913897151515424E-4</v>
      </c>
      <c r="AH40" s="10">
        <f t="shared" si="5"/>
        <v>-1.6974789429271692E-2</v>
      </c>
      <c r="AI40" s="10">
        <f t="shared" si="6"/>
        <v>-5.017889940404521E-3</v>
      </c>
      <c r="AJ40" s="10"/>
      <c r="AK40" s="10"/>
      <c r="AL40" s="10"/>
      <c r="AM40" s="10"/>
      <c r="AN40" s="10"/>
      <c r="AT40" s="2">
        <v>2813.360107</v>
      </c>
      <c r="AU40" s="1">
        <v>43313</v>
      </c>
      <c r="AV40" s="2">
        <f t="shared" si="30"/>
        <v>364591.92</v>
      </c>
      <c r="AW40" s="2">
        <f t="shared" si="29"/>
        <v>42974.260634999999</v>
      </c>
      <c r="AX40" s="2">
        <f t="shared" si="29"/>
        <v>-91011.002760000003</v>
      </c>
      <c r="AY40" s="2">
        <f t="shared" si="29"/>
        <v>11804.959910999998</v>
      </c>
      <c r="AZ40" s="2">
        <f t="shared" si="29"/>
        <v>257174.887949</v>
      </c>
      <c r="BA40" s="2">
        <f t="shared" si="29"/>
        <v>-83251.362359999999</v>
      </c>
      <c r="BB40" s="32">
        <f t="shared" si="29"/>
        <v>499766.87728399999</v>
      </c>
      <c r="BC40" s="2">
        <f t="shared" si="31"/>
        <v>1002050.5406589999</v>
      </c>
      <c r="BE40" s="15">
        <f t="shared" ref="BE40:BE62" si="33">BC40/BC39-1</f>
        <v>5.212226738605219E-3</v>
      </c>
    </row>
    <row r="41" spans="1:57" x14ac:dyDescent="0.2">
      <c r="A41" s="70">
        <v>43273</v>
      </c>
      <c r="B41" s="71">
        <v>15.8</v>
      </c>
      <c r="C41" s="71">
        <v>411.08999599999999</v>
      </c>
      <c r="D41" s="71">
        <v>188.91000399999999</v>
      </c>
      <c r="E41" s="71">
        <v>122.839996</v>
      </c>
      <c r="F41" s="71">
        <v>125.099998</v>
      </c>
      <c r="G41" s="71">
        <v>338.91000400000001</v>
      </c>
      <c r="H41" s="71">
        <v>106.339996</v>
      </c>
      <c r="I41" s="71">
        <v>2754.8798830000001</v>
      </c>
      <c r="J41" s="2"/>
      <c r="K41" s="2">
        <f t="shared" si="32"/>
        <v>0.20610687022900764</v>
      </c>
      <c r="L41" s="2">
        <f t="shared" si="32"/>
        <v>0.19253305525489361</v>
      </c>
      <c r="M41" s="2">
        <f t="shared" si="32"/>
        <v>-3.5927497360461857E-2</v>
      </c>
      <c r="N41" s="2">
        <f t="shared" si="32"/>
        <v>-4.9412799904725579E-3</v>
      </c>
      <c r="O41" s="2">
        <f t="shared" si="32"/>
        <v>-2.7972020854048596E-2</v>
      </c>
      <c r="P41" s="2">
        <f t="shared" si="32"/>
        <v>-5.6512868541008898E-2</v>
      </c>
      <c r="Q41" s="2">
        <f t="shared" si="24"/>
        <v>7.8988485275783837E-3</v>
      </c>
      <c r="R41" s="2"/>
      <c r="S41" s="2"/>
      <c r="T41" s="10">
        <f t="shared" si="28"/>
        <v>9.5846645367412275E-3</v>
      </c>
      <c r="U41" s="10">
        <f t="shared" si="28"/>
        <v>-1.0470840504184342E-2</v>
      </c>
      <c r="V41" s="10">
        <f t="shared" si="28"/>
        <v>2.6476225635496675E-4</v>
      </c>
      <c r="W41" s="10">
        <f t="shared" si="28"/>
        <v>1.1445031159613706E-2</v>
      </c>
      <c r="X41" s="10">
        <f t="shared" si="28"/>
        <v>2.047477022513311E-2</v>
      </c>
      <c r="Y41" s="10">
        <f t="shared" si="28"/>
        <v>3.7019486619445097E-3</v>
      </c>
      <c r="Z41" s="10">
        <f t="shared" si="28"/>
        <v>4.2496647865677417E-3</v>
      </c>
      <c r="AA41" s="10">
        <f t="shared" si="27"/>
        <v>1.8619344893302525E-3</v>
      </c>
      <c r="AB41" s="10"/>
      <c r="AC41" s="10"/>
      <c r="AD41" s="10">
        <f t="shared" si="1"/>
        <v>5.91226290030843E-3</v>
      </c>
      <c r="AE41" s="10">
        <f t="shared" si="2"/>
        <v>-1.3130113408951413E-2</v>
      </c>
      <c r="AF41" s="10">
        <f t="shared" si="3"/>
        <v>-1.717983839868569E-3</v>
      </c>
      <c r="AG41" s="10">
        <f t="shared" si="4"/>
        <v>9.7649052630682798E-3</v>
      </c>
      <c r="AH41" s="10">
        <f t="shared" si="5"/>
        <v>1.9132273976983478E-2</v>
      </c>
      <c r="AI41" s="10">
        <f t="shared" si="6"/>
        <v>8.6743111270966115E-4</v>
      </c>
      <c r="AJ41" s="10"/>
      <c r="AK41" s="10"/>
      <c r="AL41" s="10"/>
      <c r="AM41" s="10"/>
      <c r="AN41" s="10"/>
      <c r="AT41" s="2">
        <v>2827.219971</v>
      </c>
      <c r="AU41" s="1">
        <v>43314</v>
      </c>
      <c r="AV41" s="2">
        <f t="shared" si="30"/>
        <v>370707.92972900002</v>
      </c>
      <c r="AW41" s="2">
        <f t="shared" si="29"/>
        <v>43751.5</v>
      </c>
      <c r="AX41" s="2">
        <f t="shared" si="29"/>
        <v>-91107.59908</v>
      </c>
      <c r="AY41" s="2">
        <f t="shared" si="29"/>
        <v>11681.25</v>
      </c>
      <c r="AZ41" s="2">
        <f t="shared" si="29"/>
        <v>253831.76410199999</v>
      </c>
      <c r="BA41" s="2">
        <f t="shared" si="29"/>
        <v>-82536.282596000005</v>
      </c>
      <c r="BB41" s="32">
        <f t="shared" si="29"/>
        <v>501884.15864199999</v>
      </c>
      <c r="BC41" s="2">
        <f t="shared" si="31"/>
        <v>1008212.720797</v>
      </c>
      <c r="BE41" s="15">
        <f t="shared" si="33"/>
        <v>6.1495701942813064E-3</v>
      </c>
    </row>
    <row r="42" spans="1:57" x14ac:dyDescent="0.2">
      <c r="A42" s="70">
        <v>43276</v>
      </c>
      <c r="B42" s="71">
        <v>15.11</v>
      </c>
      <c r="C42" s="71">
        <v>384.48001099999999</v>
      </c>
      <c r="D42" s="71">
        <v>186.729996</v>
      </c>
      <c r="E42" s="71">
        <v>122.589996</v>
      </c>
      <c r="F42" s="71">
        <v>122.610001</v>
      </c>
      <c r="G42" s="71">
        <v>331.20001200000002</v>
      </c>
      <c r="H42" s="71">
        <v>104.449997</v>
      </c>
      <c r="I42" s="71">
        <v>2717.070068</v>
      </c>
      <c r="J42" s="2"/>
      <c r="K42" s="2">
        <f t="shared" si="32"/>
        <v>0.12677106636838165</v>
      </c>
      <c r="L42" s="2">
        <f t="shared" si="32"/>
        <v>0.1007472332253283</v>
      </c>
      <c r="M42" s="2">
        <f t="shared" si="32"/>
        <v>-4.1574736523382061E-2</v>
      </c>
      <c r="N42" s="2">
        <f t="shared" si="32"/>
        <v>2.7811533742330141E-3</v>
      </c>
      <c r="O42" s="2">
        <f t="shared" si="32"/>
        <v>-3.1593080865705114E-2</v>
      </c>
      <c r="P42" s="2">
        <f t="shared" si="32"/>
        <v>-7.7437292479108577E-2</v>
      </c>
      <c r="Q42" s="2">
        <f t="shared" si="24"/>
        <v>-3.9189452007546421E-3</v>
      </c>
      <c r="R42" s="2"/>
      <c r="S42" s="2"/>
      <c r="T42" s="10">
        <f t="shared" si="28"/>
        <v>-4.3670886075949489E-2</v>
      </c>
      <c r="U42" s="10">
        <f t="shared" si="28"/>
        <v>-6.4730315159505891E-2</v>
      </c>
      <c r="V42" s="10">
        <f t="shared" si="28"/>
        <v>-1.1539928822403622E-2</v>
      </c>
      <c r="W42" s="10">
        <f t="shared" si="28"/>
        <v>-2.0351677640888521E-3</v>
      </c>
      <c r="X42" s="10">
        <f t="shared" si="28"/>
        <v>-1.9904053076004069E-2</v>
      </c>
      <c r="Y42" s="10">
        <f t="shared" si="28"/>
        <v>-2.2749378622650474E-2</v>
      </c>
      <c r="Z42" s="10">
        <f t="shared" si="28"/>
        <v>-1.7773171629609674E-2</v>
      </c>
      <c r="AA42" s="10">
        <f t="shared" si="27"/>
        <v>-1.3724669170993464E-2</v>
      </c>
      <c r="AB42" s="10"/>
      <c r="AC42" s="10"/>
      <c r="AD42" s="10">
        <f t="shared" si="1"/>
        <v>-1.6600923189561797E-2</v>
      </c>
      <c r="AE42" s="10">
        <f t="shared" si="2"/>
        <v>-4.5128314625940802E-2</v>
      </c>
      <c r="AF42" s="10">
        <f t="shared" si="3"/>
        <v>3.0752654160012376E-3</v>
      </c>
      <c r="AG42" s="10">
        <f t="shared" si="4"/>
        <v>1.0349356088841799E-2</v>
      </c>
      <c r="AH42" s="10">
        <f t="shared" si="5"/>
        <v>-1.0008260836943443E-2</v>
      </c>
      <c r="AI42" s="10">
        <f t="shared" si="6"/>
        <v>-1.8556168681125793E-3</v>
      </c>
      <c r="AJ42" s="10"/>
      <c r="AK42" s="10"/>
      <c r="AL42" s="10"/>
      <c r="AM42" s="10"/>
      <c r="AN42" s="10"/>
      <c r="AT42" s="2">
        <v>2840.3500979999999</v>
      </c>
      <c r="AU42" s="1">
        <v>43315</v>
      </c>
      <c r="AV42" s="2">
        <f t="shared" si="30"/>
        <v>364789.20999999996</v>
      </c>
      <c r="AW42" s="2">
        <f t="shared" si="29"/>
        <v>43572.429491999996</v>
      </c>
      <c r="AX42" s="2">
        <f t="shared" si="29"/>
        <v>-92110.402300000002</v>
      </c>
      <c r="AY42" s="2">
        <f t="shared" si="29"/>
        <v>11743.549733</v>
      </c>
      <c r="AZ42" s="2">
        <f t="shared" si="29"/>
        <v>254426.55615300001</v>
      </c>
      <c r="BA42" s="2">
        <f t="shared" si="29"/>
        <v>-82231.840471999996</v>
      </c>
      <c r="BB42" s="32">
        <f t="shared" si="29"/>
        <v>505945.87271600001</v>
      </c>
      <c r="BC42" s="2">
        <f t="shared" si="31"/>
        <v>1006135.375322</v>
      </c>
      <c r="BE42" s="15">
        <f t="shared" si="33"/>
        <v>-2.0604237896917343E-3</v>
      </c>
    </row>
    <row r="43" spans="1:57" x14ac:dyDescent="0.2">
      <c r="A43" s="70">
        <v>43277</v>
      </c>
      <c r="B43" s="71">
        <v>15.5</v>
      </c>
      <c r="C43" s="71">
        <v>399.39001500000001</v>
      </c>
      <c r="D43" s="71">
        <v>186.44000199999999</v>
      </c>
      <c r="E43" s="71">
        <v>122.349998</v>
      </c>
      <c r="F43" s="71">
        <v>124.160004</v>
      </c>
      <c r="G43" s="71">
        <v>331.29998799999998</v>
      </c>
      <c r="H43" s="71">
        <v>104.260002</v>
      </c>
      <c r="I43" s="71">
        <v>2723.0600589999999</v>
      </c>
      <c r="J43" s="2"/>
      <c r="K43" s="2">
        <f t="shared" si="32"/>
        <v>0.14475627769571653</v>
      </c>
      <c r="L43" s="2">
        <f t="shared" si="32"/>
        <v>0.13692392259297081</v>
      </c>
      <c r="M43" s="2">
        <f t="shared" si="32"/>
        <v>-3.9711523246300007E-2</v>
      </c>
      <c r="N43" s="2">
        <f t="shared" si="32"/>
        <v>7.2445623837609219E-3</v>
      </c>
      <c r="O43" s="2">
        <f t="shared" si="32"/>
        <v>1.6122448381660437E-2</v>
      </c>
      <c r="P43" s="2">
        <f t="shared" si="32"/>
        <v>-7.995225726848576E-2</v>
      </c>
      <c r="Q43" s="2">
        <f t="shared" si="24"/>
        <v>6.3571156398323225E-4</v>
      </c>
      <c r="R43" s="2"/>
      <c r="S43" s="2"/>
      <c r="T43" s="10">
        <f t="shared" si="28"/>
        <v>2.5810721376571921E-2</v>
      </c>
      <c r="U43" s="10">
        <f t="shared" si="28"/>
        <v>3.8779659731127181E-2</v>
      </c>
      <c r="V43" s="10">
        <f t="shared" si="28"/>
        <v>-1.553012404070353E-3</v>
      </c>
      <c r="W43" s="10">
        <f t="shared" si="28"/>
        <v>-1.9577290792961444E-3</v>
      </c>
      <c r="X43" s="10">
        <f t="shared" si="28"/>
        <v>1.2641733850079717E-2</v>
      </c>
      <c r="Y43" s="10">
        <f t="shared" si="28"/>
        <v>3.0185989244468914E-4</v>
      </c>
      <c r="Z43" s="10">
        <f t="shared" si="28"/>
        <v>-1.8190043605266215E-3</v>
      </c>
      <c r="AA43" s="10">
        <f t="shared" si="27"/>
        <v>2.2045773020529236E-3</v>
      </c>
      <c r="AB43" s="10"/>
      <c r="AC43" s="10"/>
      <c r="AD43" s="10">
        <f t="shared" si="1"/>
        <v>2.1462505401146297E-2</v>
      </c>
      <c r="AE43" s="10">
        <f t="shared" si="2"/>
        <v>3.5631013675420556E-2</v>
      </c>
      <c r="AF43" s="10">
        <f t="shared" si="3"/>
        <v>-3.9006336896295255E-3</v>
      </c>
      <c r="AG43" s="10">
        <f t="shared" si="4"/>
        <v>-3.9470404311942988E-3</v>
      </c>
      <c r="AH43" s="10">
        <f t="shared" si="5"/>
        <v>1.1052184500345893E-2</v>
      </c>
      <c r="AI43" s="10">
        <f t="shared" si="6"/>
        <v>-3.0542802333884136E-3</v>
      </c>
      <c r="AJ43" s="10"/>
      <c r="AK43" s="10"/>
      <c r="AL43" s="10"/>
      <c r="AM43" s="10"/>
      <c r="AN43" s="10"/>
      <c r="AT43" s="2">
        <v>2850.3999020000001</v>
      </c>
      <c r="AU43" s="1">
        <v>43318</v>
      </c>
      <c r="AV43" s="2">
        <f t="shared" si="30"/>
        <v>383334.47</v>
      </c>
      <c r="AW43" s="2">
        <f t="shared" si="29"/>
        <v>44566.841650999995</v>
      </c>
      <c r="AX43" s="2">
        <f t="shared" si="29"/>
        <v>-94787.59908</v>
      </c>
      <c r="AY43" s="2">
        <f t="shared" si="29"/>
        <v>11749.780355999999</v>
      </c>
      <c r="AZ43" s="2">
        <f t="shared" si="29"/>
        <v>254939.30615300001</v>
      </c>
      <c r="BA43" s="2">
        <f t="shared" si="29"/>
        <v>-81790.521651999996</v>
      </c>
      <c r="BB43" s="32">
        <f t="shared" si="29"/>
        <v>506075.53296300001</v>
      </c>
      <c r="BC43" s="2">
        <f t="shared" si="31"/>
        <v>1024087.8103909999</v>
      </c>
      <c r="BE43" s="15">
        <f t="shared" si="33"/>
        <v>1.7842961801491697E-2</v>
      </c>
    </row>
    <row r="44" spans="1:57" x14ac:dyDescent="0.2">
      <c r="A44" s="70">
        <v>43278</v>
      </c>
      <c r="B44" s="71">
        <v>14.97</v>
      </c>
      <c r="C44" s="71">
        <v>390.39001500000001</v>
      </c>
      <c r="D44" s="71">
        <v>184.91000399999999</v>
      </c>
      <c r="E44" s="71">
        <v>121.610001</v>
      </c>
      <c r="F44" s="71">
        <v>126</v>
      </c>
      <c r="G44" s="71">
        <v>329.82000699999998</v>
      </c>
      <c r="H44" s="71">
        <v>103.959999</v>
      </c>
      <c r="I44" s="71">
        <v>2699.6298830000001</v>
      </c>
      <c r="J44" s="2"/>
      <c r="K44" s="2">
        <f t="shared" si="32"/>
        <v>0.12050898203592819</v>
      </c>
      <c r="L44" s="2">
        <f t="shared" si="32"/>
        <v>0.11626112349849205</v>
      </c>
      <c r="M44" s="2">
        <f t="shared" si="32"/>
        <v>-2.612309017019776E-2</v>
      </c>
      <c r="N44" s="2">
        <f t="shared" si="32"/>
        <v>1.8509204045071836E-2</v>
      </c>
      <c r="O44" s="2">
        <f t="shared" si="32"/>
        <v>3.7976777642118487E-2</v>
      </c>
      <c r="P44" s="2">
        <f t="shared" si="32"/>
        <v>-6.4287344793574785E-2</v>
      </c>
      <c r="Q44" s="2">
        <f t="shared" si="24"/>
        <v>3.6320758743457748E-3</v>
      </c>
      <c r="R44" s="2"/>
      <c r="S44" s="2"/>
      <c r="T44" s="10">
        <f t="shared" si="28"/>
        <v>-3.4193548387096762E-2</v>
      </c>
      <c r="U44" s="10">
        <f t="shared" si="28"/>
        <v>-2.2534364060153078E-2</v>
      </c>
      <c r="V44" s="10">
        <f t="shared" si="28"/>
        <v>-8.2063826624503289E-3</v>
      </c>
      <c r="W44" s="10">
        <f t="shared" si="28"/>
        <v>-6.048197892083329E-3</v>
      </c>
      <c r="X44" s="10">
        <f t="shared" si="28"/>
        <v>1.4819554934937029E-2</v>
      </c>
      <c r="Y44" s="10">
        <f t="shared" si="28"/>
        <v>-4.4671930383529679E-3</v>
      </c>
      <c r="Z44" s="10">
        <f t="shared" si="28"/>
        <v>-2.877450549061078E-3</v>
      </c>
      <c r="AA44" s="10">
        <f t="shared" si="27"/>
        <v>-8.6043552078701735E-3</v>
      </c>
      <c r="AB44" s="10"/>
      <c r="AC44" s="10"/>
      <c r="AD44" s="10">
        <f t="shared" si="1"/>
        <v>-1.722267839843369E-2</v>
      </c>
      <c r="AE44" s="10">
        <f t="shared" si="2"/>
        <v>-1.0245355613077628E-2</v>
      </c>
      <c r="AF44" s="10">
        <f t="shared" si="3"/>
        <v>9.5626607556294901E-4</v>
      </c>
      <c r="AG44" s="10">
        <f t="shared" si="4"/>
        <v>1.7159850534821846E-3</v>
      </c>
      <c r="AH44" s="10">
        <f t="shared" si="5"/>
        <v>2.1023486733024892E-2</v>
      </c>
      <c r="AI44" s="10">
        <f t="shared" si="6"/>
        <v>8.6316544110710929E-3</v>
      </c>
      <c r="AJ44" s="10"/>
      <c r="AK44" s="10"/>
      <c r="AL44" s="10"/>
      <c r="AM44" s="10"/>
      <c r="AN44" s="10"/>
      <c r="AT44" s="2">
        <v>2858.4499510000001</v>
      </c>
      <c r="AU44" s="1">
        <v>43319</v>
      </c>
      <c r="AV44" s="2">
        <f t="shared" si="30"/>
        <v>385899.220271</v>
      </c>
      <c r="AW44" s="2">
        <f t="shared" si="29"/>
        <v>44682.408349000005</v>
      </c>
      <c r="AX44" s="2">
        <f t="shared" si="29"/>
        <v>-96011.200459999993</v>
      </c>
      <c r="AY44" s="2">
        <f t="shared" si="29"/>
        <v>11699.940622999999</v>
      </c>
      <c r="AZ44" s="2">
        <f t="shared" si="29"/>
        <v>256744.18000000002</v>
      </c>
      <c r="BA44" s="2">
        <f t="shared" si="29"/>
        <v>-82779.362359999999</v>
      </c>
      <c r="BB44" s="32">
        <f t="shared" si="29"/>
        <v>507933.56296300003</v>
      </c>
      <c r="BC44" s="2">
        <f t="shared" si="31"/>
        <v>1028168.749386</v>
      </c>
      <c r="BE44" s="15">
        <f t="shared" si="33"/>
        <v>3.984950268514531E-3</v>
      </c>
    </row>
    <row r="45" spans="1:57" x14ac:dyDescent="0.2">
      <c r="A45" s="70">
        <v>43279</v>
      </c>
      <c r="B45" s="71">
        <v>15.31</v>
      </c>
      <c r="C45" s="71">
        <v>395.42001299999998</v>
      </c>
      <c r="D45" s="71">
        <v>187.08999600000001</v>
      </c>
      <c r="E45" s="71">
        <v>122</v>
      </c>
      <c r="F45" s="71">
        <v>125.660004</v>
      </c>
      <c r="G45" s="71">
        <v>334.64999399999999</v>
      </c>
      <c r="H45" s="71">
        <v>104.769997</v>
      </c>
      <c r="I45" s="71">
        <v>2716.3100589999999</v>
      </c>
      <c r="J45" s="2"/>
      <c r="K45" s="2">
        <f t="shared" si="32"/>
        <v>0.1078147612156295</v>
      </c>
      <c r="L45" s="2">
        <f t="shared" si="32"/>
        <v>0.11845902283721443</v>
      </c>
      <c r="M45" s="2">
        <f t="shared" si="32"/>
        <v>-3.6115454834143579E-2</v>
      </c>
      <c r="N45" s="2">
        <f t="shared" si="32"/>
        <v>8.5144993922914303E-3</v>
      </c>
      <c r="O45" s="2">
        <f t="shared" si="32"/>
        <v>3.9948864175491927E-3</v>
      </c>
      <c r="P45" s="2">
        <f t="shared" si="32"/>
        <v>-6.5719332947768883E-2</v>
      </c>
      <c r="Q45" s="2">
        <f t="shared" si="24"/>
        <v>-2.8266970281801695E-3</v>
      </c>
      <c r="R45" s="2"/>
      <c r="S45" s="2"/>
      <c r="T45" s="10">
        <f t="shared" si="28"/>
        <v>2.2712090848363342E-2</v>
      </c>
      <c r="U45" s="10">
        <f t="shared" si="28"/>
        <v>1.2884545727943397E-2</v>
      </c>
      <c r="V45" s="10">
        <f t="shared" si="28"/>
        <v>1.1789475706246888E-2</v>
      </c>
      <c r="W45" s="10">
        <f t="shared" si="28"/>
        <v>3.2069648613850532E-3</v>
      </c>
      <c r="X45" s="10">
        <f t="shared" si="28"/>
        <v>-2.6983809523809521E-3</v>
      </c>
      <c r="Y45" s="10">
        <f t="shared" si="28"/>
        <v>1.464431173819003E-2</v>
      </c>
      <c r="Z45" s="10">
        <f t="shared" si="28"/>
        <v>7.791439089952279E-3</v>
      </c>
      <c r="AA45" s="10">
        <f t="shared" si="27"/>
        <v>6.1786899400682049E-3</v>
      </c>
      <c r="AB45" s="10"/>
      <c r="AC45" s="10"/>
      <c r="AD45" s="10">
        <f t="shared" si="1"/>
        <v>1.0525501482869997E-2</v>
      </c>
      <c r="AE45" s="10">
        <f t="shared" si="2"/>
        <v>4.0599480642036258E-3</v>
      </c>
      <c r="AF45" s="10">
        <f t="shared" si="3"/>
        <v>5.209881510721495E-3</v>
      </c>
      <c r="AG45" s="10">
        <f t="shared" si="4"/>
        <v>-2.3684069008982631E-3</v>
      </c>
      <c r="AH45" s="10">
        <f t="shared" si="5"/>
        <v>-7.1533540518937799E-3</v>
      </c>
      <c r="AI45" s="10">
        <f t="shared" si="6"/>
        <v>5.2381778667970162E-3</v>
      </c>
      <c r="AJ45" s="10"/>
      <c r="AK45" s="10"/>
      <c r="AL45" s="10"/>
      <c r="AM45" s="10"/>
      <c r="AN45" s="10"/>
      <c r="AT45" s="2">
        <v>2857.6999510000001</v>
      </c>
      <c r="AU45" s="1">
        <v>43320</v>
      </c>
      <c r="AV45" s="2">
        <f t="shared" si="30"/>
        <v>386293.81999999995</v>
      </c>
      <c r="AW45" s="2">
        <f t="shared" si="29"/>
        <v>44146.468094999997</v>
      </c>
      <c r="AX45" s="2">
        <f t="shared" si="29"/>
        <v>-96112.40092</v>
      </c>
      <c r="AY45" s="2">
        <f t="shared" si="29"/>
        <v>11674.129821999999</v>
      </c>
      <c r="AZ45" s="2">
        <f t="shared" si="29"/>
        <v>254077.87384700001</v>
      </c>
      <c r="BA45" s="2">
        <f t="shared" si="29"/>
        <v>-82076.079763999995</v>
      </c>
      <c r="BB45" s="32">
        <f t="shared" si="29"/>
        <v>508970.59432100004</v>
      </c>
      <c r="BC45" s="2">
        <f t="shared" si="31"/>
        <v>1026974.4054010001</v>
      </c>
      <c r="BE45" s="15">
        <f t="shared" si="33"/>
        <v>-1.1616225310419059E-3</v>
      </c>
    </row>
    <row r="46" spans="1:57" x14ac:dyDescent="0.2">
      <c r="A46" s="70">
        <v>43280</v>
      </c>
      <c r="B46" s="71">
        <v>14.99</v>
      </c>
      <c r="C46" s="71">
        <v>391.42999300000002</v>
      </c>
      <c r="D46" s="71">
        <v>186.64999399999999</v>
      </c>
      <c r="E46" s="71">
        <v>121.339996</v>
      </c>
      <c r="F46" s="71">
        <v>126.43</v>
      </c>
      <c r="G46" s="71">
        <v>335.51001000000002</v>
      </c>
      <c r="H46" s="71">
        <v>104.80999799999999</v>
      </c>
      <c r="I46" s="71">
        <v>2718.3701169999999</v>
      </c>
      <c r="J46" s="2"/>
      <c r="K46" s="2">
        <f t="shared" si="32"/>
        <v>9.1769847050254816E-2</v>
      </c>
      <c r="L46" s="2">
        <f t="shared" si="32"/>
        <v>0.11328209988710869</v>
      </c>
      <c r="M46" s="2">
        <f t="shared" si="32"/>
        <v>-2.547906346514428E-2</v>
      </c>
      <c r="N46" s="2">
        <f t="shared" si="32"/>
        <v>1.4378807531044702E-2</v>
      </c>
      <c r="O46" s="2">
        <f t="shared" si="32"/>
        <v>1.7135936835013688E-2</v>
      </c>
      <c r="P46" s="2">
        <f t="shared" si="32"/>
        <v>-4.7279628040894695E-2</v>
      </c>
      <c r="Q46" s="2">
        <f t="shared" si="24"/>
        <v>4.8424360241865472E-3</v>
      </c>
      <c r="R46" s="2"/>
      <c r="S46" s="2"/>
      <c r="T46" s="10">
        <f t="shared" si="28"/>
        <v>-2.0901371652514711E-2</v>
      </c>
      <c r="U46" s="10">
        <f t="shared" si="28"/>
        <v>-1.0090586891968845E-2</v>
      </c>
      <c r="V46" s="10">
        <f t="shared" si="28"/>
        <v>-2.3518200299711411E-3</v>
      </c>
      <c r="W46" s="10">
        <f t="shared" si="28"/>
        <v>-5.4098688524589766E-3</v>
      </c>
      <c r="X46" s="10">
        <f t="shared" si="28"/>
        <v>6.1276140019859149E-3</v>
      </c>
      <c r="Y46" s="10">
        <f t="shared" si="28"/>
        <v>2.569896953292794E-3</v>
      </c>
      <c r="Z46" s="10">
        <f t="shared" si="28"/>
        <v>3.8179823561490522E-4</v>
      </c>
      <c r="AA46" s="10">
        <f t="shared" si="27"/>
        <v>7.5840311129971028E-4</v>
      </c>
      <c r="AB46" s="10"/>
      <c r="AC46" s="10"/>
      <c r="AD46" s="10">
        <f t="shared" si="1"/>
        <v>-2.2397214198518905E-2</v>
      </c>
      <c r="AE46" s="10">
        <f t="shared" si="2"/>
        <v>-1.1173761867419146E-2</v>
      </c>
      <c r="AF46" s="10">
        <f t="shared" si="3"/>
        <v>-3.1594321220776581E-3</v>
      </c>
      <c r="AG46" s="10">
        <f t="shared" si="4"/>
        <v>-6.0942176921292739E-3</v>
      </c>
      <c r="AH46" s="10">
        <f t="shared" si="5"/>
        <v>5.5807884625593898E-3</v>
      </c>
      <c r="AI46" s="10">
        <f t="shared" si="6"/>
        <v>1.4153413334833131E-3</v>
      </c>
      <c r="AJ46" s="10"/>
      <c r="AK46" s="10"/>
      <c r="AL46" s="10"/>
      <c r="AM46" s="10"/>
      <c r="AN46" s="10"/>
      <c r="AT46" s="2">
        <v>2853.580078</v>
      </c>
      <c r="AU46" s="1">
        <v>43321</v>
      </c>
      <c r="AV46" s="2">
        <f t="shared" si="30"/>
        <v>376823.9</v>
      </c>
      <c r="AW46" s="2">
        <f t="shared" si="29"/>
        <v>44368.718094999997</v>
      </c>
      <c r="AX46" s="2">
        <f t="shared" si="29"/>
        <v>-96186.002760000003</v>
      </c>
      <c r="AY46" s="2">
        <f t="shared" si="29"/>
        <v>11676.799733</v>
      </c>
      <c r="AZ46" s="2">
        <f t="shared" si="29"/>
        <v>251309.02794900001</v>
      </c>
      <c r="BA46" s="2">
        <f t="shared" si="29"/>
        <v>-81117.920236000005</v>
      </c>
      <c r="BB46" s="32">
        <f t="shared" si="29"/>
        <v>505038.46703699999</v>
      </c>
      <c r="BC46" s="2">
        <f t="shared" si="31"/>
        <v>1011912.9898180001</v>
      </c>
      <c r="BE46" s="15">
        <f t="shared" si="33"/>
        <v>-1.4665813971399766E-2</v>
      </c>
    </row>
    <row r="47" spans="1:57" x14ac:dyDescent="0.2">
      <c r="A47" s="70">
        <v>43283</v>
      </c>
      <c r="B47" s="71">
        <v>15.16</v>
      </c>
      <c r="C47" s="71">
        <v>398.17999300000002</v>
      </c>
      <c r="D47" s="71">
        <v>187.83000200000001</v>
      </c>
      <c r="E47" s="71">
        <v>121.58000199999999</v>
      </c>
      <c r="F47" s="71">
        <v>124.25</v>
      </c>
      <c r="G47" s="71">
        <v>336.07998700000002</v>
      </c>
      <c r="H47" s="71">
        <v>105.33000199999999</v>
      </c>
      <c r="I47" s="71">
        <v>2726.709961</v>
      </c>
      <c r="J47" s="2"/>
      <c r="K47" s="2">
        <f t="shared" si="32"/>
        <v>5.2777777777777812E-2</v>
      </c>
      <c r="L47" s="2">
        <f t="shared" si="32"/>
        <v>0.10627066580694766</v>
      </c>
      <c r="M47" s="2">
        <f t="shared" si="32"/>
        <v>-2.2889216519569544E-2</v>
      </c>
      <c r="N47" s="2">
        <f t="shared" si="32"/>
        <v>2.638957568217748E-3</v>
      </c>
      <c r="O47" s="2">
        <f t="shared" si="32"/>
        <v>3.2297295636614098E-3</v>
      </c>
      <c r="P47" s="2">
        <f t="shared" si="32"/>
        <v>-5.7860545924364959E-2</v>
      </c>
      <c r="Q47" s="2">
        <f t="shared" si="24"/>
        <v>-2.8925977508998946E-3</v>
      </c>
      <c r="R47" s="2"/>
      <c r="S47" s="2"/>
      <c r="T47" s="10">
        <f t="shared" si="28"/>
        <v>1.1340893929286278E-2</v>
      </c>
      <c r="U47" s="10">
        <f t="shared" si="28"/>
        <v>1.7244462919835613E-2</v>
      </c>
      <c r="V47" s="10">
        <f t="shared" si="28"/>
        <v>6.3220360992886082E-3</v>
      </c>
      <c r="W47" s="10">
        <f t="shared" si="28"/>
        <v>1.9779628145033534E-3</v>
      </c>
      <c r="X47" s="10">
        <f t="shared" si="28"/>
        <v>-1.7242743019852957E-2</v>
      </c>
      <c r="Y47" s="10">
        <f t="shared" si="28"/>
        <v>1.6988375398994116E-3</v>
      </c>
      <c r="Z47" s="10">
        <f t="shared" si="28"/>
        <v>4.9613969079553843E-3</v>
      </c>
      <c r="AA47" s="10">
        <f t="shared" si="27"/>
        <v>3.067957504331309E-3</v>
      </c>
      <c r="AB47" s="10"/>
      <c r="AC47" s="10"/>
      <c r="AD47" s="10">
        <f t="shared" si="1"/>
        <v>5.2897829885005495E-3</v>
      </c>
      <c r="AE47" s="10">
        <f t="shared" si="2"/>
        <v>1.2862710333481343E-2</v>
      </c>
      <c r="AF47" s="10">
        <f t="shared" si="3"/>
        <v>3.0550141927978571E-3</v>
      </c>
      <c r="AG47" s="10">
        <f t="shared" si="4"/>
        <v>-7.9042398001916928E-4</v>
      </c>
      <c r="AH47" s="10">
        <f t="shared" si="5"/>
        <v>-1.9454808730354302E-2</v>
      </c>
      <c r="AI47" s="10">
        <f t="shared" si="6"/>
        <v>-2.9716701692423346E-3</v>
      </c>
      <c r="AJ47" s="10"/>
      <c r="AK47" s="10"/>
      <c r="AL47" s="10"/>
      <c r="AM47" s="10"/>
      <c r="AN47" s="10"/>
      <c r="AT47" s="2">
        <v>2833.280029</v>
      </c>
      <c r="AU47" s="1">
        <v>43322</v>
      </c>
      <c r="AV47" s="2">
        <f t="shared" si="30"/>
        <v>376034.720271</v>
      </c>
      <c r="AW47" s="2">
        <f t="shared" si="29"/>
        <v>43925.489365000001</v>
      </c>
      <c r="AX47" s="2">
        <f t="shared" si="29"/>
        <v>-95049.80230000001</v>
      </c>
      <c r="AY47" s="2">
        <f t="shared" si="29"/>
        <v>11636.75</v>
      </c>
      <c r="AZ47" s="2">
        <f t="shared" si="29"/>
        <v>252970.33179599998</v>
      </c>
      <c r="BA47" s="2">
        <f t="shared" si="29"/>
        <v>-80100.760944000009</v>
      </c>
      <c r="BB47" s="32">
        <f t="shared" si="29"/>
        <v>500069.342963</v>
      </c>
      <c r="BC47" s="2">
        <f t="shared" si="31"/>
        <v>1009486.071151</v>
      </c>
      <c r="BE47" s="15">
        <f t="shared" si="33"/>
        <v>-2.398347181447491E-3</v>
      </c>
    </row>
    <row r="48" spans="1:57" x14ac:dyDescent="0.2">
      <c r="A48" s="70">
        <v>43284</v>
      </c>
      <c r="B48" s="71">
        <v>15</v>
      </c>
      <c r="C48" s="71">
        <v>390.51998900000001</v>
      </c>
      <c r="D48" s="71">
        <v>186.020004</v>
      </c>
      <c r="E48" s="71">
        <v>122.709999</v>
      </c>
      <c r="F48" s="71">
        <v>124.730003</v>
      </c>
      <c r="G48" s="71">
        <v>332.92999300000002</v>
      </c>
      <c r="H48" s="71">
        <v>104.040001</v>
      </c>
      <c r="I48" s="71">
        <v>2713.219971</v>
      </c>
      <c r="J48" s="2"/>
      <c r="K48" s="2">
        <f t="shared" si="32"/>
        <v>1.0101010101010166E-2</v>
      </c>
      <c r="L48" s="2">
        <f t="shared" si="32"/>
        <v>7.9351016165119859E-2</v>
      </c>
      <c r="M48" s="2">
        <f t="shared" si="32"/>
        <v>-2.7600621626754474E-2</v>
      </c>
      <c r="N48" s="2">
        <f t="shared" si="32"/>
        <v>6.2320788740979349E-3</v>
      </c>
      <c r="O48" s="2">
        <f t="shared" si="32"/>
        <v>2.0202854241733181E-2</v>
      </c>
      <c r="P48" s="2">
        <f t="shared" si="32"/>
        <v>-7.7065997150982724E-2</v>
      </c>
      <c r="Q48" s="2">
        <f t="shared" si="24"/>
        <v>-1.2250359342345307E-2</v>
      </c>
      <c r="R48" s="2"/>
      <c r="S48" s="2"/>
      <c r="T48" s="10">
        <f t="shared" si="28"/>
        <v>-1.0554089709762571E-2</v>
      </c>
      <c r="U48" s="10">
        <f t="shared" si="28"/>
        <v>-1.9237541148884429E-2</v>
      </c>
      <c r="V48" s="10">
        <f t="shared" si="28"/>
        <v>-9.6363625657630569E-3</v>
      </c>
      <c r="W48" s="10">
        <f t="shared" si="28"/>
        <v>9.2942669963107516E-3</v>
      </c>
      <c r="X48" s="10">
        <f t="shared" si="28"/>
        <v>3.8632032193157695E-3</v>
      </c>
      <c r="Y48" s="10">
        <f t="shared" si="28"/>
        <v>-9.3727508981366059E-3</v>
      </c>
      <c r="Z48" s="10">
        <f t="shared" si="28"/>
        <v>-1.2247232274807951E-2</v>
      </c>
      <c r="AA48" s="10">
        <f t="shared" si="27"/>
        <v>-4.9473505407420237E-3</v>
      </c>
      <c r="AB48" s="10"/>
      <c r="AC48" s="10"/>
      <c r="AD48" s="10">
        <f t="shared" si="1"/>
        <v>-7.9614262518869217E-4</v>
      </c>
      <c r="AE48" s="10">
        <f t="shared" si="2"/>
        <v>-1.2171580816352865E-2</v>
      </c>
      <c r="AF48" s="10">
        <f t="shared" si="3"/>
        <v>-4.3680032182577015E-3</v>
      </c>
      <c r="AG48" s="10">
        <f t="shared" si="4"/>
        <v>1.3758533494633483E-2</v>
      </c>
      <c r="AH48" s="10">
        <f t="shared" si="5"/>
        <v>7.430353179364203E-3</v>
      </c>
      <c r="AI48" s="10">
        <f t="shared" si="6"/>
        <v>-1.8411476058026975E-3</v>
      </c>
      <c r="AJ48" s="10"/>
      <c r="AK48" s="10"/>
      <c r="AL48" s="10"/>
      <c r="AM48" s="10"/>
      <c r="AN48" s="10"/>
      <c r="AT48" s="2">
        <v>2821.929932</v>
      </c>
      <c r="AU48" s="1">
        <v>43325</v>
      </c>
      <c r="AV48" s="2">
        <f t="shared" si="30"/>
        <v>389253.17</v>
      </c>
      <c r="AW48" s="2">
        <f t="shared" si="29"/>
        <v>43346.369746000004</v>
      </c>
      <c r="AX48" s="2">
        <f t="shared" si="29"/>
        <v>-94378.199079999991</v>
      </c>
      <c r="AY48" s="2">
        <f t="shared" si="29"/>
        <v>11589.580088999999</v>
      </c>
      <c r="AZ48" s="2">
        <f t="shared" si="29"/>
        <v>251124.44410200001</v>
      </c>
      <c r="BA48" s="2">
        <f t="shared" si="29"/>
        <v>-79852.956460000001</v>
      </c>
      <c r="BB48" s="32">
        <f t="shared" si="29"/>
        <v>492118.68567899999</v>
      </c>
      <c r="BC48" s="2">
        <f t="shared" si="31"/>
        <v>1013201.0940759999</v>
      </c>
      <c r="BE48" s="15">
        <f t="shared" si="33"/>
        <v>3.6801131101928952E-3</v>
      </c>
    </row>
    <row r="49" spans="1:57" x14ac:dyDescent="0.2">
      <c r="A49" s="70">
        <v>43286</v>
      </c>
      <c r="B49" s="71">
        <v>15.5</v>
      </c>
      <c r="C49" s="71">
        <v>398.39001500000001</v>
      </c>
      <c r="D49" s="71">
        <v>187.5</v>
      </c>
      <c r="E49" s="71">
        <v>125</v>
      </c>
      <c r="F49" s="71">
        <v>123.980003</v>
      </c>
      <c r="G49" s="71">
        <v>333.17999300000002</v>
      </c>
      <c r="H49" s="71">
        <v>105.339996</v>
      </c>
      <c r="I49" s="71">
        <v>2736.610107</v>
      </c>
      <c r="J49" s="2"/>
      <c r="K49" s="2">
        <f t="shared" si="32"/>
        <v>4.3771043771043905E-2</v>
      </c>
      <c r="L49" s="2">
        <f t="shared" si="32"/>
        <v>8.9092476952186361E-2</v>
      </c>
      <c r="M49" s="2">
        <f t="shared" si="32"/>
        <v>-1.7141080523330077E-2</v>
      </c>
      <c r="N49" s="2">
        <f t="shared" si="32"/>
        <v>2.8975937710505439E-2</v>
      </c>
      <c r="O49" s="2">
        <f t="shared" si="32"/>
        <v>1.0184958603806082E-2</v>
      </c>
      <c r="P49" s="2">
        <f t="shared" si="32"/>
        <v>-7.4757046796605664E-2</v>
      </c>
      <c r="Q49" s="2">
        <f t="shared" si="24"/>
        <v>-4.4346412189691931E-3</v>
      </c>
      <c r="R49" s="2"/>
      <c r="S49" s="2"/>
      <c r="T49" s="10">
        <f t="shared" si="28"/>
        <v>3.3333333333333437E-2</v>
      </c>
      <c r="U49" s="10">
        <f t="shared" si="28"/>
        <v>2.0152684169004287E-2</v>
      </c>
      <c r="V49" s="10">
        <f t="shared" si="28"/>
        <v>7.9561120749143122E-3</v>
      </c>
      <c r="W49" s="10">
        <f t="shared" si="28"/>
        <v>1.8661894048259242E-2</v>
      </c>
      <c r="X49" s="10">
        <f t="shared" si="28"/>
        <v>-6.0129879095729422E-3</v>
      </c>
      <c r="Y49" s="10">
        <f t="shared" si="28"/>
        <v>7.5090861519355734E-4</v>
      </c>
      <c r="Z49" s="10">
        <f t="shared" si="28"/>
        <v>1.24951459775553E-2</v>
      </c>
      <c r="AA49" s="10">
        <f t="shared" si="27"/>
        <v>8.6208034180801363E-3</v>
      </c>
      <c r="AB49" s="10"/>
      <c r="AC49" s="10"/>
      <c r="AD49" s="10">
        <f t="shared" si="1"/>
        <v>1.6330021583460395E-2</v>
      </c>
      <c r="AE49" s="10">
        <f t="shared" si="2"/>
        <v>7.8401838751458713E-3</v>
      </c>
      <c r="AF49" s="10">
        <f t="shared" si="3"/>
        <v>-1.2240521153184473E-3</v>
      </c>
      <c r="AG49" s="10">
        <f t="shared" si="4"/>
        <v>1.0882868977965955E-2</v>
      </c>
      <c r="AH49" s="10">
        <f t="shared" si="5"/>
        <v>-1.2228779233665716E-2</v>
      </c>
      <c r="AI49" s="10">
        <f t="shared" si="6"/>
        <v>-1.2372978780995985E-2</v>
      </c>
      <c r="AJ49" s="10"/>
      <c r="AK49" s="10"/>
      <c r="AL49" s="10"/>
      <c r="AM49" s="10"/>
      <c r="AN49" s="10"/>
      <c r="AT49" s="2">
        <v>2839.959961</v>
      </c>
      <c r="AU49" s="1">
        <v>43326</v>
      </c>
      <c r="AV49" s="2">
        <f t="shared" si="30"/>
        <v>394974.58</v>
      </c>
      <c r="AW49" s="2">
        <f t="shared" si="29"/>
        <v>42861.228729999995</v>
      </c>
      <c r="AX49" s="2">
        <f t="shared" si="29"/>
        <v>-94681.800920000009</v>
      </c>
      <c r="AY49" s="2">
        <f t="shared" si="29"/>
        <v>11525.5</v>
      </c>
      <c r="AZ49" s="2">
        <f t="shared" si="29"/>
        <v>251411.58410199999</v>
      </c>
      <c r="BA49" s="2">
        <f t="shared" si="29"/>
        <v>-80037.043539999999</v>
      </c>
      <c r="BB49" s="32">
        <f t="shared" si="29"/>
        <v>495402.65864199999</v>
      </c>
      <c r="BC49" s="2">
        <f t="shared" si="31"/>
        <v>1021456.707014</v>
      </c>
      <c r="BE49" s="15">
        <f t="shared" si="33"/>
        <v>8.1480497664967455E-3</v>
      </c>
    </row>
    <row r="50" spans="1:57" x14ac:dyDescent="0.2">
      <c r="A50" s="70">
        <v>43287</v>
      </c>
      <c r="B50" s="71">
        <v>16.360001</v>
      </c>
      <c r="C50" s="71">
        <v>408.25</v>
      </c>
      <c r="D50" s="71">
        <v>187.55999800000001</v>
      </c>
      <c r="E50" s="71">
        <v>125.75</v>
      </c>
      <c r="F50" s="71">
        <v>124.139999</v>
      </c>
      <c r="G50" s="71">
        <v>334.64001500000001</v>
      </c>
      <c r="H50" s="71">
        <v>104.779999</v>
      </c>
      <c r="I50" s="71">
        <v>2759.820068</v>
      </c>
      <c r="J50" s="2"/>
      <c r="K50" s="2">
        <f t="shared" si="32"/>
        <v>4.4033248245054279E-2</v>
      </c>
      <c r="L50" s="2">
        <f t="shared" si="32"/>
        <v>0.11103547875241326</v>
      </c>
      <c r="M50" s="2">
        <f t="shared" si="32"/>
        <v>-3.3146073685600408E-2</v>
      </c>
      <c r="N50" s="2">
        <f t="shared" si="32"/>
        <v>2.4106189232786068E-2</v>
      </c>
      <c r="O50" s="2">
        <f t="shared" si="32"/>
        <v>6.1598477750004488E-3</v>
      </c>
      <c r="P50" s="2">
        <f t="shared" si="32"/>
        <v>-9.9364794915301924E-2</v>
      </c>
      <c r="Q50" s="2">
        <f t="shared" si="24"/>
        <v>-4.5196420210561472E-3</v>
      </c>
      <c r="R50" s="2"/>
      <c r="S50" s="2"/>
      <c r="T50" s="10">
        <f t="shared" si="28"/>
        <v>5.5483935483870983E-2</v>
      </c>
      <c r="U50" s="10">
        <f t="shared" si="28"/>
        <v>2.4749578625859803E-2</v>
      </c>
      <c r="V50" s="10">
        <f t="shared" si="28"/>
        <v>3.1998933333343693E-4</v>
      </c>
      <c r="W50" s="10">
        <f t="shared" si="28"/>
        <v>6.0000000000000053E-3</v>
      </c>
      <c r="X50" s="10">
        <f t="shared" si="28"/>
        <v>1.2904984362680505E-3</v>
      </c>
      <c r="Y50" s="10">
        <f t="shared" si="28"/>
        <v>4.3820818496744796E-3</v>
      </c>
      <c r="Z50" s="10">
        <f t="shared" si="28"/>
        <v>-5.3160909556138058E-3</v>
      </c>
      <c r="AA50" s="10">
        <f t="shared" si="27"/>
        <v>8.4812816194133056E-3</v>
      </c>
      <c r="AB50" s="10"/>
      <c r="AC50" s="10"/>
      <c r="AD50" s="10">
        <f t="shared" si="1"/>
        <v>3.8755810688575712E-2</v>
      </c>
      <c r="AE50" s="10">
        <f t="shared" si="2"/>
        <v>1.2636347716045361E-2</v>
      </c>
      <c r="AF50" s="10">
        <f t="shared" si="3"/>
        <v>-8.7116001872586894E-3</v>
      </c>
      <c r="AG50" s="10">
        <f t="shared" si="4"/>
        <v>-1.6531268776253643E-3</v>
      </c>
      <c r="AH50" s="10">
        <f t="shared" si="5"/>
        <v>-4.8246945626319367E-3</v>
      </c>
      <c r="AI50" s="10">
        <f t="shared" si="6"/>
        <v>-8.5294044179639733E-3</v>
      </c>
      <c r="AJ50" s="10"/>
      <c r="AK50" s="10"/>
      <c r="AL50" s="10"/>
      <c r="AM50" s="10"/>
      <c r="AN50" s="10"/>
      <c r="AT50" s="2">
        <v>2818.3701169999999</v>
      </c>
      <c r="AU50" s="1">
        <v>43327</v>
      </c>
      <c r="AV50" s="2">
        <f t="shared" si="30"/>
        <v>388661.31972899998</v>
      </c>
      <c r="AW50" s="2">
        <f t="shared" si="29"/>
        <v>41452.799238</v>
      </c>
      <c r="AX50" s="2">
        <f t="shared" si="29"/>
        <v>-94070</v>
      </c>
      <c r="AY50" s="2">
        <f t="shared" si="29"/>
        <v>11608.269377000001</v>
      </c>
      <c r="AZ50" s="2">
        <f t="shared" si="29"/>
        <v>241894.94410200001</v>
      </c>
      <c r="BA50" s="2">
        <f t="shared" si="29"/>
        <v>-78295.362359999999</v>
      </c>
      <c r="BB50" s="32">
        <f t="shared" si="29"/>
        <v>491297.68703699997</v>
      </c>
      <c r="BC50" s="2">
        <f t="shared" si="31"/>
        <v>1002549.6571229999</v>
      </c>
      <c r="BE50" s="15">
        <f t="shared" si="33"/>
        <v>-1.8509888633724603E-2</v>
      </c>
    </row>
    <row r="51" spans="1:57" x14ac:dyDescent="0.2">
      <c r="A51" s="70">
        <v>43290</v>
      </c>
      <c r="B51" s="71">
        <v>16.610001</v>
      </c>
      <c r="C51" s="71">
        <v>418.97000100000002</v>
      </c>
      <c r="D51" s="71">
        <v>189.63999899999999</v>
      </c>
      <c r="E51" s="71">
        <v>126.050003</v>
      </c>
      <c r="F51" s="71">
        <v>125.989998</v>
      </c>
      <c r="G51" s="71">
        <v>341.92001299999998</v>
      </c>
      <c r="H51" s="71">
        <v>106.019997</v>
      </c>
      <c r="I51" s="71">
        <v>2784.169922</v>
      </c>
      <c r="J51" s="2"/>
      <c r="K51" s="2">
        <f t="shared" si="32"/>
        <v>0.11551383478844857</v>
      </c>
      <c r="L51" s="2">
        <f t="shared" si="32"/>
        <v>0.15929719965628997</v>
      </c>
      <c r="M51" s="2">
        <f t="shared" si="32"/>
        <v>-3.0321663791728626E-2</v>
      </c>
      <c r="N51" s="2">
        <f t="shared" si="32"/>
        <v>2.2054657876353634E-2</v>
      </c>
      <c r="O51" s="2">
        <f t="shared" si="32"/>
        <v>-7.6402095749859011E-3</v>
      </c>
      <c r="P51" s="2">
        <f t="shared" si="32"/>
        <v>-7.2205752780521881E-2</v>
      </c>
      <c r="Q51" s="2">
        <f t="shared" si="24"/>
        <v>4.9812134903273186E-3</v>
      </c>
      <c r="R51" s="2"/>
      <c r="S51" s="2"/>
      <c r="T51" s="10">
        <f t="shared" si="28"/>
        <v>1.5281172660075004E-2</v>
      </c>
      <c r="U51" s="10">
        <f t="shared" si="28"/>
        <v>2.6258422535211379E-2</v>
      </c>
      <c r="V51" s="10">
        <f t="shared" si="28"/>
        <v>1.1089790052140946E-2</v>
      </c>
      <c r="W51" s="10">
        <f t="shared" si="28"/>
        <v>2.3857097415507234E-3</v>
      </c>
      <c r="X51" s="10">
        <f t="shared" si="28"/>
        <v>1.4902521466912511E-2</v>
      </c>
      <c r="Y51" s="10">
        <f t="shared" si="28"/>
        <v>2.1754714540040743E-2</v>
      </c>
      <c r="Z51" s="10">
        <f t="shared" si="28"/>
        <v>1.1834300551959442E-2</v>
      </c>
      <c r="AA51" s="10">
        <f t="shared" si="27"/>
        <v>8.8229860643218583E-3</v>
      </c>
      <c r="AB51" s="10"/>
      <c r="AC51" s="10"/>
      <c r="AD51" s="10">
        <f t="shared" si="1"/>
        <v>-2.1209156768215096E-3</v>
      </c>
      <c r="AE51" s="10">
        <f t="shared" si="2"/>
        <v>1.3657158680633856E-2</v>
      </c>
      <c r="AF51" s="10">
        <f t="shared" si="3"/>
        <v>1.694324596016648E-3</v>
      </c>
      <c r="AG51" s="10">
        <f t="shared" si="4"/>
        <v>-5.5757558505382509E-3</v>
      </c>
      <c r="AH51" s="10">
        <f t="shared" si="5"/>
        <v>8.5409519505278524E-3</v>
      </c>
      <c r="AI51" s="10">
        <f t="shared" si="6"/>
        <v>8.3230342208418379E-3</v>
      </c>
      <c r="AJ51" s="10"/>
      <c r="AK51" s="10"/>
      <c r="AL51" s="10"/>
      <c r="AM51" s="10"/>
      <c r="AN51" s="10"/>
      <c r="AT51" s="2">
        <v>2840.6899410000001</v>
      </c>
      <c r="AU51" s="1">
        <v>43328</v>
      </c>
      <c r="AV51" s="2">
        <f t="shared" si="30"/>
        <v>381361.56999999995</v>
      </c>
      <c r="AW51" s="2">
        <f t="shared" si="29"/>
        <v>40949.880253999996</v>
      </c>
      <c r="AX51" s="2">
        <f t="shared" si="29"/>
        <v>-95477.59908</v>
      </c>
      <c r="AY51" s="2">
        <f t="shared" si="29"/>
        <v>11790.719644000001</v>
      </c>
      <c r="AZ51" s="2">
        <f t="shared" si="29"/>
        <v>241320.66820400002</v>
      </c>
      <c r="BA51" s="2">
        <f t="shared" si="29"/>
        <v>-81651.282596000005</v>
      </c>
      <c r="BB51" s="32">
        <f t="shared" si="29"/>
        <v>495921.157037</v>
      </c>
      <c r="BC51" s="2">
        <f t="shared" si="31"/>
        <v>994215.11346299993</v>
      </c>
      <c r="BE51" s="15">
        <f t="shared" si="33"/>
        <v>-8.3133474743959379E-3</v>
      </c>
    </row>
    <row r="52" spans="1:57" x14ac:dyDescent="0.2">
      <c r="A52" s="70">
        <v>43291</v>
      </c>
      <c r="B52" s="71">
        <v>16.549999</v>
      </c>
      <c r="C52" s="71">
        <v>415.63000499999998</v>
      </c>
      <c r="D52" s="71">
        <v>189.89999399999999</v>
      </c>
      <c r="E52" s="71">
        <v>127.379997</v>
      </c>
      <c r="F52" s="71">
        <v>127.589996</v>
      </c>
      <c r="G52" s="71">
        <v>347.16000400000001</v>
      </c>
      <c r="H52" s="71">
        <v>106.029999</v>
      </c>
      <c r="I52" s="71">
        <v>2793.8400879999999</v>
      </c>
      <c r="J52" s="2"/>
      <c r="K52" s="2">
        <f t="shared" si="32"/>
        <v>8.5245836065573677E-2</v>
      </c>
      <c r="L52" s="2">
        <f t="shared" si="32"/>
        <v>0.15270265671320793</v>
      </c>
      <c r="M52" s="2">
        <f t="shared" si="32"/>
        <v>-3.1171884882707168E-2</v>
      </c>
      <c r="N52" s="2">
        <f t="shared" si="32"/>
        <v>2.6761236929892629E-2</v>
      </c>
      <c r="O52" s="2">
        <f t="shared" si="32"/>
        <v>9.0951754334833712E-3</v>
      </c>
      <c r="P52" s="2">
        <f t="shared" si="32"/>
        <v>-6.0460070365358498E-2</v>
      </c>
      <c r="Q52" s="2">
        <f t="shared" si="24"/>
        <v>5.3292187725402229E-3</v>
      </c>
      <c r="R52" s="2"/>
      <c r="S52" s="2"/>
      <c r="T52" s="10">
        <f t="shared" si="28"/>
        <v>-3.6124019498855464E-3</v>
      </c>
      <c r="U52" s="10">
        <f t="shared" si="28"/>
        <v>-7.9719215982722025E-3</v>
      </c>
      <c r="V52" s="10">
        <f t="shared" si="28"/>
        <v>1.3709924138947116E-3</v>
      </c>
      <c r="W52" s="10">
        <f t="shared" si="28"/>
        <v>1.0551320653280793E-2</v>
      </c>
      <c r="X52" s="10">
        <f t="shared" si="28"/>
        <v>1.2699404916253654E-2</v>
      </c>
      <c r="Y52" s="10">
        <f t="shared" si="28"/>
        <v>1.5325195369596756E-2</v>
      </c>
      <c r="Z52" s="10">
        <f t="shared" si="28"/>
        <v>9.4340693105321449E-5</v>
      </c>
      <c r="AA52" s="10">
        <f t="shared" si="27"/>
        <v>3.4732671751058763E-3</v>
      </c>
      <c r="AB52" s="10"/>
      <c r="AC52" s="10"/>
      <c r="AD52" s="10">
        <f t="shared" si="1"/>
        <v>-1.0462928716923017E-2</v>
      </c>
      <c r="AE52" s="10">
        <f t="shared" si="2"/>
        <v>-1.2932550096591867E-2</v>
      </c>
      <c r="AF52" s="10">
        <f t="shared" si="3"/>
        <v>-2.3276376786493459E-3</v>
      </c>
      <c r="AG52" s="10">
        <f t="shared" si="4"/>
        <v>7.417200650693791E-3</v>
      </c>
      <c r="AH52" s="10">
        <f t="shared" si="5"/>
        <v>1.0195101903381189E-2</v>
      </c>
      <c r="AI52" s="10">
        <f t="shared" si="6"/>
        <v>1.0037664139343717E-2</v>
      </c>
      <c r="AJ52" s="10"/>
      <c r="AK52" s="10"/>
      <c r="AL52" s="10"/>
      <c r="AM52" s="10"/>
      <c r="AN52" s="10"/>
      <c r="AT52" s="2">
        <v>2850.1298830000001</v>
      </c>
      <c r="AU52" s="1">
        <v>43329</v>
      </c>
      <c r="AV52" s="2">
        <f t="shared" si="30"/>
        <v>390042.33</v>
      </c>
      <c r="AW52" s="2">
        <f t="shared" si="29"/>
        <v>40231.059872999998</v>
      </c>
      <c r="AX52" s="2">
        <f t="shared" si="29"/>
        <v>-95744.399539999999</v>
      </c>
      <c r="AY52" s="2">
        <f t="shared" si="29"/>
        <v>11967.830088999999</v>
      </c>
      <c r="AZ52" s="2">
        <f t="shared" si="29"/>
        <v>241607.80615300001</v>
      </c>
      <c r="BA52" s="2">
        <f t="shared" si="29"/>
        <v>-81750.398583999995</v>
      </c>
      <c r="BB52" s="32">
        <f t="shared" si="29"/>
        <v>495921.157037</v>
      </c>
      <c r="BC52" s="2">
        <f t="shared" si="31"/>
        <v>1002275.385028</v>
      </c>
      <c r="BE52" s="15">
        <f t="shared" si="33"/>
        <v>8.107170627214666E-3</v>
      </c>
    </row>
    <row r="53" spans="1:57" x14ac:dyDescent="0.2">
      <c r="A53" s="70">
        <v>43292</v>
      </c>
      <c r="B53" s="71">
        <v>16.27</v>
      </c>
      <c r="C53" s="71">
        <v>418.64999399999999</v>
      </c>
      <c r="D53" s="71">
        <v>189.91000399999999</v>
      </c>
      <c r="E53" s="71">
        <v>126.239998</v>
      </c>
      <c r="F53" s="71">
        <v>123.519997</v>
      </c>
      <c r="G53" s="71">
        <v>340.60000600000001</v>
      </c>
      <c r="H53" s="71">
        <v>108.040001</v>
      </c>
      <c r="I53" s="71">
        <v>2774.0200199999999</v>
      </c>
      <c r="J53" s="2"/>
      <c r="K53" s="2">
        <f t="shared" si="32"/>
        <v>3.4329307056579772E-2</v>
      </c>
      <c r="L53" s="2">
        <f t="shared" si="32"/>
        <v>0.15825143201267888</v>
      </c>
      <c r="M53" s="2">
        <f t="shared" si="32"/>
        <v>-2.7747903263729112E-2</v>
      </c>
      <c r="N53" s="2">
        <f t="shared" si="32"/>
        <v>2.9186318956911261E-2</v>
      </c>
      <c r="O53" s="2">
        <f t="shared" si="32"/>
        <v>-3.1671378671548678E-2</v>
      </c>
      <c r="P53" s="2">
        <f t="shared" si="32"/>
        <v>-8.1792192366462513E-2</v>
      </c>
      <c r="Q53" s="2">
        <f t="shared" si="24"/>
        <v>-2.868432782171082E-3</v>
      </c>
      <c r="R53" s="2"/>
      <c r="S53" s="2"/>
      <c r="T53" s="10">
        <f t="shared" si="28"/>
        <v>-1.6918369602318406E-2</v>
      </c>
      <c r="U53" s="10">
        <f t="shared" si="28"/>
        <v>7.2660514488120942E-3</v>
      </c>
      <c r="V53" s="10">
        <f t="shared" si="28"/>
        <v>5.2711955325301929E-5</v>
      </c>
      <c r="W53" s="10">
        <f t="shared" si="28"/>
        <v>-8.9495919834258197E-3</v>
      </c>
      <c r="X53" s="10">
        <f t="shared" si="28"/>
        <v>-3.1899044812259358E-2</v>
      </c>
      <c r="Y53" s="10">
        <f t="shared" si="28"/>
        <v>-1.8896180217811032E-2</v>
      </c>
      <c r="Z53" s="10">
        <f t="shared" si="28"/>
        <v>1.8956918032225989E-2</v>
      </c>
      <c r="AA53" s="10">
        <f t="shared" si="27"/>
        <v>-7.0942027373471772E-3</v>
      </c>
      <c r="AB53" s="10"/>
      <c r="AC53" s="10"/>
      <c r="AD53" s="10">
        <f t="shared" si="1"/>
        <v>-2.9260611236290642E-3</v>
      </c>
      <c r="AE53" s="10">
        <f t="shared" si="2"/>
        <v>1.7398213041209323E-2</v>
      </c>
      <c r="AF53" s="10">
        <f t="shared" si="3"/>
        <v>7.60722198986097E-3</v>
      </c>
      <c r="AG53" s="10">
        <f t="shared" si="4"/>
        <v>-2.5481026707444574E-3</v>
      </c>
      <c r="AH53" s="10">
        <f t="shared" si="5"/>
        <v>-2.6783966589540988E-2</v>
      </c>
      <c r="AI53" s="10">
        <f t="shared" si="6"/>
        <v>-8.096314662888281E-3</v>
      </c>
      <c r="AJ53" s="10"/>
      <c r="AK53" s="10"/>
      <c r="AL53" s="10"/>
      <c r="AM53" s="10"/>
      <c r="AN53" s="10"/>
      <c r="AT53" s="2">
        <v>2857.0500489999999</v>
      </c>
      <c r="AU53" s="1">
        <v>43332</v>
      </c>
      <c r="AV53" s="2">
        <f t="shared" si="30"/>
        <v>394185.42</v>
      </c>
      <c r="AW53" s="2">
        <f t="shared" si="29"/>
        <v>41621.711396999999</v>
      </c>
      <c r="AX53" s="2">
        <f t="shared" si="29"/>
        <v>-95891.60321999999</v>
      </c>
      <c r="AY53" s="2">
        <f t="shared" si="29"/>
        <v>12182.320445000001</v>
      </c>
      <c r="AZ53" s="2">
        <f t="shared" si="29"/>
        <v>241505.25</v>
      </c>
      <c r="BA53" s="2">
        <f t="shared" si="29"/>
        <v>-82774.637640000001</v>
      </c>
      <c r="BB53" s="32">
        <f t="shared" si="29"/>
        <v>495273.03296300001</v>
      </c>
      <c r="BC53" s="2">
        <f t="shared" si="31"/>
        <v>1006101.4939450001</v>
      </c>
      <c r="BE53" s="15">
        <f t="shared" si="33"/>
        <v>3.8174228102920704E-3</v>
      </c>
    </row>
    <row r="54" spans="1:57" x14ac:dyDescent="0.2">
      <c r="A54" s="70">
        <v>43293</v>
      </c>
      <c r="B54" s="71">
        <v>16.559999000000001</v>
      </c>
      <c r="C54" s="71">
        <v>413.5</v>
      </c>
      <c r="D54" s="71">
        <v>189.96000699999999</v>
      </c>
      <c r="E54" s="71">
        <v>127.760002</v>
      </c>
      <c r="F54" s="71">
        <v>124.260002</v>
      </c>
      <c r="G54" s="71">
        <v>346.02999899999998</v>
      </c>
      <c r="H54" s="71">
        <v>108.25</v>
      </c>
      <c r="I54" s="71">
        <v>2798.290039</v>
      </c>
      <c r="J54" s="2"/>
      <c r="K54" s="2">
        <f t="shared" si="32"/>
        <v>4.4794889589905518E-2</v>
      </c>
      <c r="L54" s="2">
        <f t="shared" si="32"/>
        <v>0.13651984381375359</v>
      </c>
      <c r="M54" s="2">
        <f t="shared" si="32"/>
        <v>-2.7193101301928646E-2</v>
      </c>
      <c r="N54" s="2">
        <f t="shared" si="32"/>
        <v>4.2598343050445964E-2</v>
      </c>
      <c r="O54" s="2">
        <f t="shared" si="32"/>
        <v>-2.2190745637539311E-2</v>
      </c>
      <c r="P54" s="2">
        <f t="shared" si="32"/>
        <v>-6.6348271360804567E-2</v>
      </c>
      <c r="Q54" s="2">
        <f t="shared" si="24"/>
        <v>4.1049717773518068E-3</v>
      </c>
      <c r="R54" s="2"/>
      <c r="S54" s="2"/>
      <c r="T54" s="10">
        <f t="shared" si="28"/>
        <v>1.7824154886293853E-2</v>
      </c>
      <c r="U54" s="10">
        <f t="shared" si="28"/>
        <v>-1.2301430965743654E-2</v>
      </c>
      <c r="V54" s="10">
        <f t="shared" si="28"/>
        <v>2.632983989616644E-4</v>
      </c>
      <c r="W54" s="10">
        <f t="shared" si="28"/>
        <v>1.2040589544369373E-2</v>
      </c>
      <c r="X54" s="10">
        <f t="shared" si="28"/>
        <v>5.9909732672678295E-3</v>
      </c>
      <c r="Y54" s="10">
        <f t="shared" si="28"/>
        <v>1.5942433659264177E-2</v>
      </c>
      <c r="Z54" s="10">
        <f t="shared" si="28"/>
        <v>1.9437152726422546E-3</v>
      </c>
      <c r="AA54" s="10">
        <f t="shared" si="27"/>
        <v>8.7490424816760726E-3</v>
      </c>
      <c r="AB54" s="10"/>
      <c r="AC54" s="10"/>
      <c r="AD54" s="10">
        <f t="shared" si="1"/>
        <v>5.6790977614253058E-4</v>
      </c>
      <c r="AE54" s="10">
        <f t="shared" si="2"/>
        <v>-2.4797086289549467E-2</v>
      </c>
      <c r="AF54" s="10">
        <f t="shared" si="3"/>
        <v>-9.0534256456511839E-3</v>
      </c>
      <c r="AG54" s="10">
        <f t="shared" si="4"/>
        <v>4.1458473138156482E-3</v>
      </c>
      <c r="AH54" s="10">
        <f t="shared" si="5"/>
        <v>-3.1728127866777721E-4</v>
      </c>
      <c r="AI54" s="10">
        <f t="shared" si="6"/>
        <v>2.6233214158294035E-3</v>
      </c>
      <c r="AJ54" s="10"/>
      <c r="AK54" s="10"/>
      <c r="AL54" s="10"/>
      <c r="AM54" s="10"/>
      <c r="AN54" s="10"/>
      <c r="AT54" s="2">
        <v>2862.959961</v>
      </c>
      <c r="AU54" s="1">
        <v>43333</v>
      </c>
      <c r="AV54" s="2">
        <f t="shared" si="30"/>
        <v>402471.6</v>
      </c>
      <c r="AW54" s="2">
        <f t="shared" si="30"/>
        <v>42928.538603000001</v>
      </c>
      <c r="AX54" s="2">
        <f t="shared" si="30"/>
        <v>-95905.402300000002</v>
      </c>
      <c r="AY54" s="2">
        <f t="shared" si="30"/>
        <v>12046.150534</v>
      </c>
      <c r="AZ54" s="2">
        <f t="shared" si="30"/>
        <v>241894.94410200001</v>
      </c>
      <c r="BA54" s="2">
        <f t="shared" si="30"/>
        <v>-83489.717403999995</v>
      </c>
      <c r="BB54" s="32">
        <f t="shared" si="30"/>
        <v>498297.72</v>
      </c>
      <c r="BC54" s="2">
        <f t="shared" si="31"/>
        <v>1018243.833535</v>
      </c>
      <c r="BE54" s="15">
        <f t="shared" si="33"/>
        <v>1.2068702474925086E-2</v>
      </c>
    </row>
    <row r="55" spans="1:57" x14ac:dyDescent="0.2">
      <c r="A55" s="70">
        <v>43294</v>
      </c>
      <c r="B55" s="71">
        <v>16.27</v>
      </c>
      <c r="C55" s="71">
        <v>395.79998799999998</v>
      </c>
      <c r="D55" s="71">
        <v>190.96000699999999</v>
      </c>
      <c r="E55" s="71">
        <v>125.93</v>
      </c>
      <c r="F55" s="71">
        <v>124.040001</v>
      </c>
      <c r="G55" s="71">
        <v>350.790009</v>
      </c>
      <c r="H55" s="71">
        <v>110</v>
      </c>
      <c r="I55" s="71">
        <v>2801.3100589999999</v>
      </c>
      <c r="J55" s="2"/>
      <c r="K55" s="2">
        <f t="shared" si="32"/>
        <v>-3.0637254901960675E-3</v>
      </c>
      <c r="L55" s="2">
        <f t="shared" si="32"/>
        <v>4.1770840134750742E-2</v>
      </c>
      <c r="M55" s="2">
        <f t="shared" si="32"/>
        <v>-1.8452819042105162E-2</v>
      </c>
      <c r="N55" s="2">
        <f t="shared" si="32"/>
        <v>2.6910242850287203E-2</v>
      </c>
      <c r="O55" s="2">
        <f t="shared" si="32"/>
        <v>-2.3845116864720128E-2</v>
      </c>
      <c r="P55" s="2">
        <f t="shared" si="32"/>
        <v>-3.589390348945054E-2</v>
      </c>
      <c r="Q55" s="2">
        <f t="shared" si="24"/>
        <v>9.252017409556057E-3</v>
      </c>
      <c r="R55" s="2"/>
      <c r="S55" s="2"/>
      <c r="T55" s="10">
        <f t="shared" si="28"/>
        <v>-1.7512017965701676E-2</v>
      </c>
      <c r="U55" s="10">
        <f t="shared" si="28"/>
        <v>-4.2805349455864561E-2</v>
      </c>
      <c r="V55" s="10">
        <f t="shared" si="28"/>
        <v>5.264265967309667E-3</v>
      </c>
      <c r="W55" s="10">
        <f t="shared" si="28"/>
        <v>-1.4323747427618216E-2</v>
      </c>
      <c r="X55" s="10">
        <f t="shared" si="28"/>
        <v>-1.7704892681394968E-3</v>
      </c>
      <c r="Y55" s="10">
        <f t="shared" si="28"/>
        <v>1.375606165290888E-2</v>
      </c>
      <c r="Z55" s="10">
        <f t="shared" si="28"/>
        <v>1.616628175519641E-2</v>
      </c>
      <c r="AA55" s="10">
        <f t="shared" si="27"/>
        <v>1.0792376622543731E-3</v>
      </c>
      <c r="AB55" s="10"/>
      <c r="AC55" s="10"/>
      <c r="AD55" s="10">
        <f t="shared" si="1"/>
        <v>-1.9640661148195449E-2</v>
      </c>
      <c r="AE55" s="10">
        <f t="shared" si="2"/>
        <v>-4.434675034267533E-2</v>
      </c>
      <c r="AF55" s="10">
        <f t="shared" si="3"/>
        <v>4.1150019765545517E-3</v>
      </c>
      <c r="AG55" s="10">
        <f t="shared" si="4"/>
        <v>-1.5297602928588583E-2</v>
      </c>
      <c r="AH55" s="10">
        <f t="shared" si="5"/>
        <v>-2.5486436665573707E-3</v>
      </c>
      <c r="AI55" s="10">
        <f t="shared" si="6"/>
        <v>1.211308328230273E-2</v>
      </c>
      <c r="AJ55" s="10"/>
      <c r="AK55" s="10"/>
      <c r="AL55" s="10"/>
      <c r="AM55" s="10"/>
      <c r="AN55" s="10"/>
      <c r="AT55" s="2">
        <v>2861.820068</v>
      </c>
      <c r="AU55" s="1">
        <v>43334</v>
      </c>
      <c r="AV55" s="2">
        <f t="shared" si="30"/>
        <v>412336.1</v>
      </c>
      <c r="AW55" s="2">
        <f t="shared" si="30"/>
        <v>43743.880253999996</v>
      </c>
      <c r="AX55" s="2">
        <f t="shared" si="30"/>
        <v>-95371.800920000009</v>
      </c>
      <c r="AY55" s="2">
        <f t="shared" si="30"/>
        <v>11980.290089000002</v>
      </c>
      <c r="AZ55" s="2">
        <f t="shared" si="30"/>
        <v>243904.91589800001</v>
      </c>
      <c r="BA55" s="2">
        <f t="shared" si="30"/>
        <v>-82607.079763999995</v>
      </c>
      <c r="BB55" s="32">
        <f t="shared" si="30"/>
        <v>496785.37432100001</v>
      </c>
      <c r="BC55" s="2">
        <f t="shared" si="31"/>
        <v>1030771.6798779999</v>
      </c>
      <c r="BE55" s="15">
        <f t="shared" si="33"/>
        <v>1.2303385427346436E-2</v>
      </c>
    </row>
    <row r="56" spans="1:57" x14ac:dyDescent="0.2">
      <c r="A56" s="70">
        <v>43297</v>
      </c>
      <c r="B56" s="71">
        <v>16.579999999999998</v>
      </c>
      <c r="C56" s="71">
        <v>400.48001099999999</v>
      </c>
      <c r="D56" s="71">
        <v>192</v>
      </c>
      <c r="E56" s="71">
        <v>124.69000200000001</v>
      </c>
      <c r="F56" s="71">
        <v>122.980003</v>
      </c>
      <c r="G56" s="71">
        <v>356.10000600000001</v>
      </c>
      <c r="H56" s="71">
        <v>110.199997</v>
      </c>
      <c r="I56" s="71">
        <v>2798.429932</v>
      </c>
      <c r="J56" s="2"/>
      <c r="K56" s="2">
        <f t="shared" ref="K56:P65" si="34">B56/B35-1</f>
        <v>2.0307692307692138E-2</v>
      </c>
      <c r="L56" s="2">
        <f t="shared" si="34"/>
        <v>1.9370316127094389E-2</v>
      </c>
      <c r="M56" s="2">
        <f t="shared" si="34"/>
        <v>-2.5974025974025983E-3</v>
      </c>
      <c r="N56" s="2">
        <f t="shared" si="34"/>
        <v>1.8625912306971193E-2</v>
      </c>
      <c r="O56" s="2">
        <f t="shared" si="34"/>
        <v>-2.7902924228868531E-2</v>
      </c>
      <c r="P56" s="2">
        <f t="shared" si="34"/>
        <v>-1.7438349907017869E-2</v>
      </c>
      <c r="Q56" s="2">
        <f t="shared" si="24"/>
        <v>5.7286610400348881E-3</v>
      </c>
      <c r="R56" s="2"/>
      <c r="S56" s="2"/>
      <c r="T56" s="10">
        <f t="shared" si="28"/>
        <v>1.9053472649047221E-2</v>
      </c>
      <c r="U56" s="10">
        <f t="shared" si="28"/>
        <v>1.1824212081583019E-2</v>
      </c>
      <c r="V56" s="10">
        <f t="shared" si="28"/>
        <v>5.446129879959738E-3</v>
      </c>
      <c r="W56" s="10">
        <f t="shared" si="28"/>
        <v>-9.846724370682125E-3</v>
      </c>
      <c r="X56" s="10">
        <f t="shared" si="28"/>
        <v>-8.5456142490679676E-3</v>
      </c>
      <c r="Y56" s="10">
        <f t="shared" si="28"/>
        <v>1.5137252669017665E-2</v>
      </c>
      <c r="Z56" s="10">
        <f t="shared" si="28"/>
        <v>1.8181545454545311E-3</v>
      </c>
      <c r="AA56" s="10">
        <f t="shared" si="27"/>
        <v>-1.0281357433985505E-3</v>
      </c>
      <c r="AB56" s="10"/>
      <c r="AC56" s="10"/>
      <c r="AD56" s="10">
        <f t="shared" si="1"/>
        <v>2.1081324546183534E-2</v>
      </c>
      <c r="AE56" s="10">
        <f t="shared" si="2"/>
        <v>1.3292627614197049E-2</v>
      </c>
      <c r="AF56" s="10">
        <f t="shared" si="3"/>
        <v>6.5409762041956834E-3</v>
      </c>
      <c r="AG56" s="10">
        <f t="shared" si="4"/>
        <v>-8.9189809417125898E-3</v>
      </c>
      <c r="AH56" s="10">
        <f t="shared" si="5"/>
        <v>-7.8043054726256904E-3</v>
      </c>
      <c r="AI56" s="10">
        <f t="shared" si="6"/>
        <v>1.6702435990105985E-2</v>
      </c>
      <c r="AJ56" s="10"/>
      <c r="AK56" s="10"/>
      <c r="AL56" s="10"/>
      <c r="AM56" s="10"/>
      <c r="AN56" s="10"/>
      <c r="AT56" s="2">
        <v>2856.9799800000001</v>
      </c>
      <c r="AU56" s="1">
        <v>43335</v>
      </c>
      <c r="AV56" s="2">
        <f t="shared" si="30"/>
        <v>439759.42972900002</v>
      </c>
      <c r="AW56" s="2">
        <f t="shared" si="30"/>
        <v>43074.591650999995</v>
      </c>
      <c r="AX56" s="2">
        <f t="shared" si="30"/>
        <v>-95330.402300000002</v>
      </c>
      <c r="AY56" s="2">
        <f t="shared" si="30"/>
        <v>12024.790089000002</v>
      </c>
      <c r="AZ56" s="2">
        <f t="shared" si="30"/>
        <v>242223.095898</v>
      </c>
      <c r="BA56" s="2">
        <f t="shared" si="30"/>
        <v>-82005.282596000005</v>
      </c>
      <c r="BB56" s="32">
        <f t="shared" si="30"/>
        <v>495748.342963</v>
      </c>
      <c r="BC56" s="2">
        <f t="shared" si="31"/>
        <v>1055494.565434</v>
      </c>
      <c r="BE56" s="15">
        <f t="shared" si="33"/>
        <v>2.3984831984253052E-2</v>
      </c>
    </row>
    <row r="57" spans="1:57" x14ac:dyDescent="0.2">
      <c r="A57" s="70">
        <v>43298</v>
      </c>
      <c r="B57" s="71">
        <v>16.870000999999998</v>
      </c>
      <c r="C57" s="71">
        <v>379.48001099999999</v>
      </c>
      <c r="D57" s="71">
        <v>190.41000399999999</v>
      </c>
      <c r="E57" s="71">
        <v>129.11000100000001</v>
      </c>
      <c r="F57" s="71">
        <v>121.910004</v>
      </c>
      <c r="G57" s="71">
        <v>356.88000499999998</v>
      </c>
      <c r="H57" s="71">
        <v>110.300003</v>
      </c>
      <c r="I57" s="71">
        <v>2809.5500489999999</v>
      </c>
      <c r="J57" s="2"/>
      <c r="K57" s="2">
        <f t="shared" si="34"/>
        <v>3.2435801713586176E-2</v>
      </c>
      <c r="L57" s="2">
        <f t="shared" si="34"/>
        <v>-3.1889381216431478E-2</v>
      </c>
      <c r="M57" s="2">
        <f t="shared" si="34"/>
        <v>-7.040003312474119E-3</v>
      </c>
      <c r="N57" s="2">
        <f t="shared" si="34"/>
        <v>5.3013619990101901E-2</v>
      </c>
      <c r="O57" s="2">
        <f t="shared" si="34"/>
        <v>-1.7171855714512629E-2</v>
      </c>
      <c r="P57" s="2">
        <f t="shared" si="34"/>
        <v>-2.794232664660834E-3</v>
      </c>
      <c r="Q57" s="2">
        <f t="shared" si="24"/>
        <v>1.0753163317196446E-2</v>
      </c>
      <c r="R57" s="2"/>
      <c r="S57" s="2"/>
      <c r="T57" s="10">
        <f t="shared" si="28"/>
        <v>1.7491013268998712E-2</v>
      </c>
      <c r="U57" s="10">
        <f t="shared" si="28"/>
        <v>-5.2437074069097589E-2</v>
      </c>
      <c r="V57" s="10">
        <f t="shared" si="28"/>
        <v>-8.281229166666737E-3</v>
      </c>
      <c r="W57" s="10">
        <f t="shared" si="28"/>
        <v>3.5447902230364869E-2</v>
      </c>
      <c r="X57" s="10">
        <f t="shared" si="28"/>
        <v>-8.7005933802098978E-3</v>
      </c>
      <c r="Y57" s="10">
        <f t="shared" si="28"/>
        <v>2.1903931110855979E-3</v>
      </c>
      <c r="Z57" s="10">
        <f t="shared" si="28"/>
        <v>9.0749548749990971E-4</v>
      </c>
      <c r="AA57" s="10">
        <f t="shared" si="27"/>
        <v>3.9736985631984023E-3</v>
      </c>
      <c r="AB57" s="10"/>
      <c r="AC57" s="10"/>
      <c r="AD57" s="10">
        <f t="shared" si="1"/>
        <v>9.6534565827644664E-3</v>
      </c>
      <c r="AE57" s="10">
        <f t="shared" si="2"/>
        <v>-5.8112434282563748E-2</v>
      </c>
      <c r="AF57" s="10">
        <f t="shared" si="3"/>
        <v>-1.2512761134574352E-2</v>
      </c>
      <c r="AG57" s="10">
        <f t="shared" si="4"/>
        <v>3.1862215462461187E-2</v>
      </c>
      <c r="AH57" s="10">
        <f t="shared" si="5"/>
        <v>-1.1565718572820913E-2</v>
      </c>
      <c r="AI57" s="10">
        <f t="shared" si="6"/>
        <v>-3.8589702673255946E-3</v>
      </c>
      <c r="AJ57" s="10"/>
      <c r="AK57" s="10"/>
      <c r="AL57" s="10"/>
      <c r="AM57" s="10"/>
      <c r="AN57" s="10"/>
      <c r="AT57" s="2">
        <v>2874.6899410000001</v>
      </c>
      <c r="AU57" s="1">
        <v>43336</v>
      </c>
      <c r="AV57" s="2">
        <f t="shared" si="30"/>
        <v>473101.42</v>
      </c>
      <c r="AW57" s="2">
        <f t="shared" si="30"/>
        <v>45570.140888999995</v>
      </c>
      <c r="AX57" s="2">
        <f t="shared" si="30"/>
        <v>-95670.798160000006</v>
      </c>
      <c r="AY57" s="2">
        <f t="shared" si="30"/>
        <v>12099.549733</v>
      </c>
      <c r="AZ57" s="2">
        <f t="shared" si="30"/>
        <v>244089.51410199999</v>
      </c>
      <c r="BA57" s="2">
        <f t="shared" si="30"/>
        <v>-82453.68118</v>
      </c>
      <c r="BB57" s="32">
        <f t="shared" si="30"/>
        <v>495532.28</v>
      </c>
      <c r="BC57" s="2">
        <f t="shared" si="31"/>
        <v>1092268.4253839999</v>
      </c>
      <c r="BE57" s="15">
        <f t="shared" si="33"/>
        <v>3.4840406719554462E-2</v>
      </c>
    </row>
    <row r="58" spans="1:57" x14ac:dyDescent="0.2">
      <c r="A58" s="70">
        <v>43299</v>
      </c>
      <c r="B58" s="71">
        <v>16.850000000000001</v>
      </c>
      <c r="C58" s="71">
        <v>375.13000499999998</v>
      </c>
      <c r="D58" s="71">
        <v>200.44000199999999</v>
      </c>
      <c r="E58" s="71">
        <v>127.800003</v>
      </c>
      <c r="F58" s="71">
        <v>121.529999</v>
      </c>
      <c r="G58" s="71">
        <v>360.23001099999999</v>
      </c>
      <c r="H58" s="71">
        <v>110.69000200000001</v>
      </c>
      <c r="I58" s="71">
        <v>2815.6201169999999</v>
      </c>
      <c r="J58" s="2"/>
      <c r="K58" s="2">
        <f t="shared" si="34"/>
        <v>-1.5195849491767999E-2</v>
      </c>
      <c r="L58" s="2">
        <f t="shared" si="34"/>
        <v>-3.9113701933099931E-2</v>
      </c>
      <c r="M58" s="2">
        <f t="shared" si="34"/>
        <v>4.8820056256501099E-2</v>
      </c>
      <c r="N58" s="2">
        <f t="shared" si="34"/>
        <v>5.3412487636004036E-2</v>
      </c>
      <c r="O58" s="2">
        <f t="shared" si="34"/>
        <v>-3.5246502855866391E-2</v>
      </c>
      <c r="P58" s="2">
        <f t="shared" si="34"/>
        <v>1.5476182992506748E-2</v>
      </c>
      <c r="Q58" s="2">
        <f t="shared" si="24"/>
        <v>1.5095130058584871E-2</v>
      </c>
      <c r="R58" s="2"/>
      <c r="S58" s="2"/>
      <c r="T58" s="10">
        <f t="shared" si="28"/>
        <v>-1.1855956617902175E-3</v>
      </c>
      <c r="U58" s="10">
        <f t="shared" si="28"/>
        <v>-1.146307018526993E-2</v>
      </c>
      <c r="V58" s="10">
        <f t="shared" si="28"/>
        <v>5.2675793231956591E-2</v>
      </c>
      <c r="W58" s="10">
        <f t="shared" si="28"/>
        <v>-1.0146371232698015E-2</v>
      </c>
      <c r="X58" s="10">
        <f t="shared" si="28"/>
        <v>-3.1170944756920838E-3</v>
      </c>
      <c r="Y58" s="10">
        <f t="shared" si="28"/>
        <v>9.3869254457110696E-3</v>
      </c>
      <c r="Z58" s="10">
        <f t="shared" si="28"/>
        <v>3.5358022610390005E-3</v>
      </c>
      <c r="AA58" s="10">
        <f t="shared" si="27"/>
        <v>2.1605124999144465E-3</v>
      </c>
      <c r="AB58" s="10"/>
      <c r="AC58" s="10"/>
      <c r="AD58" s="10">
        <f t="shared" si="1"/>
        <v>-5.4469000662611417E-3</v>
      </c>
      <c r="AE58" s="10">
        <f t="shared" si="2"/>
        <v>-1.4548781516338137E-2</v>
      </c>
      <c r="AF58" s="10">
        <f t="shared" si="3"/>
        <v>5.037509589292808E-2</v>
      </c>
      <c r="AG58" s="10">
        <f t="shared" si="4"/>
        <v>-1.2095920490052427E-2</v>
      </c>
      <c r="AH58" s="10">
        <f t="shared" si="5"/>
        <v>-4.6748721213808108E-3</v>
      </c>
      <c r="AI58" s="10">
        <f t="shared" si="6"/>
        <v>6.0978674087918483E-3</v>
      </c>
      <c r="AJ58" s="10"/>
      <c r="AK58" s="10"/>
      <c r="AL58" s="10"/>
      <c r="AM58" s="10"/>
      <c r="AN58" s="10"/>
      <c r="AT58" s="2">
        <v>2896.73999</v>
      </c>
      <c r="AU58" s="1">
        <v>43339</v>
      </c>
      <c r="AV58" s="2">
        <f t="shared" si="30"/>
        <v>498354.54000000004</v>
      </c>
      <c r="AW58" s="2">
        <f t="shared" si="30"/>
        <v>46301.658349000005</v>
      </c>
      <c r="AX58" s="2">
        <f t="shared" si="30"/>
        <v>-96834.597699999998</v>
      </c>
      <c r="AY58" s="2">
        <f t="shared" si="30"/>
        <v>12007.879821999999</v>
      </c>
      <c r="AZ58" s="2">
        <f t="shared" si="30"/>
        <v>246837.845898</v>
      </c>
      <c r="BA58" s="2">
        <f t="shared" si="30"/>
        <v>-83482.637640000001</v>
      </c>
      <c r="BB58" s="32">
        <f t="shared" si="30"/>
        <v>504303.90567899996</v>
      </c>
      <c r="BC58" s="2">
        <f t="shared" si="31"/>
        <v>1127488.5944080001</v>
      </c>
      <c r="BE58" s="15">
        <f t="shared" si="33"/>
        <v>3.2244975873598314E-2</v>
      </c>
    </row>
    <row r="59" spans="1:57" x14ac:dyDescent="0.2">
      <c r="A59" s="70">
        <v>43300</v>
      </c>
      <c r="B59" s="71">
        <v>16.709999</v>
      </c>
      <c r="C59" s="71">
        <v>364.23001099999999</v>
      </c>
      <c r="D59" s="71">
        <v>197.490005</v>
      </c>
      <c r="E59" s="71">
        <v>125.94000200000001</v>
      </c>
      <c r="F59" s="71">
        <v>121.66999800000001</v>
      </c>
      <c r="G59" s="71">
        <v>355.32998700000002</v>
      </c>
      <c r="H59" s="71">
        <v>112.129997</v>
      </c>
      <c r="I59" s="71">
        <v>2804.48999</v>
      </c>
      <c r="J59" s="2"/>
      <c r="K59" s="2">
        <f t="shared" si="34"/>
        <v>1.1982024446852702E-3</v>
      </c>
      <c r="L59" s="2">
        <f t="shared" si="34"/>
        <v>-0.10062225021767801</v>
      </c>
      <c r="M59" s="2">
        <f t="shared" si="34"/>
        <v>3.7509843839983903E-2</v>
      </c>
      <c r="N59" s="2">
        <f t="shared" si="34"/>
        <v>2.7494509260014732E-2</v>
      </c>
      <c r="O59" s="2">
        <f t="shared" si="34"/>
        <v>-3.0826851753808726E-2</v>
      </c>
      <c r="P59" s="2">
        <f t="shared" si="34"/>
        <v>4.165687209276614E-2</v>
      </c>
      <c r="Q59" s="2">
        <f t="shared" si="24"/>
        <v>1.5166890731275195E-2</v>
      </c>
      <c r="R59" s="2"/>
      <c r="S59" s="2"/>
      <c r="T59" s="10">
        <f t="shared" si="28"/>
        <v>-8.3086646884273918E-3</v>
      </c>
      <c r="U59" s="10">
        <f t="shared" si="28"/>
        <v>-2.905657733243705E-2</v>
      </c>
      <c r="V59" s="10">
        <f t="shared" si="28"/>
        <v>-1.4717606119361348E-2</v>
      </c>
      <c r="W59" s="10">
        <f t="shared" si="28"/>
        <v>-1.4553998093411624E-2</v>
      </c>
      <c r="X59" s="10">
        <f t="shared" si="28"/>
        <v>1.1519707163003545E-3</v>
      </c>
      <c r="Y59" s="10">
        <f t="shared" si="28"/>
        <v>-1.3602486884414455E-2</v>
      </c>
      <c r="Z59" s="10">
        <f t="shared" si="28"/>
        <v>1.3009259860705447E-2</v>
      </c>
      <c r="AA59" s="10">
        <f t="shared" si="27"/>
        <v>-3.9529931373906146E-3</v>
      </c>
      <c r="AB59" s="10"/>
      <c r="AC59" s="10"/>
      <c r="AD59" s="10">
        <f t="shared" si="1"/>
        <v>-5.1194651721893965E-4</v>
      </c>
      <c r="AE59" s="10">
        <f t="shared" si="2"/>
        <v>-2.3410789253838063E-2</v>
      </c>
      <c r="AF59" s="10">
        <f t="shared" si="3"/>
        <v>-1.0508123048676644E-2</v>
      </c>
      <c r="AG59" s="10">
        <f t="shared" si="4"/>
        <v>-1.0986994970017464E-2</v>
      </c>
      <c r="AH59" s="10">
        <f t="shared" si="5"/>
        <v>4.0021668356155123E-3</v>
      </c>
      <c r="AI59" s="10">
        <f t="shared" si="6"/>
        <v>-7.5846444285453153E-3</v>
      </c>
      <c r="AJ59" s="10"/>
      <c r="AK59" s="10"/>
      <c r="AL59" s="10"/>
      <c r="AM59" s="10"/>
      <c r="AN59" s="10"/>
      <c r="AT59" s="2">
        <v>2897.5200199999999</v>
      </c>
      <c r="AU59" s="1">
        <v>43340</v>
      </c>
      <c r="AV59" s="2">
        <f t="shared" si="30"/>
        <v>494211.43027100002</v>
      </c>
      <c r="AW59" s="2">
        <f t="shared" si="30"/>
        <v>46798.228729999995</v>
      </c>
      <c r="AX59" s="2">
        <f t="shared" si="30"/>
        <v>-96954.201839999994</v>
      </c>
      <c r="AY59" s="2">
        <f t="shared" si="30"/>
        <v>11954.480622999999</v>
      </c>
      <c r="AZ59" s="2">
        <f t="shared" si="30"/>
        <v>245832.862051</v>
      </c>
      <c r="BA59" s="2">
        <f t="shared" si="30"/>
        <v>-82885.557876000006</v>
      </c>
      <c r="BB59" s="32">
        <f t="shared" si="30"/>
        <v>501840.93567899999</v>
      </c>
      <c r="BC59" s="2">
        <f t="shared" si="31"/>
        <v>1120798.1776379999</v>
      </c>
      <c r="BE59" s="15">
        <f t="shared" si="33"/>
        <v>-5.933910820191568E-3</v>
      </c>
    </row>
    <row r="60" spans="1:57" x14ac:dyDescent="0.2">
      <c r="A60" s="70">
        <v>43301</v>
      </c>
      <c r="B60" s="71">
        <v>16.5</v>
      </c>
      <c r="C60" s="71">
        <v>361.04998799999998</v>
      </c>
      <c r="D60" s="71">
        <v>196.779999</v>
      </c>
      <c r="E60" s="71">
        <v>125.849998</v>
      </c>
      <c r="F60" s="71">
        <v>122.269997</v>
      </c>
      <c r="G60" s="71">
        <v>354.89999399999999</v>
      </c>
      <c r="H60" s="71">
        <v>111.480003</v>
      </c>
      <c r="I60" s="71">
        <v>2801.830078</v>
      </c>
      <c r="J60" s="2"/>
      <c r="K60" s="2">
        <f t="shared" si="34"/>
        <v>-1.210653753026647E-3</v>
      </c>
      <c r="L60" s="2">
        <f t="shared" si="34"/>
        <v>-0.1336741065919449</v>
      </c>
      <c r="M60" s="2">
        <f t="shared" si="34"/>
        <v>3.8416881266490677E-2</v>
      </c>
      <c r="N60" s="2">
        <f t="shared" si="34"/>
        <v>3.1219247531798944E-2</v>
      </c>
      <c r="O60" s="2">
        <f t="shared" si="34"/>
        <v>-2.4104110271337631E-2</v>
      </c>
      <c r="P60" s="2">
        <f t="shared" si="34"/>
        <v>3.5629846008755184E-2</v>
      </c>
      <c r="Q60" s="2">
        <f t="shared" si="24"/>
        <v>1.2470552430511317E-2</v>
      </c>
      <c r="R60" s="2"/>
      <c r="S60" s="2"/>
      <c r="T60" s="10">
        <f t="shared" si="28"/>
        <v>-1.2567265862792665E-2</v>
      </c>
      <c r="U60" s="10">
        <f t="shared" si="28"/>
        <v>-8.7308099386681493E-3</v>
      </c>
      <c r="V60" s="10">
        <f t="shared" si="28"/>
        <v>-3.5951490304534373E-3</v>
      </c>
      <c r="W60" s="10">
        <f t="shared" si="28"/>
        <v>-7.1465776219381549E-4</v>
      </c>
      <c r="X60" s="10">
        <f t="shared" si="28"/>
        <v>4.9313636053482934E-3</v>
      </c>
      <c r="Y60" s="10">
        <f t="shared" si="28"/>
        <v>-1.2101230285413989E-3</v>
      </c>
      <c r="Z60" s="10">
        <f t="shared" si="28"/>
        <v>-5.7967895959187832E-3</v>
      </c>
      <c r="AA60" s="10">
        <f t="shared" si="27"/>
        <v>-9.4844767122881368E-4</v>
      </c>
      <c r="AB60" s="10"/>
      <c r="AC60" s="10"/>
      <c r="AD60" s="10">
        <f t="shared" si="1"/>
        <v>-1.0696587383044189E-2</v>
      </c>
      <c r="AE60" s="10">
        <f t="shared" si="2"/>
        <v>-7.3762073959141063E-3</v>
      </c>
      <c r="AF60" s="10">
        <f t="shared" si="3"/>
        <v>-2.5851613384172524E-3</v>
      </c>
      <c r="AG60" s="10">
        <f t="shared" si="4"/>
        <v>1.4117873639477149E-4</v>
      </c>
      <c r="AH60" s="10">
        <f t="shared" si="5"/>
        <v>5.6152155064154163E-3</v>
      </c>
      <c r="AI60" s="10">
        <f t="shared" si="6"/>
        <v>2.3374708828318639E-4</v>
      </c>
      <c r="AJ60" s="10"/>
      <c r="AK60" s="10"/>
      <c r="AL60" s="10"/>
      <c r="AM60" s="10"/>
      <c r="AN60" s="10"/>
      <c r="AT60" s="2">
        <v>2914.040039</v>
      </c>
      <c r="AU60" s="1">
        <v>43341</v>
      </c>
      <c r="AV60" s="2">
        <f t="shared" si="30"/>
        <v>497170.81972899998</v>
      </c>
      <c r="AW60" s="2">
        <f t="shared" si="30"/>
        <v>46741.081143000003</v>
      </c>
      <c r="AX60" s="2">
        <f t="shared" si="30"/>
        <v>-97184.201839999994</v>
      </c>
      <c r="AY60" s="2">
        <f t="shared" si="30"/>
        <v>12002.540089000002</v>
      </c>
      <c r="AZ60" s="2">
        <f t="shared" si="30"/>
        <v>246571.22205099999</v>
      </c>
      <c r="BA60" s="2">
        <f t="shared" si="30"/>
        <v>-82644.840471999996</v>
      </c>
      <c r="BB60" s="32">
        <f t="shared" si="30"/>
        <v>500198.96864199999</v>
      </c>
      <c r="BC60" s="2">
        <f t="shared" si="31"/>
        <v>1122855.589342</v>
      </c>
      <c r="BE60" s="15">
        <f t="shared" si="33"/>
        <v>1.8356665321637156E-3</v>
      </c>
    </row>
    <row r="61" spans="1:57" x14ac:dyDescent="0.2">
      <c r="A61" s="70">
        <v>43304</v>
      </c>
      <c r="B61" s="71">
        <v>16.66</v>
      </c>
      <c r="C61" s="71">
        <v>362.66000400000001</v>
      </c>
      <c r="D61" s="71">
        <v>197.85000600000001</v>
      </c>
      <c r="E61" s="71">
        <v>126.629997</v>
      </c>
      <c r="F61" s="71">
        <v>121.33000199999999</v>
      </c>
      <c r="G61" s="71">
        <v>353.26998900000001</v>
      </c>
      <c r="H61" s="71">
        <v>111.089996</v>
      </c>
      <c r="I61" s="71">
        <v>2806.9799800000001</v>
      </c>
      <c r="J61" s="2"/>
      <c r="K61" s="2">
        <f t="shared" si="34"/>
        <v>6.4536741214057392E-2</v>
      </c>
      <c r="L61" s="2">
        <f t="shared" si="34"/>
        <v>-0.12704601806736937</v>
      </c>
      <c r="M61" s="2">
        <f t="shared" si="34"/>
        <v>4.7601424083440591E-2</v>
      </c>
      <c r="N61" s="2">
        <f t="shared" si="34"/>
        <v>4.2651297883523176E-2</v>
      </c>
      <c r="O61" s="2">
        <f t="shared" si="34"/>
        <v>-1.0278114374031033E-2</v>
      </c>
      <c r="P61" s="2">
        <f t="shared" si="34"/>
        <v>4.6229890466980006E-2</v>
      </c>
      <c r="Q61" s="2">
        <f t="shared" si="24"/>
        <v>2.0809077807484755E-2</v>
      </c>
      <c r="R61" s="2"/>
      <c r="S61" s="2"/>
      <c r="T61" s="10">
        <f t="shared" si="28"/>
        <v>9.6969696969697594E-3</v>
      </c>
      <c r="U61" s="10">
        <f t="shared" si="28"/>
        <v>4.4592606384465938E-3</v>
      </c>
      <c r="V61" s="10">
        <f t="shared" si="28"/>
        <v>5.4375800662547213E-3</v>
      </c>
      <c r="W61" s="10">
        <f t="shared" si="28"/>
        <v>6.1978467413246197E-3</v>
      </c>
      <c r="X61" s="10">
        <f t="shared" si="28"/>
        <v>-7.6878631149390753E-3</v>
      </c>
      <c r="Y61" s="10">
        <f t="shared" si="28"/>
        <v>-4.5928572205047313E-3</v>
      </c>
      <c r="Z61" s="10">
        <f t="shared" si="28"/>
        <v>-3.4984480579893784E-3</v>
      </c>
      <c r="AA61" s="10">
        <f t="shared" si="27"/>
        <v>1.8380493665326458E-3</v>
      </c>
      <c r="AB61" s="10"/>
      <c r="AC61" s="10"/>
      <c r="AD61" s="10">
        <f t="shared" si="1"/>
        <v>6.0716780767867181E-3</v>
      </c>
      <c r="AE61" s="10">
        <f t="shared" si="2"/>
        <v>1.8341012109509805E-3</v>
      </c>
      <c r="AF61" s="10">
        <f t="shared" si="3"/>
        <v>3.4802688788618443E-3</v>
      </c>
      <c r="AG61" s="10">
        <f t="shared" si="4"/>
        <v>4.5392737047666911E-3</v>
      </c>
      <c r="AH61" s="10">
        <f t="shared" si="5"/>
        <v>-9.0131376574239079E-3</v>
      </c>
      <c r="AI61" s="10">
        <f t="shared" si="6"/>
        <v>-7.3910132327878698E-3</v>
      </c>
      <c r="AJ61" s="10"/>
      <c r="AK61" s="10"/>
      <c r="AL61" s="10"/>
      <c r="AM61" s="10"/>
      <c r="AN61" s="10"/>
      <c r="AT61" s="2">
        <v>2901.1298830000001</v>
      </c>
      <c r="AU61" s="1">
        <v>43342</v>
      </c>
      <c r="AV61" s="2">
        <f t="shared" si="30"/>
        <v>491054.79027100001</v>
      </c>
      <c r="AW61" s="2">
        <f t="shared" si="30"/>
        <v>47114.461396999999</v>
      </c>
      <c r="AX61" s="2">
        <f t="shared" si="30"/>
        <v>-96485</v>
      </c>
      <c r="AY61" s="2">
        <f t="shared" si="30"/>
        <v>12010.549733</v>
      </c>
      <c r="AZ61" s="2">
        <f t="shared" si="30"/>
        <v>245730.30589799999</v>
      </c>
      <c r="BA61" s="2">
        <f t="shared" si="30"/>
        <v>-81868.398583999995</v>
      </c>
      <c r="BB61" s="32">
        <f>BB$33*H95</f>
        <v>497735.99864200002</v>
      </c>
      <c r="BC61" s="2">
        <f t="shared" si="31"/>
        <v>1115292.7073570001</v>
      </c>
      <c r="BE61" s="15">
        <f t="shared" si="33"/>
        <v>-6.7354003994687384E-3</v>
      </c>
    </row>
    <row r="62" spans="1:57" x14ac:dyDescent="0.2">
      <c r="A62" s="70">
        <v>43305</v>
      </c>
      <c r="B62" s="71">
        <v>16.190000999999999</v>
      </c>
      <c r="C62" s="71">
        <v>357.32000699999998</v>
      </c>
      <c r="D62" s="71">
        <v>198.46000699999999</v>
      </c>
      <c r="E62" s="71">
        <v>129.36000100000001</v>
      </c>
      <c r="F62" s="71">
        <v>123.849998</v>
      </c>
      <c r="G62" s="71">
        <v>358.26998900000001</v>
      </c>
      <c r="H62" s="71">
        <v>110.699997</v>
      </c>
      <c r="I62" s="71">
        <v>2820.3999020000001</v>
      </c>
      <c r="J62" s="2"/>
      <c r="K62" s="2">
        <f t="shared" si="34"/>
        <v>2.4683607594936596E-2</v>
      </c>
      <c r="L62" s="2">
        <f t="shared" si="34"/>
        <v>-0.13079858309176662</v>
      </c>
      <c r="M62" s="2">
        <f t="shared" si="34"/>
        <v>5.0553188279007122E-2</v>
      </c>
      <c r="N62" s="2">
        <f t="shared" si="34"/>
        <v>5.3077215990791959E-2</v>
      </c>
      <c r="O62" s="2">
        <f t="shared" si="34"/>
        <v>-9.9920065546283965E-3</v>
      </c>
      <c r="P62" s="2">
        <f t="shared" si="34"/>
        <v>5.7124265355117609E-2</v>
      </c>
      <c r="Q62" s="2">
        <f t="shared" si="24"/>
        <v>2.3783257994047347E-2</v>
      </c>
      <c r="R62" s="2"/>
      <c r="S62" s="2"/>
      <c r="T62" s="10">
        <f t="shared" si="28"/>
        <v>-2.8211224489795961E-2</v>
      </c>
      <c r="U62" s="10">
        <f t="shared" si="28"/>
        <v>-1.4724526942871963E-2</v>
      </c>
      <c r="V62" s="10">
        <f t="shared" si="28"/>
        <v>3.0831487566393978E-3</v>
      </c>
      <c r="W62" s="10">
        <f t="shared" si="28"/>
        <v>2.155890440398589E-2</v>
      </c>
      <c r="X62" s="10">
        <f t="shared" si="28"/>
        <v>2.0769768057862681E-2</v>
      </c>
      <c r="Y62" s="10">
        <f t="shared" si="28"/>
        <v>1.415348078152201E-2</v>
      </c>
      <c r="Z62" s="10">
        <f t="shared" si="28"/>
        <v>-3.5106581514324775E-3</v>
      </c>
      <c r="AA62" s="10">
        <f t="shared" si="27"/>
        <v>4.7809111912511248E-3</v>
      </c>
      <c r="AB62" s="10"/>
      <c r="AC62" s="10"/>
      <c r="AD62" s="10">
        <f t="shared" si="1"/>
        <v>-3.7640893569456227E-2</v>
      </c>
      <c r="AE62" s="10">
        <f t="shared" si="2"/>
        <v>-2.1552773405810074E-2</v>
      </c>
      <c r="AF62" s="10">
        <f t="shared" si="3"/>
        <v>-2.0079718252959781E-3</v>
      </c>
      <c r="AG62" s="10">
        <f t="shared" si="4"/>
        <v>1.7244825284911083E-2</v>
      </c>
      <c r="AH62" s="10">
        <f t="shared" si="5"/>
        <v>1.7322624576837239E-2</v>
      </c>
      <c r="AI62" s="10">
        <f t="shared" si="6"/>
        <v>6.8752565740692701E-3</v>
      </c>
      <c r="AJ62" s="10"/>
      <c r="AK62" s="10"/>
      <c r="AL62" s="10"/>
      <c r="AM62" s="10"/>
      <c r="AN62" s="10"/>
      <c r="AT62" s="2">
        <v>2901.5200199999999</v>
      </c>
      <c r="AU62" s="1">
        <v>43343</v>
      </c>
      <c r="AV62" s="2">
        <f t="shared" si="30"/>
        <v>496578.93000000005</v>
      </c>
      <c r="AW62" s="2">
        <f t="shared" si="30"/>
        <v>46695.359111000005</v>
      </c>
      <c r="AX62" s="2">
        <f t="shared" si="30"/>
        <v>-96011.200459999993</v>
      </c>
      <c r="AY62" s="2">
        <f t="shared" si="30"/>
        <v>11987.410178</v>
      </c>
      <c r="AZ62" s="2">
        <f t="shared" si="30"/>
        <v>242961.457949</v>
      </c>
      <c r="BA62" s="2">
        <f t="shared" si="30"/>
        <v>-80898.442123999994</v>
      </c>
      <c r="BB62" s="32">
        <f t="shared" si="30"/>
        <v>495100.18864199996</v>
      </c>
      <c r="BC62" s="2">
        <f t="shared" si="31"/>
        <v>1116413.7032960001</v>
      </c>
      <c r="BE62" s="15">
        <f t="shared" si="33"/>
        <v>1.0051136635300661E-3</v>
      </c>
    </row>
    <row r="63" spans="1:57" x14ac:dyDescent="0.2">
      <c r="A63" s="70">
        <v>43306</v>
      </c>
      <c r="B63" s="71">
        <v>16.049999</v>
      </c>
      <c r="C63" s="71">
        <v>362.86999500000002</v>
      </c>
      <c r="D63" s="71">
        <v>197.61000100000001</v>
      </c>
      <c r="E63" s="71">
        <v>128.61999499999999</v>
      </c>
      <c r="F63" s="71">
        <v>124.900002</v>
      </c>
      <c r="G63" s="71">
        <v>355.92001299999998</v>
      </c>
      <c r="H63" s="71">
        <v>111.18</v>
      </c>
      <c r="I63" s="71">
        <v>2846.070068</v>
      </c>
      <c r="J63" s="2"/>
      <c r="K63" s="2">
        <f t="shared" si="34"/>
        <v>6.2210390469887411E-2</v>
      </c>
      <c r="L63" s="2">
        <f t="shared" si="34"/>
        <v>-5.6205824442717156E-2</v>
      </c>
      <c r="M63" s="2">
        <f t="shared" si="34"/>
        <v>5.8265973507545255E-2</v>
      </c>
      <c r="N63" s="2">
        <f t="shared" si="34"/>
        <v>4.9188344862985289E-2</v>
      </c>
      <c r="O63" s="2">
        <f t="shared" si="34"/>
        <v>1.8677114275531315E-2</v>
      </c>
      <c r="P63" s="2">
        <f t="shared" si="34"/>
        <v>7.4637681474480022E-2</v>
      </c>
      <c r="Q63" s="2">
        <f t="shared" si="24"/>
        <v>4.7477612564829963E-2</v>
      </c>
      <c r="R63" s="2"/>
      <c r="S63" s="2"/>
      <c r="T63" s="10">
        <f t="shared" si="28"/>
        <v>-8.6474361551922563E-3</v>
      </c>
      <c r="U63" s="10">
        <f t="shared" si="28"/>
        <v>1.5532262093569393E-2</v>
      </c>
      <c r="V63" s="10">
        <f t="shared" si="28"/>
        <v>-4.2830090195450365E-3</v>
      </c>
      <c r="W63" s="10">
        <f t="shared" si="28"/>
        <v>-5.720516344152049E-3</v>
      </c>
      <c r="X63" s="10">
        <f t="shared" si="28"/>
        <v>8.478030011756621E-3</v>
      </c>
      <c r="Y63" s="10">
        <f t="shared" si="28"/>
        <v>-6.5592320656252534E-3</v>
      </c>
      <c r="Z63" s="10">
        <f t="shared" si="28"/>
        <v>4.3360705782133913E-3</v>
      </c>
      <c r="AA63" s="10">
        <f t="shared" si="27"/>
        <v>9.1016050531687043E-3</v>
      </c>
      <c r="AB63" s="10"/>
      <c r="AC63" s="10"/>
      <c r="AD63" s="10">
        <f t="shared" si="1"/>
        <v>-2.6599060921241258E-2</v>
      </c>
      <c r="AE63" s="10">
        <f t="shared" si="2"/>
        <v>2.5330659099868195E-3</v>
      </c>
      <c r="AF63" s="10">
        <f t="shared" si="3"/>
        <v>-1.3975171655744958E-2</v>
      </c>
      <c r="AG63" s="10">
        <f t="shared" si="4"/>
        <v>-1.393339517398564E-2</v>
      </c>
      <c r="AH63" s="10">
        <f t="shared" si="5"/>
        <v>1.9155699971650803E-3</v>
      </c>
      <c r="AI63" s="10">
        <f t="shared" si="6"/>
        <v>-2.0415068238836258E-2</v>
      </c>
      <c r="AJ63" s="10"/>
      <c r="AK63" s="10"/>
      <c r="AL63" s="10"/>
      <c r="AM63" s="10"/>
      <c r="AN63" s="10"/>
      <c r="AT63" s="35"/>
      <c r="AU63" s="35"/>
      <c r="AV63" s="35"/>
      <c r="AW63" s="35"/>
      <c r="AX63" s="35"/>
      <c r="AY63" s="35"/>
      <c r="AZ63" s="35"/>
      <c r="BA63" s="35"/>
      <c r="BB63" s="35"/>
      <c r="BC63" s="35" t="s">
        <v>27</v>
      </c>
      <c r="BD63" s="35"/>
      <c r="BE63" s="35" t="s">
        <v>28</v>
      </c>
    </row>
    <row r="64" spans="1:57" x14ac:dyDescent="0.2">
      <c r="A64" s="70">
        <v>43307</v>
      </c>
      <c r="B64" s="71">
        <v>18.350000000000001</v>
      </c>
      <c r="C64" s="71">
        <v>363.08999599999999</v>
      </c>
      <c r="D64" s="71">
        <v>197.46000699999999</v>
      </c>
      <c r="E64" s="71">
        <v>130.279999</v>
      </c>
      <c r="F64" s="71">
        <v>123.949997</v>
      </c>
      <c r="G64" s="71">
        <v>359.32000699999998</v>
      </c>
      <c r="H64" s="71">
        <v>113.510002</v>
      </c>
      <c r="I64" s="71">
        <v>2837.4399410000001</v>
      </c>
      <c r="J64" s="2"/>
      <c r="K64" s="2">
        <f t="shared" si="34"/>
        <v>0.18387096774193568</v>
      </c>
      <c r="L64" s="2">
        <f t="shared" si="34"/>
        <v>-9.0888649281830491E-2</v>
      </c>
      <c r="M64" s="2">
        <f t="shared" si="34"/>
        <v>5.9107513847806104E-2</v>
      </c>
      <c r="N64" s="2">
        <f t="shared" si="34"/>
        <v>6.4814067263000652E-2</v>
      </c>
      <c r="O64" s="2">
        <f t="shared" si="34"/>
        <v>-1.6914223037557408E-3</v>
      </c>
      <c r="P64" s="2">
        <f t="shared" si="34"/>
        <v>8.4575973482981182E-2</v>
      </c>
      <c r="Q64" s="2">
        <f t="shared" si="24"/>
        <v>4.2004171601710549E-2</v>
      </c>
      <c r="R64" s="2"/>
      <c r="S64" s="2"/>
      <c r="T64" s="10">
        <f t="shared" si="28"/>
        <v>0.14330225191914359</v>
      </c>
      <c r="U64" s="10">
        <f t="shared" si="28"/>
        <v>6.0628049447841725E-4</v>
      </c>
      <c r="V64" s="10">
        <f t="shared" si="28"/>
        <v>-7.5904053054487441E-4</v>
      </c>
      <c r="W64" s="10">
        <f t="shared" si="28"/>
        <v>1.2906267023257367E-2</v>
      </c>
      <c r="X64" s="10">
        <f t="shared" si="28"/>
        <v>-7.6061247781245012E-3</v>
      </c>
      <c r="Y64" s="10">
        <f t="shared" si="28"/>
        <v>9.5526912671808351E-3</v>
      </c>
      <c r="Z64" s="10">
        <f t="shared" si="28"/>
        <v>2.0957024644720157E-2</v>
      </c>
      <c r="AA64" s="10">
        <f t="shared" si="27"/>
        <v>-3.032296041138749E-3</v>
      </c>
      <c r="AB64" s="10"/>
      <c r="AC64" s="10"/>
      <c r="AD64" s="10">
        <f t="shared" si="1"/>
        <v>0.1492830256829038</v>
      </c>
      <c r="AE64" s="10">
        <f t="shared" si="2"/>
        <v>4.9371002669470416E-3</v>
      </c>
      <c r="AF64" s="10">
        <f t="shared" si="3"/>
        <v>2.4700060189524618E-3</v>
      </c>
      <c r="AG64" s="10">
        <f t="shared" si="4"/>
        <v>1.5642474518152611E-2</v>
      </c>
      <c r="AH64" s="10">
        <f t="shared" si="5"/>
        <v>-5.4197717770733999E-3</v>
      </c>
      <c r="AI64" s="10">
        <f t="shared" si="6"/>
        <v>1.4168909717581224E-2</v>
      </c>
      <c r="AJ64" s="10"/>
      <c r="AK64" s="10"/>
      <c r="AL64" s="10"/>
      <c r="AM64" s="10"/>
      <c r="AN64" s="10"/>
      <c r="AT64" s="15">
        <f>AT62/I65-1</f>
        <v>2.9338499799555162E-2</v>
      </c>
      <c r="AU64" s="35"/>
      <c r="AV64" s="33">
        <f>AV62/AV32-1</f>
        <v>0.32890675531078895</v>
      </c>
      <c r="AW64" s="33">
        <f t="shared" ref="AW64:BB64" si="35">AW62/AW32-1</f>
        <v>2.7924073048091191E-2</v>
      </c>
      <c r="AX64" s="33">
        <f>AX62/AX32-1</f>
        <v>5.5317171970549417E-2</v>
      </c>
      <c r="AY64" s="33">
        <f t="shared" si="35"/>
        <v>1.3402457617855301E-2</v>
      </c>
      <c r="AZ64" s="33">
        <f t="shared" si="35"/>
        <v>-5.967856061872967E-2</v>
      </c>
      <c r="BA64" s="33">
        <f t="shared" si="35"/>
        <v>-4.8582671780139197E-2</v>
      </c>
      <c r="BB64" s="33">
        <f t="shared" si="35"/>
        <v>1.7267549644984115E-2</v>
      </c>
      <c r="BC64" s="33" t="s">
        <v>34</v>
      </c>
      <c r="BD64" s="35"/>
      <c r="BE64" s="18">
        <f>AVERAGE(BE38:BE62)</f>
        <v>4.5296642227147556E-3</v>
      </c>
    </row>
    <row r="65" spans="1:51" x14ac:dyDescent="0.2">
      <c r="A65" s="70">
        <v>43308</v>
      </c>
      <c r="B65" s="71">
        <v>18.940000999999999</v>
      </c>
      <c r="C65" s="71">
        <v>355.209991</v>
      </c>
      <c r="D65" s="71">
        <v>197.949997</v>
      </c>
      <c r="E65" s="71">
        <v>131.550003</v>
      </c>
      <c r="F65" s="71">
        <v>125.970001</v>
      </c>
      <c r="G65" s="71">
        <v>360.64999399999999</v>
      </c>
      <c r="H65" s="71">
        <v>112.620003</v>
      </c>
      <c r="I65" s="71">
        <v>2818.820068</v>
      </c>
      <c r="J65" s="2"/>
      <c r="K65" s="2">
        <f t="shared" si="34"/>
        <v>0.26519712758851011</v>
      </c>
      <c r="L65" s="2">
        <f t="shared" si="34"/>
        <v>-9.011507120641904E-2</v>
      </c>
      <c r="M65" s="2">
        <f t="shared" si="34"/>
        <v>7.0520754517965356E-2</v>
      </c>
      <c r="N65" s="2">
        <f t="shared" si="34"/>
        <v>8.173671505849267E-2</v>
      </c>
      <c r="O65" s="2">
        <f t="shared" si="34"/>
        <v>-2.3808730158736413E-4</v>
      </c>
      <c r="P65" s="2">
        <f t="shared" si="34"/>
        <v>9.347518751341255E-2</v>
      </c>
      <c r="Q65" s="2">
        <f t="shared" si="24"/>
        <v>4.4150565138784126E-2</v>
      </c>
      <c r="R65" s="2"/>
      <c r="S65" s="2"/>
      <c r="T65" s="11">
        <f t="shared" si="28"/>
        <v>3.2152643051770902E-2</v>
      </c>
      <c r="U65" s="11">
        <f t="shared" si="28"/>
        <v>-2.1702622178552122E-2</v>
      </c>
      <c r="V65" s="11">
        <f t="shared" si="28"/>
        <v>2.481464512456899E-3</v>
      </c>
      <c r="W65" s="11">
        <f t="shared" si="28"/>
        <v>9.7482653496181459E-3</v>
      </c>
      <c r="X65" s="11">
        <f t="shared" si="28"/>
        <v>1.629692657435089E-2</v>
      </c>
      <c r="Y65" s="11">
        <f t="shared" si="28"/>
        <v>3.7013997943065036E-3</v>
      </c>
      <c r="Z65" s="11">
        <f t="shared" si="28"/>
        <v>-7.8407099314472539E-3</v>
      </c>
      <c r="AA65" s="11">
        <f t="shared" si="27"/>
        <v>-6.5622086765431131E-3</v>
      </c>
      <c r="AB65" s="25"/>
      <c r="AC65" s="25"/>
      <c r="AD65" s="26">
        <f t="shared" si="1"/>
        <v>4.5095668716985893E-2</v>
      </c>
      <c r="AE65" s="26">
        <f t="shared" si="2"/>
        <v>-1.2330271094795365E-2</v>
      </c>
      <c r="AF65" s="26">
        <f t="shared" si="3"/>
        <v>9.4694620551095763E-3</v>
      </c>
      <c r="AG65" s="26">
        <f t="shared" si="4"/>
        <v>1.5669707161440991E-2</v>
      </c>
      <c r="AH65" s="26">
        <f t="shared" si="5"/>
        <v>2.1028425227132701E-2</v>
      </c>
      <c r="AI65" s="26">
        <f t="shared" si="6"/>
        <v>1.3691383739495364E-2</v>
      </c>
      <c r="AJ65" s="10"/>
      <c r="AK65" s="10"/>
      <c r="AL65" s="10"/>
      <c r="AM65" s="10"/>
      <c r="AN65" s="10"/>
    </row>
    <row r="66" spans="1:51" x14ac:dyDescent="0.2">
      <c r="J66" s="20" t="s">
        <v>8</v>
      </c>
      <c r="K66" s="15">
        <f>AVERAGE(K24:K65)</f>
        <v>0.16425896164213857</v>
      </c>
      <c r="L66" s="15">
        <f t="shared" ref="L66:Q66" si="36">AVERAGE(L24:L65)</f>
        <v>9.014024399196667E-2</v>
      </c>
      <c r="M66" s="15">
        <f t="shared" si="36"/>
        <v>-9.6414038942570553E-3</v>
      </c>
      <c r="N66" s="15">
        <f t="shared" si="36"/>
        <v>9.6052049692057183E-3</v>
      </c>
      <c r="O66" s="15">
        <f t="shared" si="36"/>
        <v>-1.1917786639939067E-2</v>
      </c>
      <c r="P66" s="15">
        <f t="shared" si="36"/>
        <v>7.0268843066846037E-3</v>
      </c>
      <c r="Q66" s="15">
        <f t="shared" si="36"/>
        <v>1.6132387681079993E-2</v>
      </c>
      <c r="S66" s="20" t="s">
        <v>8</v>
      </c>
      <c r="T66" s="15">
        <f>AVERAGE(T4:T65)</f>
        <v>9.3991726437257055E-3</v>
      </c>
      <c r="U66" s="15">
        <f>AVERAGE(U4:U65)</f>
        <v>2.282459364341747E-3</v>
      </c>
      <c r="V66" s="15">
        <f>AVERAGE(V4:V65)</f>
        <v>4.0508899433360797E-4</v>
      </c>
      <c r="W66" s="15">
        <f t="shared" ref="W66:AA66" si="37">AVERAGE(W4:W65)</f>
        <v>6.8644272286639977E-4</v>
      </c>
      <c r="X66" s="15">
        <f t="shared" si="37"/>
        <v>1.9096384115746903E-4</v>
      </c>
      <c r="Y66" s="15">
        <f t="shared" si="37"/>
        <v>1.3582723510284205E-3</v>
      </c>
      <c r="Z66" s="15">
        <f t="shared" si="37"/>
        <v>1.923064217271974E-3</v>
      </c>
      <c r="AA66" s="15">
        <f t="shared" si="37"/>
        <v>1.0252364462097333E-3</v>
      </c>
      <c r="AB66" s="15"/>
      <c r="AC66" s="15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Q66" s="17"/>
    </row>
    <row r="67" spans="1:51" ht="32" x14ac:dyDescent="0.2">
      <c r="A67" s="22" t="s">
        <v>22</v>
      </c>
      <c r="B67" s="15">
        <f>(B65-B3)/B3</f>
        <v>0.74080891544117622</v>
      </c>
      <c r="C67" s="15">
        <f t="shared" ref="C67:I67" si="38">(C65-C3)/C3</f>
        <v>0.13681751658246702</v>
      </c>
      <c r="D67" s="15">
        <f t="shared" si="38"/>
        <v>2.1782899329642252E-2</v>
      </c>
      <c r="E67" s="15">
        <f t="shared" si="38"/>
        <v>4.0003202466648818E-2</v>
      </c>
      <c r="F67" s="15">
        <f t="shared" si="38"/>
        <v>6.8739508682443334E-3</v>
      </c>
      <c r="G67" s="15">
        <f t="shared" si="38"/>
        <v>8.1214762448823322E-2</v>
      </c>
      <c r="H67" s="15">
        <f t="shared" si="38"/>
        <v>0.12249577150412101</v>
      </c>
      <c r="I67" s="15">
        <f t="shared" si="38"/>
        <v>6.4488969558747208E-2</v>
      </c>
      <c r="J67" s="20" t="s">
        <v>10</v>
      </c>
      <c r="K67" s="15">
        <f>_xlfn.STDEV.S(K24:K65)</f>
        <v>0.12530250326113673</v>
      </c>
      <c r="L67" s="15">
        <f t="shared" ref="L67:Q67" si="39">_xlfn.STDEV.S(L24:L65)</f>
        <v>0.10764654454727612</v>
      </c>
      <c r="M67" s="15">
        <f t="shared" si="39"/>
        <v>3.2237333256821571E-2</v>
      </c>
      <c r="N67" s="15">
        <f t="shared" si="39"/>
        <v>3.0628834963715334E-2</v>
      </c>
      <c r="O67" s="15">
        <f t="shared" si="39"/>
        <v>1.8913193313451104E-2</v>
      </c>
      <c r="P67" s="15">
        <f t="shared" si="39"/>
        <v>6.7371880681107943E-2</v>
      </c>
      <c r="Q67" s="15">
        <f t="shared" si="39"/>
        <v>1.5504475765467695E-2</v>
      </c>
      <c r="R67" s="15"/>
      <c r="S67" s="20" t="s">
        <v>10</v>
      </c>
      <c r="T67" s="15">
        <f>_xlfn.STDEV.S(T4:T65)</f>
        <v>2.9589886794864698E-2</v>
      </c>
      <c r="U67" s="15">
        <f t="shared" ref="U67:AA67" si="40">_xlfn.STDEV.S(U4:U65)</f>
        <v>2.0696617328847072E-2</v>
      </c>
      <c r="V67" s="15">
        <f t="shared" si="40"/>
        <v>1.088214757561653E-2</v>
      </c>
      <c r="W67" s="15">
        <f t="shared" si="40"/>
        <v>1.0462124292970424E-2</v>
      </c>
      <c r="X67" s="15">
        <f t="shared" si="40"/>
        <v>1.2780009092938489E-2</v>
      </c>
      <c r="Y67" s="15">
        <f t="shared" si="40"/>
        <v>1.4115392808291652E-2</v>
      </c>
      <c r="Z67" s="15">
        <f t="shared" si="40"/>
        <v>1.082914077564553E-2</v>
      </c>
      <c r="AA67" s="15">
        <f t="shared" si="40"/>
        <v>5.8363873631862928E-3</v>
      </c>
      <c r="AB67" s="15"/>
      <c r="AC67" s="15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V67" s="74" t="s">
        <v>29</v>
      </c>
      <c r="AW67" s="74"/>
      <c r="AX67" s="74"/>
      <c r="AY67" s="74"/>
    </row>
    <row r="69" spans="1:51" x14ac:dyDescent="0.2">
      <c r="S69" s="20" t="s">
        <v>19</v>
      </c>
      <c r="T69" s="18">
        <f t="shared" ref="T69:AA69" si="41">1-_xlfn.NORM.DIST(0,T66,T67,1)</f>
        <v>0.6246240750878399</v>
      </c>
      <c r="U69" s="18">
        <f t="shared" si="41"/>
        <v>0.54390703838606003</v>
      </c>
      <c r="V69" s="18">
        <f t="shared" si="41"/>
        <v>0.51484723584406467</v>
      </c>
      <c r="W69" s="18">
        <f t="shared" si="41"/>
        <v>0.5261567018522928</v>
      </c>
      <c r="X69" s="18">
        <f t="shared" si="41"/>
        <v>0.50596092810475124</v>
      </c>
      <c r="Y69" s="18">
        <f t="shared" si="41"/>
        <v>0.5383295875516827</v>
      </c>
      <c r="Z69" s="18">
        <f t="shared" si="41"/>
        <v>0.57047450474473616</v>
      </c>
      <c r="AA69" s="18">
        <f t="shared" si="41"/>
        <v>0.56972058915710122</v>
      </c>
      <c r="AB69" s="18"/>
      <c r="AC69" s="18"/>
    </row>
    <row r="70" spans="1:51" x14ac:dyDescent="0.2">
      <c r="S70" s="20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51" x14ac:dyDescent="0.2">
      <c r="A71" s="67" t="s">
        <v>0</v>
      </c>
      <c r="B71" s="68" t="s">
        <v>1</v>
      </c>
      <c r="C71" s="69" t="s">
        <v>2</v>
      </c>
      <c r="D71" s="69" t="s">
        <v>3</v>
      </c>
      <c r="E71" s="69" t="s">
        <v>4</v>
      </c>
      <c r="F71" s="67" t="s">
        <v>5</v>
      </c>
      <c r="G71" s="67" t="s">
        <v>6</v>
      </c>
      <c r="H71" s="69" t="s">
        <v>26</v>
      </c>
      <c r="I71" s="56"/>
      <c r="S71" s="20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51" x14ac:dyDescent="0.2">
      <c r="A72" s="72">
        <v>43311</v>
      </c>
      <c r="B72" s="71">
        <v>19.420000000000002</v>
      </c>
      <c r="C72" s="71">
        <v>334.959991</v>
      </c>
      <c r="D72" s="71">
        <v>199.08999600000001</v>
      </c>
      <c r="E72" s="71">
        <v>132.16999799999999</v>
      </c>
      <c r="F72" s="71">
        <v>127.83000199999999</v>
      </c>
      <c r="G72" s="71">
        <v>351.05999800000001</v>
      </c>
      <c r="H72" s="71">
        <v>116.730003</v>
      </c>
      <c r="S72" s="20"/>
      <c r="T72" s="18"/>
      <c r="U72" s="20"/>
      <c r="V72" s="20"/>
      <c r="W72" s="20"/>
      <c r="X72" s="20"/>
      <c r="Y72" s="20"/>
      <c r="Z72" s="20"/>
      <c r="AA72" s="20"/>
      <c r="AB72" s="20"/>
      <c r="AC72" s="20"/>
    </row>
    <row r="73" spans="1:51" x14ac:dyDescent="0.2">
      <c r="A73" s="72">
        <v>43312</v>
      </c>
      <c r="B73" s="71">
        <v>18.329999999999998</v>
      </c>
      <c r="C73" s="71">
        <v>337.45001200000002</v>
      </c>
      <c r="D73" s="71">
        <v>197.86999499999999</v>
      </c>
      <c r="E73" s="71">
        <v>132.520004</v>
      </c>
      <c r="F73" s="71">
        <v>126.269997</v>
      </c>
      <c r="G73" s="71">
        <v>356.29998799999998</v>
      </c>
      <c r="H73" s="71">
        <v>114.949997</v>
      </c>
      <c r="S73" s="20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51" x14ac:dyDescent="0.2">
      <c r="A74" s="72">
        <v>43313</v>
      </c>
      <c r="B74" s="71">
        <v>18.48</v>
      </c>
      <c r="C74" s="71">
        <v>338.38000499999998</v>
      </c>
      <c r="D74" s="71">
        <v>197.85000600000001</v>
      </c>
      <c r="E74" s="71">
        <v>132.63999899999999</v>
      </c>
      <c r="F74" s="71">
        <v>125.389999</v>
      </c>
      <c r="G74" s="71">
        <v>352.76001000000002</v>
      </c>
      <c r="H74" s="71">
        <v>115.660004</v>
      </c>
    </row>
    <row r="75" spans="1:51" x14ac:dyDescent="0.2">
      <c r="A75" s="72">
        <v>43314</v>
      </c>
      <c r="B75" s="71">
        <v>18.790001</v>
      </c>
      <c r="C75" s="71">
        <v>344.5</v>
      </c>
      <c r="D75" s="71">
        <v>198.05999800000001</v>
      </c>
      <c r="E75" s="71">
        <v>131.25</v>
      </c>
      <c r="F75" s="71">
        <v>123.760002</v>
      </c>
      <c r="G75" s="71">
        <v>349.73001099999999</v>
      </c>
      <c r="H75" s="71">
        <v>116.150002</v>
      </c>
    </row>
    <row r="76" spans="1:51" x14ac:dyDescent="0.2">
      <c r="A76" s="72">
        <v>43315</v>
      </c>
      <c r="B76" s="71">
        <v>18.489999999999998</v>
      </c>
      <c r="C76" s="71">
        <v>343.08999599999999</v>
      </c>
      <c r="D76" s="71">
        <v>200.240005</v>
      </c>
      <c r="E76" s="71">
        <v>131.949997</v>
      </c>
      <c r="F76" s="71">
        <v>124.050003</v>
      </c>
      <c r="G76" s="71">
        <v>348.44000199999999</v>
      </c>
      <c r="H76" s="71">
        <v>117.089996</v>
      </c>
    </row>
    <row r="77" spans="1:51" x14ac:dyDescent="0.2">
      <c r="A77" s="72">
        <v>43318</v>
      </c>
      <c r="B77" s="71">
        <v>19.43</v>
      </c>
      <c r="C77" s="71">
        <v>350.92001299999998</v>
      </c>
      <c r="D77" s="71">
        <v>206.05999800000001</v>
      </c>
      <c r="E77" s="71">
        <v>132.020004</v>
      </c>
      <c r="F77" s="71">
        <v>124.300003</v>
      </c>
      <c r="G77" s="71">
        <v>346.57000699999998</v>
      </c>
      <c r="H77" s="71">
        <v>117.120003</v>
      </c>
    </row>
    <row r="78" spans="1:51" x14ac:dyDescent="0.2">
      <c r="A78" s="72">
        <v>43319</v>
      </c>
      <c r="B78" s="71">
        <v>19.559999000000001</v>
      </c>
      <c r="C78" s="71">
        <v>351.82998700000002</v>
      </c>
      <c r="D78" s="71">
        <v>208.720001</v>
      </c>
      <c r="E78" s="71">
        <v>131.46000699999999</v>
      </c>
      <c r="F78" s="71">
        <v>125.18</v>
      </c>
      <c r="G78" s="71">
        <v>350.76001000000002</v>
      </c>
      <c r="H78" s="71">
        <v>117.550003</v>
      </c>
    </row>
    <row r="79" spans="1:51" x14ac:dyDescent="0.2">
      <c r="A79" s="72">
        <v>43320</v>
      </c>
      <c r="B79" s="71">
        <v>19.579999999999998</v>
      </c>
      <c r="C79" s="71">
        <v>347.60998499999999</v>
      </c>
      <c r="D79" s="71">
        <v>208.94000199999999</v>
      </c>
      <c r="E79" s="71">
        <v>131.16999799999999</v>
      </c>
      <c r="F79" s="71">
        <v>123.879997</v>
      </c>
      <c r="G79" s="71">
        <v>347.77999899999998</v>
      </c>
      <c r="H79" s="71">
        <v>117.790001</v>
      </c>
    </row>
    <row r="80" spans="1:51" x14ac:dyDescent="0.2">
      <c r="A80" s="72">
        <v>43321</v>
      </c>
      <c r="B80" s="71">
        <v>19.100000000000001</v>
      </c>
      <c r="C80" s="71">
        <v>349.35998499999999</v>
      </c>
      <c r="D80" s="71">
        <v>209.10000600000001</v>
      </c>
      <c r="E80" s="71">
        <v>131.199997</v>
      </c>
      <c r="F80" s="71">
        <v>122.529999</v>
      </c>
      <c r="G80" s="71">
        <v>343.72000100000002</v>
      </c>
      <c r="H80" s="71">
        <v>116.879997</v>
      </c>
    </row>
    <row r="81" spans="1:8" x14ac:dyDescent="0.2">
      <c r="A81" s="72">
        <v>43322</v>
      </c>
      <c r="B81" s="71">
        <v>19.059999000000001</v>
      </c>
      <c r="C81" s="71">
        <v>345.86999500000002</v>
      </c>
      <c r="D81" s="71">
        <v>206.63000500000001</v>
      </c>
      <c r="E81" s="71">
        <v>130.75</v>
      </c>
      <c r="F81" s="71">
        <v>123.339996</v>
      </c>
      <c r="G81" s="71">
        <v>339.41000400000001</v>
      </c>
      <c r="H81" s="71">
        <v>115.730003</v>
      </c>
    </row>
    <row r="82" spans="1:8" x14ac:dyDescent="0.2">
      <c r="A82" s="72">
        <v>43325</v>
      </c>
      <c r="B82" s="71">
        <v>19.73</v>
      </c>
      <c r="C82" s="71">
        <v>341.30999800000001</v>
      </c>
      <c r="D82" s="71">
        <v>205.16999799999999</v>
      </c>
      <c r="E82" s="71">
        <v>130.220001</v>
      </c>
      <c r="F82" s="71">
        <v>122.44000200000001</v>
      </c>
      <c r="G82" s="71">
        <v>338.35998499999999</v>
      </c>
      <c r="H82" s="71">
        <v>113.889999</v>
      </c>
    </row>
    <row r="83" spans="1:8" x14ac:dyDescent="0.2">
      <c r="A83" s="72">
        <v>43326</v>
      </c>
      <c r="B83" s="71">
        <v>20.02</v>
      </c>
      <c r="C83" s="71">
        <v>337.48998999999998</v>
      </c>
      <c r="D83" s="71">
        <v>205.83000200000001</v>
      </c>
      <c r="E83" s="71">
        <v>129.5</v>
      </c>
      <c r="F83" s="71">
        <v>122.58000199999999</v>
      </c>
      <c r="G83" s="71">
        <v>339.14001500000001</v>
      </c>
      <c r="H83" s="71">
        <v>114.650002</v>
      </c>
    </row>
    <row r="84" spans="1:8" x14ac:dyDescent="0.2">
      <c r="A84" s="72">
        <v>43327</v>
      </c>
      <c r="B84" s="71">
        <v>19.700001</v>
      </c>
      <c r="C84" s="71">
        <v>326.39999399999999</v>
      </c>
      <c r="D84" s="71">
        <v>204.5</v>
      </c>
      <c r="E84" s="71">
        <v>130.429993</v>
      </c>
      <c r="F84" s="71">
        <v>117.94000200000001</v>
      </c>
      <c r="G84" s="71">
        <v>331.76001000000002</v>
      </c>
      <c r="H84" s="71">
        <v>113.699997</v>
      </c>
    </row>
    <row r="85" spans="1:8" x14ac:dyDescent="0.2">
      <c r="A85" s="72">
        <v>43328</v>
      </c>
      <c r="B85" s="71">
        <v>19.329999999999998</v>
      </c>
      <c r="C85" s="71">
        <v>322.44000199999999</v>
      </c>
      <c r="D85" s="71">
        <v>207.55999800000001</v>
      </c>
      <c r="E85" s="71">
        <v>132.479996</v>
      </c>
      <c r="F85" s="71">
        <v>117.660004</v>
      </c>
      <c r="G85" s="71">
        <v>345.98001099999999</v>
      </c>
      <c r="H85" s="71">
        <v>114.769997</v>
      </c>
    </row>
    <row r="86" spans="1:8" x14ac:dyDescent="0.2">
      <c r="A86" s="72">
        <v>43329</v>
      </c>
      <c r="B86" s="71">
        <v>19.77</v>
      </c>
      <c r="C86" s="71">
        <v>316.77999899999998</v>
      </c>
      <c r="D86" s="71">
        <v>208.13999899999999</v>
      </c>
      <c r="E86" s="71">
        <v>134.470001</v>
      </c>
      <c r="F86" s="71">
        <v>117.800003</v>
      </c>
      <c r="G86" s="71">
        <v>346.39999399999999</v>
      </c>
      <c r="H86" s="71">
        <v>114.769997</v>
      </c>
    </row>
    <row r="87" spans="1:8" x14ac:dyDescent="0.2">
      <c r="A87" s="72">
        <v>43332</v>
      </c>
      <c r="B87" s="71">
        <v>19.98</v>
      </c>
      <c r="C87" s="71">
        <v>327.73001099999999</v>
      </c>
      <c r="D87" s="71">
        <v>208.46000699999999</v>
      </c>
      <c r="E87" s="71">
        <v>136.88000500000001</v>
      </c>
      <c r="F87" s="71">
        <v>117.75</v>
      </c>
      <c r="G87" s="71">
        <v>350.73998999999998</v>
      </c>
      <c r="H87" s="71">
        <v>114.620003</v>
      </c>
    </row>
    <row r="88" spans="1:8" x14ac:dyDescent="0.2">
      <c r="A88" s="72">
        <v>43333</v>
      </c>
      <c r="B88" s="71">
        <v>20.399999999999999</v>
      </c>
      <c r="C88" s="71">
        <v>338.01998900000001</v>
      </c>
      <c r="D88" s="71">
        <v>208.490005</v>
      </c>
      <c r="E88" s="71">
        <v>135.35000600000001</v>
      </c>
      <c r="F88" s="71">
        <v>117.94000200000001</v>
      </c>
      <c r="G88" s="71">
        <v>353.76998900000001</v>
      </c>
      <c r="H88" s="71">
        <v>115.32</v>
      </c>
    </row>
    <row r="89" spans="1:8" x14ac:dyDescent="0.2">
      <c r="A89" s="72">
        <v>43334</v>
      </c>
      <c r="B89" s="71">
        <v>20.9</v>
      </c>
      <c r="C89" s="71">
        <v>344.44000199999999</v>
      </c>
      <c r="D89" s="71">
        <v>207.33000200000001</v>
      </c>
      <c r="E89" s="71">
        <v>134.61000100000001</v>
      </c>
      <c r="F89" s="71">
        <v>118.91999800000001</v>
      </c>
      <c r="G89" s="71">
        <v>350.02999899999998</v>
      </c>
      <c r="H89" s="71">
        <v>114.970001</v>
      </c>
    </row>
    <row r="90" spans="1:8" x14ac:dyDescent="0.2">
      <c r="A90" s="72">
        <v>43335</v>
      </c>
      <c r="B90" s="71">
        <v>22.290001</v>
      </c>
      <c r="C90" s="71">
        <v>339.17001299999998</v>
      </c>
      <c r="D90" s="71">
        <v>207.240005</v>
      </c>
      <c r="E90" s="71">
        <v>135.11000100000001</v>
      </c>
      <c r="F90" s="71">
        <v>118.099998</v>
      </c>
      <c r="G90" s="71">
        <v>347.48001099999999</v>
      </c>
      <c r="H90" s="71">
        <v>114.730003</v>
      </c>
    </row>
    <row r="91" spans="1:8" x14ac:dyDescent="0.2">
      <c r="A91" s="72">
        <v>43336</v>
      </c>
      <c r="B91" s="71">
        <v>23.98</v>
      </c>
      <c r="C91" s="71">
        <v>358.82000699999998</v>
      </c>
      <c r="D91" s="71">
        <v>207.979996</v>
      </c>
      <c r="E91" s="71">
        <v>135.949997</v>
      </c>
      <c r="F91" s="71">
        <v>119.010002</v>
      </c>
      <c r="G91" s="71">
        <v>349.38000499999998</v>
      </c>
      <c r="H91" s="71">
        <v>114.68</v>
      </c>
    </row>
    <row r="92" spans="1:8" x14ac:dyDescent="0.2">
      <c r="A92" s="72">
        <v>43339</v>
      </c>
      <c r="B92" s="71">
        <v>25.26</v>
      </c>
      <c r="C92" s="71">
        <v>364.57998700000002</v>
      </c>
      <c r="D92" s="71">
        <v>210.509995</v>
      </c>
      <c r="E92" s="71">
        <v>134.91999799999999</v>
      </c>
      <c r="F92" s="71">
        <v>120.349998</v>
      </c>
      <c r="G92" s="71">
        <v>353.73998999999998</v>
      </c>
      <c r="H92" s="71">
        <v>116.709999</v>
      </c>
    </row>
    <row r="93" spans="1:8" x14ac:dyDescent="0.2">
      <c r="A93" s="72">
        <v>43340</v>
      </c>
      <c r="B93" s="71">
        <v>25.049999</v>
      </c>
      <c r="C93" s="71">
        <v>368.48998999999998</v>
      </c>
      <c r="D93" s="71">
        <v>210.770004</v>
      </c>
      <c r="E93" s="71">
        <v>134.320007</v>
      </c>
      <c r="F93" s="71">
        <v>119.860001</v>
      </c>
      <c r="G93" s="71">
        <v>351.209991</v>
      </c>
      <c r="H93" s="71">
        <v>116.139999</v>
      </c>
    </row>
    <row r="94" spans="1:8" x14ac:dyDescent="0.2">
      <c r="A94" s="72">
        <v>43341</v>
      </c>
      <c r="B94" s="71">
        <v>25.200001</v>
      </c>
      <c r="C94" s="71">
        <v>368.040009</v>
      </c>
      <c r="D94" s="71">
        <v>211.270004</v>
      </c>
      <c r="E94" s="71">
        <v>134.86000100000001</v>
      </c>
      <c r="F94" s="71">
        <v>120.220001</v>
      </c>
      <c r="G94" s="71">
        <v>350.19000199999999</v>
      </c>
      <c r="H94" s="71">
        <v>115.760002</v>
      </c>
    </row>
    <row r="95" spans="1:8" x14ac:dyDescent="0.2">
      <c r="A95" s="72">
        <v>43342</v>
      </c>
      <c r="B95" s="71">
        <v>24.889999</v>
      </c>
      <c r="C95" s="71">
        <v>370.98001099999999</v>
      </c>
      <c r="D95" s="71">
        <v>209.75</v>
      </c>
      <c r="E95" s="71">
        <v>134.949997</v>
      </c>
      <c r="F95" s="71">
        <v>119.80999799999999</v>
      </c>
      <c r="G95" s="71">
        <v>346.89999399999999</v>
      </c>
      <c r="H95" s="71">
        <v>115.19000200000001</v>
      </c>
    </row>
    <row r="96" spans="1:8" x14ac:dyDescent="0.2">
      <c r="A96" s="72">
        <v>43343</v>
      </c>
      <c r="B96" s="71">
        <v>25.17</v>
      </c>
      <c r="C96" s="71">
        <v>367.67999300000002</v>
      </c>
      <c r="D96" s="71">
        <v>208.720001</v>
      </c>
      <c r="E96" s="71">
        <v>134.69000199999999</v>
      </c>
      <c r="F96" s="71">
        <v>118.459999</v>
      </c>
      <c r="G96" s="71">
        <v>342.790009</v>
      </c>
      <c r="H96" s="71">
        <v>114.58000199999999</v>
      </c>
    </row>
    <row r="98" spans="2:8" x14ac:dyDescent="0.2">
      <c r="B98" s="34">
        <f>B96/B65-1</f>
        <v>0.32893340396338955</v>
      </c>
      <c r="C98" s="34">
        <f t="shared" ref="C98:H98" si="42">C96/C65-1</f>
        <v>3.5106000157523853E-2</v>
      </c>
      <c r="D98" s="34">
        <f t="shared" si="42"/>
        <v>5.4407699738434401E-2</v>
      </c>
      <c r="E98" s="34">
        <f t="shared" si="42"/>
        <v>2.3869243089260861E-2</v>
      </c>
      <c r="F98" s="34">
        <f t="shared" si="42"/>
        <v>-5.961738461842192E-2</v>
      </c>
      <c r="G98" s="34">
        <f t="shared" si="42"/>
        <v>-4.9521656168390216E-2</v>
      </c>
      <c r="H98" s="34">
        <f t="shared" si="42"/>
        <v>1.7403648976993757E-2</v>
      </c>
    </row>
  </sheetData>
  <mergeCells count="8">
    <mergeCell ref="AV13:BB13"/>
    <mergeCell ref="AV67:AY67"/>
    <mergeCell ref="K1:Q1"/>
    <mergeCell ref="T1:AA1"/>
    <mergeCell ref="AD1:AI1"/>
    <mergeCell ref="AV2:BB2"/>
    <mergeCell ref="AS4:AS5"/>
    <mergeCell ref="AS6:A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1(+-)</vt:lpstr>
      <vt:lpstr>2(+-)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2018-10-01T09:58:21Z</dcterms:modified>
</cp:coreProperties>
</file>