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CARES\2012 SOP\Completed\"/>
    </mc:Choice>
  </mc:AlternateContent>
  <bookViews>
    <workbookView xWindow="240" yWindow="-225" windowWidth="11325" windowHeight="6375" tabRatio="815"/>
  </bookViews>
  <sheets>
    <sheet name="TOX and EXPO INPUTS" sheetId="44" r:id="rId1"/>
    <sheet name="Postapp Dermal_with DFR" sheetId="41" r:id="rId2"/>
    <sheet name="Postapp Dermal_without DFR" sheetId="40" r:id="rId3"/>
  </sheets>
  <externalReferences>
    <externalReference r:id="rId4"/>
  </externalReferences>
  <definedNames>
    <definedName name="No">'[1]ORMS Postapp'!$C$30:$C$31</definedName>
    <definedName name="options">#REF!</definedName>
    <definedName name="_xlnm.Print_Area" localSheetId="1">'Postapp Dermal_with DFR'!$A$1:$J$47</definedName>
    <definedName name="_xlnm.Print_Area" localSheetId="2">'Postapp Dermal_without DFR'!$A$1:$J$47</definedName>
  </definedNames>
  <calcPr calcId="152511" iterateDelta="1E-4"/>
</workbook>
</file>

<file path=xl/calcChain.xml><?xml version="1.0" encoding="utf-8"?>
<calcChain xmlns="http://schemas.openxmlformats.org/spreadsheetml/2006/main">
  <c r="B4" i="40" l="1"/>
  <c r="B4" i="41"/>
  <c r="C17" i="41" l="1"/>
  <c r="C44" i="41" l="1"/>
  <c r="C43" i="41"/>
  <c r="C41" i="41"/>
  <c r="G41" i="41" s="1"/>
  <c r="C40" i="41"/>
  <c r="G40" i="41" s="1"/>
  <c r="C29" i="41"/>
  <c r="C25" i="41"/>
  <c r="G25" i="41" s="1"/>
  <c r="H25" i="41" s="1"/>
  <c r="I25" i="41" s="1"/>
  <c r="C24" i="41"/>
  <c r="C38" i="41"/>
  <c r="G38" i="41" s="1"/>
  <c r="C37" i="41"/>
  <c r="G37" i="41" s="1"/>
  <c r="H8" i="40"/>
  <c r="C33" i="41"/>
  <c r="G33" i="41" s="1"/>
  <c r="C32" i="41"/>
  <c r="G32" i="41" s="1"/>
  <c r="C30" i="41"/>
  <c r="G30" i="41" s="1"/>
  <c r="G29" i="41"/>
  <c r="H29" i="41" s="1"/>
  <c r="I29" i="41" s="1"/>
  <c r="C47" i="41"/>
  <c r="G47" i="41" s="1"/>
  <c r="C46" i="41"/>
  <c r="G46" i="41" s="1"/>
  <c r="G44" i="41"/>
  <c r="G43" i="41"/>
  <c r="G24" i="41"/>
  <c r="C22" i="41"/>
  <c r="G22" i="41" s="1"/>
  <c r="H22" i="41" s="1"/>
  <c r="I22" i="41" s="1"/>
  <c r="C21" i="41"/>
  <c r="G21" i="41" s="1"/>
  <c r="G17" i="41"/>
  <c r="H17" i="41" s="1"/>
  <c r="I17" i="41" s="1"/>
  <c r="C16" i="41"/>
  <c r="G16" i="41" s="1"/>
  <c r="C14" i="41"/>
  <c r="G14" i="41" s="1"/>
  <c r="H14" i="41" s="1"/>
  <c r="I14" i="41" s="1"/>
  <c r="C13" i="41"/>
  <c r="H9" i="40"/>
  <c r="C40" i="40" l="1"/>
  <c r="G40" i="40" s="1"/>
  <c r="C13" i="40"/>
  <c r="G13" i="40" s="1"/>
  <c r="C46" i="40"/>
  <c r="G46" i="40" s="1"/>
  <c r="C16" i="40"/>
  <c r="G16" i="40" s="1"/>
  <c r="H47" i="41"/>
  <c r="I47" i="41" s="1"/>
  <c r="J47" i="41" s="1"/>
  <c r="G13" i="41"/>
  <c r="H13" i="41" s="1"/>
  <c r="I13" i="41" s="1"/>
  <c r="J13" i="41" s="1"/>
  <c r="H16" i="41"/>
  <c r="I16" i="41" s="1"/>
  <c r="J16" i="41" s="1"/>
  <c r="H21" i="41"/>
  <c r="I21" i="41" s="1"/>
  <c r="J21" i="41" s="1"/>
  <c r="H24" i="41"/>
  <c r="I24" i="41" s="1"/>
  <c r="J24" i="41" s="1"/>
  <c r="H43" i="41"/>
  <c r="I43" i="41" s="1"/>
  <c r="J43" i="41" s="1"/>
  <c r="H46" i="41"/>
  <c r="I46" i="41" s="1"/>
  <c r="J46" i="41" s="1"/>
  <c r="H32" i="41"/>
  <c r="I32" i="41" s="1"/>
  <c r="J32" i="41" s="1"/>
  <c r="H38" i="41"/>
  <c r="I38" i="41" s="1"/>
  <c r="J38" i="41" s="1"/>
  <c r="H44" i="41"/>
  <c r="I44" i="41" s="1"/>
  <c r="J44" i="41" s="1"/>
  <c r="H30" i="41"/>
  <c r="I30" i="41" s="1"/>
  <c r="J30" i="41" s="1"/>
  <c r="H33" i="41"/>
  <c r="I33" i="41" s="1"/>
  <c r="J33" i="41" s="1"/>
  <c r="H37" i="41"/>
  <c r="I37" i="41" s="1"/>
  <c r="J37" i="41" s="1"/>
  <c r="H41" i="41"/>
  <c r="I41" i="41" s="1"/>
  <c r="J41" i="41" s="1"/>
  <c r="H40" i="41"/>
  <c r="I40" i="41" s="1"/>
  <c r="J40" i="41" s="1"/>
  <c r="C17" i="40"/>
  <c r="G17" i="40" s="1"/>
  <c r="H17" i="40" s="1"/>
  <c r="I17" i="40" s="1"/>
  <c r="J17" i="40" s="1"/>
  <c r="C25" i="40"/>
  <c r="G25" i="40" s="1"/>
  <c r="H25" i="40" s="1"/>
  <c r="I25" i="40" s="1"/>
  <c r="J25" i="40" s="1"/>
  <c r="C33" i="40"/>
  <c r="G33" i="40" s="1"/>
  <c r="C44" i="40"/>
  <c r="G44" i="40" s="1"/>
  <c r="C47" i="40"/>
  <c r="G47" i="40" s="1"/>
  <c r="C24" i="40"/>
  <c r="G24" i="40" s="1"/>
  <c r="C32" i="40"/>
  <c r="G32" i="40" s="1"/>
  <c r="C43" i="40"/>
  <c r="G43" i="40" s="1"/>
  <c r="C14" i="40"/>
  <c r="G14" i="40" s="1"/>
  <c r="H14" i="40" s="1"/>
  <c r="I14" i="40" s="1"/>
  <c r="J14" i="40" s="1"/>
  <c r="C22" i="40"/>
  <c r="G22" i="40" s="1"/>
  <c r="C30" i="40"/>
  <c r="G30" i="40" s="1"/>
  <c r="H30" i="40" s="1"/>
  <c r="I30" i="40" s="1"/>
  <c r="J30" i="40" s="1"/>
  <c r="C38" i="40"/>
  <c r="G38" i="40" s="1"/>
  <c r="C41" i="40"/>
  <c r="G41" i="40" s="1"/>
  <c r="C21" i="40"/>
  <c r="G21" i="40" s="1"/>
  <c r="C29" i="40"/>
  <c r="G29" i="40" s="1"/>
  <c r="C37" i="40"/>
  <c r="G37" i="40" s="1"/>
  <c r="J25" i="41"/>
  <c r="J17" i="41"/>
  <c r="J14" i="41"/>
  <c r="J22" i="41"/>
  <c r="J29" i="41"/>
  <c r="H16" i="40" l="1"/>
  <c r="I16" i="40" s="1"/>
  <c r="J16" i="40" s="1"/>
  <c r="H29" i="40"/>
  <c r="I29" i="40" s="1"/>
  <c r="J29" i="40" s="1"/>
  <c r="H37" i="40"/>
  <c r="I37" i="40" s="1"/>
  <c r="J37" i="40" s="1"/>
  <c r="H21" i="40"/>
  <c r="I21" i="40" s="1"/>
  <c r="J21" i="40" s="1"/>
  <c r="H41" i="40"/>
  <c r="I41" i="40" s="1"/>
  <c r="J41" i="40" s="1"/>
  <c r="H32" i="40"/>
  <c r="I32" i="40" s="1"/>
  <c r="J32" i="40" s="1"/>
  <c r="H44" i="40"/>
  <c r="I44" i="40" s="1"/>
  <c r="J44" i="40" s="1"/>
  <c r="H46" i="40"/>
  <c r="I46" i="40" s="1"/>
  <c r="J46" i="40" s="1"/>
  <c r="H40" i="40"/>
  <c r="I40" i="40" s="1"/>
  <c r="J40" i="40" s="1"/>
  <c r="H13" i="40"/>
  <c r="I13" i="40" s="1"/>
  <c r="J13" i="40" s="1"/>
  <c r="H38" i="40"/>
  <c r="I38" i="40" s="1"/>
  <c r="J38" i="40" s="1"/>
  <c r="H22" i="40"/>
  <c r="I22" i="40" s="1"/>
  <c r="J22" i="40" s="1"/>
  <c r="H43" i="40"/>
  <c r="I43" i="40" s="1"/>
  <c r="J43" i="40" s="1"/>
  <c r="H24" i="40"/>
  <c r="I24" i="40" s="1"/>
  <c r="J24" i="40" s="1"/>
  <c r="H47" i="40"/>
  <c r="I47" i="40" s="1"/>
  <c r="J47" i="40" s="1"/>
  <c r="H33" i="40"/>
  <c r="I33" i="40" s="1"/>
  <c r="J33" i="40" s="1"/>
</calcChain>
</file>

<file path=xl/comments1.xml><?xml version="1.0" encoding="utf-8"?>
<comments xmlns="http://schemas.openxmlformats.org/spreadsheetml/2006/main">
  <authors>
    <author>Matthew G. Lloyd</author>
  </authors>
  <commentList>
    <comment ref="A3" authorId="0" shapeId="0">
      <text>
        <r>
          <rPr>
            <sz val="8"/>
            <color indexed="81"/>
            <rFont val="Tahoma"/>
            <family val="2"/>
          </rPr>
          <t xml:space="preserve">Auto-populates from "Chemical Info" tab
</t>
        </r>
      </text>
    </comment>
  </commentList>
</comments>
</file>

<file path=xl/comments2.xml><?xml version="1.0" encoding="utf-8"?>
<comments xmlns="http://schemas.openxmlformats.org/spreadsheetml/2006/main">
  <authors>
    <author>Matthew G. Lloyd</author>
  </authors>
  <commentList>
    <comment ref="A3" authorId="0" shapeId="0">
      <text>
        <r>
          <rPr>
            <sz val="8"/>
            <color indexed="81"/>
            <rFont val="Tahoma"/>
            <family val="2"/>
          </rPr>
          <t xml:space="preserve">Auto-populates from "Chemical Info" tab
</t>
        </r>
      </text>
    </comment>
  </commentList>
</comments>
</file>

<file path=xl/sharedStrings.xml><?xml version="1.0" encoding="utf-8"?>
<sst xmlns="http://schemas.openxmlformats.org/spreadsheetml/2006/main" count="224" uniqueCount="80">
  <si>
    <t>Application Rate (lb ai/acre)</t>
  </si>
  <si>
    <t xml:space="preserve">Dermal MOE </t>
  </si>
  <si>
    <t>Dermal MOE (rounded)</t>
  </si>
  <si>
    <t>Adult</t>
  </si>
  <si>
    <t>Exposure (mg/day)</t>
  </si>
  <si>
    <t>Lifestage</t>
  </si>
  <si>
    <t>Indoor Plants</t>
  </si>
  <si>
    <t>Gardens</t>
  </si>
  <si>
    <t>Dermal</t>
  </si>
  <si>
    <t>Trees and retail plants (if applicable)</t>
  </si>
  <si>
    <t>"Pick-your-own" Farms (if applicable)</t>
  </si>
  <si>
    <t>Exposure Time (hr)</t>
  </si>
  <si>
    <t>Liquids, low crops (e.g., strawberries)</t>
  </si>
  <si>
    <t>Liquids, tree crops (e.g., apples)</t>
  </si>
  <si>
    <t>Solids, low crops (e.g., strawberries)</t>
  </si>
  <si>
    <t>Solids, tree crops (e.g., apples)</t>
  </si>
  <si>
    <t>General</t>
  </si>
  <si>
    <t>Combined Adults (16 &lt; 80 years old)</t>
  </si>
  <si>
    <t>Female-specific</t>
  </si>
  <si>
    <t>Female Adults (13 &lt; 49 years old)</t>
  </si>
  <si>
    <t>Male-specific</t>
  </si>
  <si>
    <t>Male Adults (16 &lt; 80 years old)</t>
  </si>
  <si>
    <t>Levels of Concern</t>
  </si>
  <si>
    <t>Body Weight Pick List Reference (DO NOT DELETE)</t>
  </si>
  <si>
    <t>Mean Body Weight (kg)</t>
  </si>
  <si>
    <t>6 &lt; 11 yrs</t>
  </si>
  <si>
    <t xml:space="preserve">Absorbed Dermal Dose (mg/kg-day) </t>
  </si>
  <si>
    <t xml:space="preserve">Weight unit conversion factor (mg/ug) </t>
  </si>
  <si>
    <t>Green cells = input required by assessor</t>
  </si>
  <si>
    <t>Active ingredient:</t>
  </si>
  <si>
    <t>Exposure Duration:
(for multiple exposure durations, create new files)</t>
  </si>
  <si>
    <t>Toxicity</t>
  </si>
  <si>
    <t>POD (mg/kg/day)</t>
  </si>
  <si>
    <t>POD source/study</t>
  </si>
  <si>
    <t>Absorption (0-1)</t>
  </si>
  <si>
    <t>Absorption source/study</t>
  </si>
  <si>
    <t>LOC</t>
  </si>
  <si>
    <t>Body Weights (kg)</t>
  </si>
  <si>
    <t>Adults</t>
  </si>
  <si>
    <t>POD Type</t>
  </si>
  <si>
    <t>Toxicity Source/Study Pick List (DO NOT DELETE)</t>
  </si>
  <si>
    <t>POD</t>
  </si>
  <si>
    <t>Absorption</t>
  </si>
  <si>
    <t>Children (6 &lt; 11 years)</t>
  </si>
  <si>
    <t>Exposure Duration Pick List (Do Not Delete)</t>
  </si>
  <si>
    <r>
      <t>DFR</t>
    </r>
    <r>
      <rPr>
        <vertAlign val="subscript"/>
        <sz val="11"/>
        <rFont val="Times New Roman"/>
        <family val="1"/>
      </rPr>
      <t>t</t>
    </r>
    <r>
      <rPr>
        <sz val="11"/>
        <rFont val="Times New Roman"/>
        <family val="1"/>
      </rPr>
      <t xml:space="preserve"> (ug/cm</t>
    </r>
    <r>
      <rPr>
        <vertAlign val="superscript"/>
        <sz val="11"/>
        <rFont val="Times New Roman"/>
        <family val="1"/>
      </rPr>
      <t>2</t>
    </r>
    <r>
      <rPr>
        <sz val="11"/>
        <rFont val="Times New Roman"/>
        <family val="1"/>
      </rPr>
      <t>) from DFR study</t>
    </r>
  </si>
  <si>
    <r>
      <t>DFR</t>
    </r>
    <r>
      <rPr>
        <vertAlign val="subscript"/>
        <sz val="11"/>
        <rFont val="Times New Roman"/>
        <family val="1"/>
      </rPr>
      <t>t</t>
    </r>
    <r>
      <rPr>
        <sz val="11"/>
        <rFont val="Times New Roman"/>
        <family val="1"/>
      </rPr>
      <t xml:space="preserve"> (ug/cm</t>
    </r>
    <r>
      <rPr>
        <vertAlign val="superscript"/>
        <sz val="11"/>
        <rFont val="Times New Roman"/>
        <family val="1"/>
      </rPr>
      <t>2</t>
    </r>
    <r>
      <rPr>
        <sz val="11"/>
        <rFont val="Times New Roman"/>
        <family val="1"/>
      </rPr>
      <t>)</t>
    </r>
  </si>
  <si>
    <r>
      <t>Transfer Coefficient (cm</t>
    </r>
    <r>
      <rPr>
        <vertAlign val="superscript"/>
        <sz val="11"/>
        <rFont val="Times New Roman"/>
        <family val="1"/>
      </rPr>
      <t>2</t>
    </r>
    <r>
      <rPr>
        <sz val="11"/>
        <rFont val="Times New Roman"/>
        <family val="1"/>
      </rPr>
      <t xml:space="preserve">/hr) </t>
    </r>
  </si>
  <si>
    <t>Liquids</t>
  </si>
  <si>
    <t>Solids</t>
  </si>
  <si>
    <t>Formulation</t>
  </si>
  <si>
    <t>Calculations when Chemical Specific DFR is available</t>
  </si>
  <si>
    <t>Liquid</t>
  </si>
  <si>
    <t>Solid</t>
  </si>
  <si>
    <t>Formulation / Crop-type</t>
  </si>
  <si>
    <t>Calculations when chemical-specific DFR is available</t>
  </si>
  <si>
    <t>EXPOSURE AND TOXICITY FACTORS</t>
  </si>
  <si>
    <t>Gardens and Trees SOP</t>
  </si>
  <si>
    <t>[Contains worksheets for when DFR is available ("with DFR") and when it is unavailable ("without DFR")]</t>
  </si>
  <si>
    <t>t
(day after application)</t>
  </si>
  <si>
    <r>
      <t>F</t>
    </r>
    <r>
      <rPr>
        <vertAlign val="subscript"/>
        <sz val="10"/>
        <rFont val="Times New Roman"/>
        <family val="1"/>
      </rPr>
      <t>AR</t>
    </r>
    <r>
      <rPr>
        <sz val="10"/>
        <rFont val="Times New Roman"/>
        <family val="1"/>
      </rPr>
      <t xml:space="preserve">
(fraction of transferable ai)</t>
    </r>
  </si>
  <si>
    <r>
      <t>F</t>
    </r>
    <r>
      <rPr>
        <vertAlign val="subscript"/>
        <sz val="10"/>
        <rFont val="Times New Roman"/>
        <family val="1"/>
      </rPr>
      <t xml:space="preserve">D
</t>
    </r>
    <r>
      <rPr>
        <sz val="10"/>
        <rFont val="Times New Roman"/>
        <family val="1"/>
      </rPr>
      <t>(fraction of residue that dissipates per day)</t>
    </r>
  </si>
  <si>
    <t>Weight unit conversion factor (ug/lb)</t>
  </si>
  <si>
    <r>
      <t>Area unit conversion factor (acre/cm</t>
    </r>
    <r>
      <rPr>
        <vertAlign val="superscript"/>
        <sz val="11"/>
        <rFont val="Times New Roman"/>
        <family val="1"/>
      </rPr>
      <t>2</t>
    </r>
    <r>
      <rPr>
        <sz val="11"/>
        <rFont val="Times New Roman"/>
        <family val="1"/>
      </rPr>
      <t>)</t>
    </r>
  </si>
  <si>
    <t>Gardens and Trees SOP Dermal Postapplication - without DFR</t>
  </si>
  <si>
    <t>Gardens and Trees SOP Dermal Postapplication - with DFR</t>
  </si>
  <si>
    <t>KEY_Oral_POD_Source</t>
  </si>
  <si>
    <t>KEY_Dermal_Absorption_Source</t>
  </si>
  <si>
    <t>KEY_Dermal_POD_Source</t>
  </si>
  <si>
    <t>KEY_Duration</t>
  </si>
  <si>
    <t>KEY_Adult_bw</t>
  </si>
  <si>
    <t>KEY_Dermal_POD</t>
  </si>
  <si>
    <t>KEY_Dermal_Absorption</t>
  </si>
  <si>
    <t>KEY_Dermal_LOC</t>
  </si>
  <si>
    <t>KEY_Active_ingredient</t>
  </si>
  <si>
    <t>KEY_liquid_dfr</t>
  </si>
  <si>
    <t>KEY_solid_dfr</t>
  </si>
  <si>
    <t>KEY_liquid_application_rate</t>
  </si>
  <si>
    <t>KEY_solid_application_rate</t>
  </si>
  <si>
    <t>KEY_Child_6_11_bw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</si>
</sst>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_(* #,##0.00_);_(* \(#,##0.00\);_(* &quot;-&quot;??_);_(@_)"/>
    <numFmt numFmtId="165" formatCode="0.000"/>
    <numFmt numFmtId="166" formatCode="0.00000"/>
    <numFmt numFmtId="167" formatCode="0.0000"/>
    <numFmt numFmtId="168" formatCode="0.0000000000"/>
    <numFmt numFmtId="169" formatCode="0.0E+00"/>
    <numFmt numFmtId="170" formatCode="0.0%"/>
    <numFmt numFmtId="171" formatCode="#,##0.000"/>
    <numFmt numFmtId="172" formatCode="#,##0.0000"/>
  </numFmts>
  <fonts count="19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10"/>
      <name val="Times New Roman"/>
      <family val="1"/>
    </font>
    <font>
      <b/>
      <sz val="14"/>
      <name val="Times New Roman"/>
      <family val="1"/>
    </font>
    <font>
      <b/>
      <sz val="16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sz val="11"/>
      <name val="Times New Roman"/>
      <family val="1"/>
    </font>
    <font>
      <sz val="8"/>
      <color indexed="81"/>
      <name val="Tahoma"/>
      <family val="2"/>
    </font>
    <font>
      <sz val="11"/>
      <color indexed="10"/>
      <name val="Times New Roman"/>
      <family val="1"/>
    </font>
    <font>
      <sz val="14"/>
      <name val="Times New Roman"/>
      <family val="1"/>
    </font>
    <font>
      <sz val="12"/>
      <name val="Arial"/>
      <family val="2"/>
    </font>
    <font>
      <b/>
      <sz val="10"/>
      <name val="Times New Roman"/>
      <family val="1"/>
    </font>
    <font>
      <vertAlign val="subscript"/>
      <sz val="11"/>
      <name val="Times New Roman"/>
      <family val="1"/>
    </font>
    <font>
      <vertAlign val="superscript"/>
      <sz val="11"/>
      <name val="Times New Roman"/>
      <family val="1"/>
    </font>
    <font>
      <b/>
      <i/>
      <sz val="12"/>
      <name val="Times New Roman"/>
      <family val="1"/>
    </font>
    <font>
      <vertAlign val="subscript"/>
      <sz val="10"/>
      <name val="Times New Roman"/>
      <family val="1"/>
    </font>
    <font>
      <b/>
      <sz val="1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2">
    <xf numFmtId="0" fontId="0" fillId="0" borderId="0"/>
    <xf numFmtId="164" fontId="1" fillId="0" borderId="0" applyFont="0" applyFill="0" applyBorder="0" applyAlignment="0" applyProtection="0"/>
    <xf numFmtId="0" fontId="1" fillId="0" borderId="0"/>
    <xf numFmtId="0" fontId="2" fillId="0" borderId="0"/>
    <xf numFmtId="0" fontId="12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2" fillId="0" borderId="0"/>
    <xf numFmtId="9" fontId="1" fillId="0" borderId="0" applyFont="0" applyFill="0" applyBorder="0" applyAlignment="0" applyProtection="0"/>
    <xf numFmtId="0" fontId="1" fillId="0" borderId="0"/>
  </cellStyleXfs>
  <cellXfs count="183">
    <xf numFmtId="0" fontId="0" fillId="0" borderId="0" xfId="0"/>
    <xf numFmtId="0" fontId="8" fillId="0" borderId="0" xfId="2" applyNumberFormat="1" applyFont="1" applyBorder="1" applyAlignment="1">
      <alignment horizontal="center" vertical="center"/>
    </xf>
    <xf numFmtId="0" fontId="4" fillId="0" borderId="0" xfId="2" applyNumberFormat="1" applyFont="1" applyBorder="1" applyAlignment="1">
      <alignment horizontal="left" vertical="center"/>
    </xf>
    <xf numFmtId="0" fontId="7" fillId="0" borderId="0" xfId="0" applyFont="1" applyFill="1" applyBorder="1"/>
    <xf numFmtId="0" fontId="8" fillId="0" borderId="1" xfId="0" applyFont="1" applyBorder="1"/>
    <xf numFmtId="1" fontId="8" fillId="0" borderId="1" xfId="0" applyNumberFormat="1" applyFont="1" applyBorder="1"/>
    <xf numFmtId="0" fontId="8" fillId="0" borderId="1" xfId="2" applyFont="1" applyBorder="1" applyAlignment="1">
      <alignment horizontal="center" vertical="center"/>
    </xf>
    <xf numFmtId="0" fontId="8" fillId="0" borderId="1" xfId="2" applyFont="1" applyFill="1" applyBorder="1" applyAlignment="1">
      <alignment horizontal="center" vertical="center"/>
    </xf>
    <xf numFmtId="3" fontId="8" fillId="0" borderId="1" xfId="2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/>
    </xf>
    <xf numFmtId="0" fontId="8" fillId="0" borderId="1" xfId="1" applyNumberFormat="1" applyFont="1" applyFill="1" applyBorder="1" applyAlignment="1">
      <alignment horizontal="center" vertical="center"/>
    </xf>
    <xf numFmtId="165" fontId="8" fillId="0" borderId="1" xfId="2" applyNumberFormat="1" applyFont="1" applyFill="1" applyBorder="1" applyAlignment="1">
      <alignment horizontal="center" vertical="center"/>
    </xf>
    <xf numFmtId="171" fontId="8" fillId="0" borderId="1" xfId="2" applyNumberFormat="1" applyFont="1" applyFill="1" applyBorder="1" applyAlignment="1">
      <alignment horizontal="center" vertical="center"/>
    </xf>
    <xf numFmtId="2" fontId="8" fillId="0" borderId="1" xfId="2" applyNumberFormat="1" applyFont="1" applyFill="1" applyBorder="1" applyAlignment="1">
      <alignment horizontal="center" vertical="center"/>
    </xf>
    <xf numFmtId="0" fontId="8" fillId="0" borderId="1" xfId="2" applyNumberFormat="1" applyFont="1" applyFill="1" applyBorder="1" applyAlignment="1">
      <alignment horizontal="center" vertical="center"/>
    </xf>
    <xf numFmtId="3" fontId="8" fillId="0" borderId="1" xfId="0" applyNumberFormat="1" applyFont="1" applyFill="1" applyBorder="1" applyAlignment="1">
      <alignment horizontal="center" vertical="center"/>
    </xf>
    <xf numFmtId="168" fontId="8" fillId="0" borderId="1" xfId="0" applyNumberFormat="1" applyFont="1" applyFill="1" applyBorder="1" applyAlignment="1">
      <alignment horizontal="center" vertical="center"/>
    </xf>
    <xf numFmtId="165" fontId="8" fillId="0" borderId="1" xfId="0" applyNumberFormat="1" applyFont="1" applyFill="1" applyBorder="1" applyAlignment="1">
      <alignment horizontal="center" vertical="center"/>
    </xf>
    <xf numFmtId="0" fontId="8" fillId="0" borderId="0" xfId="2" applyFont="1" applyBorder="1" applyAlignment="1">
      <alignment horizontal="center" vertical="center"/>
    </xf>
    <xf numFmtId="3" fontId="8" fillId="0" borderId="0" xfId="2" applyNumberFormat="1" applyFont="1" applyBorder="1" applyAlignment="1">
      <alignment horizontal="center" vertical="center"/>
    </xf>
    <xf numFmtId="0" fontId="8" fillId="3" borderId="1" xfId="1" applyNumberFormat="1" applyFont="1" applyFill="1" applyBorder="1" applyAlignment="1">
      <alignment horizontal="center" vertical="center"/>
    </xf>
    <xf numFmtId="0" fontId="11" fillId="3" borderId="0" xfId="0" applyFont="1" applyFill="1" applyBorder="1" applyAlignment="1">
      <alignment vertical="center"/>
    </xf>
    <xf numFmtId="0" fontId="3" fillId="3" borderId="0" xfId="3" applyFont="1" applyFill="1" applyBorder="1" applyAlignment="1">
      <alignment horizontal="center" vertical="center"/>
    </xf>
    <xf numFmtId="0" fontId="8" fillId="0" borderId="0" xfId="2" applyFont="1" applyFill="1" applyBorder="1" applyAlignment="1">
      <alignment horizontal="center" vertical="center"/>
    </xf>
    <xf numFmtId="3" fontId="8" fillId="0" borderId="0" xfId="2" applyNumberFormat="1" applyFont="1" applyFill="1" applyBorder="1" applyAlignment="1">
      <alignment horizontal="center" vertical="center"/>
    </xf>
    <xf numFmtId="169" fontId="8" fillId="0" borderId="0" xfId="2" applyNumberFormat="1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2" fontId="10" fillId="0" borderId="0" xfId="2" applyNumberFormat="1" applyFont="1" applyFill="1" applyBorder="1" applyAlignment="1">
      <alignment horizontal="center" vertical="center" wrapText="1"/>
    </xf>
    <xf numFmtId="3" fontId="10" fillId="0" borderId="0" xfId="2" applyNumberFormat="1" applyFont="1" applyFill="1" applyBorder="1" applyAlignment="1">
      <alignment horizontal="center" vertical="center" wrapText="1"/>
    </xf>
    <xf numFmtId="0" fontId="10" fillId="0" borderId="0" xfId="2" applyFont="1" applyFill="1" applyBorder="1" applyAlignment="1">
      <alignment horizontal="center" vertical="center" wrapText="1"/>
    </xf>
    <xf numFmtId="0" fontId="10" fillId="0" borderId="0" xfId="2" applyNumberFormat="1" applyFont="1" applyFill="1" applyBorder="1" applyAlignment="1">
      <alignment horizontal="center" vertical="center" wrapText="1"/>
    </xf>
    <xf numFmtId="169" fontId="10" fillId="0" borderId="0" xfId="2" applyNumberFormat="1" applyFont="1" applyFill="1" applyBorder="1" applyAlignment="1">
      <alignment horizontal="center" vertical="center" wrapText="1"/>
    </xf>
    <xf numFmtId="3" fontId="8" fillId="0" borderId="0" xfId="2" applyNumberFormat="1" applyFont="1" applyFill="1" applyBorder="1" applyAlignment="1">
      <alignment horizontal="center" vertical="center" wrapText="1"/>
    </xf>
    <xf numFmtId="170" fontId="8" fillId="0" borderId="0" xfId="2" applyNumberFormat="1" applyFont="1" applyFill="1" applyBorder="1" applyAlignment="1">
      <alignment horizontal="center" vertical="center" wrapText="1"/>
    </xf>
    <xf numFmtId="0" fontId="8" fillId="0" borderId="0" xfId="2" applyFont="1" applyFill="1" applyBorder="1" applyAlignment="1">
      <alignment horizontal="center" vertical="center" wrapText="1"/>
    </xf>
    <xf numFmtId="169" fontId="8" fillId="0" borderId="0" xfId="2" applyNumberFormat="1" applyFont="1" applyFill="1" applyBorder="1" applyAlignment="1">
      <alignment horizontal="center" vertical="center" wrapText="1"/>
    </xf>
    <xf numFmtId="165" fontId="8" fillId="0" borderId="0" xfId="2" applyNumberFormat="1" applyFont="1" applyFill="1" applyBorder="1" applyAlignment="1">
      <alignment horizontal="center" vertical="center"/>
    </xf>
    <xf numFmtId="3" fontId="8" fillId="0" borderId="0" xfId="0" applyNumberFormat="1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 vertical="center"/>
    </xf>
    <xf numFmtId="3" fontId="8" fillId="0" borderId="0" xfId="0" applyNumberFormat="1" applyFont="1" applyBorder="1" applyAlignment="1">
      <alignment horizontal="center" vertical="center"/>
    </xf>
    <xf numFmtId="0" fontId="8" fillId="0" borderId="0" xfId="2" applyFont="1" applyBorder="1" applyAlignment="1">
      <alignment horizontal="left" vertical="center" wrapText="1"/>
    </xf>
    <xf numFmtId="2" fontId="8" fillId="0" borderId="0" xfId="2" applyNumberFormat="1" applyFont="1" applyBorder="1" applyAlignment="1">
      <alignment horizontal="center" vertical="center"/>
    </xf>
    <xf numFmtId="170" fontId="8" fillId="0" borderId="0" xfId="2" applyNumberFormat="1" applyFont="1" applyBorder="1" applyAlignment="1">
      <alignment horizontal="center" vertical="center"/>
    </xf>
    <xf numFmtId="0" fontId="4" fillId="0" borderId="0" xfId="0" applyFont="1"/>
    <xf numFmtId="0" fontId="7" fillId="0" borderId="0" xfId="0" applyFont="1"/>
    <xf numFmtId="0" fontId="7" fillId="0" borderId="0" xfId="0" applyFont="1" applyFill="1"/>
    <xf numFmtId="0" fontId="6" fillId="3" borderId="5" xfId="0" applyFont="1" applyFill="1" applyBorder="1" applyAlignment="1">
      <alignment horizontal="left" vertical="center" wrapText="1"/>
    </xf>
    <xf numFmtId="0" fontId="7" fillId="0" borderId="0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left"/>
    </xf>
    <xf numFmtId="0" fontId="7" fillId="0" borderId="0" xfId="0" applyFont="1" applyProtection="1">
      <protection locked="0"/>
    </xf>
    <xf numFmtId="0" fontId="5" fillId="3" borderId="6" xfId="0" applyFont="1" applyFill="1" applyBorder="1"/>
    <xf numFmtId="0" fontId="6" fillId="0" borderId="0" xfId="0" applyFont="1"/>
    <xf numFmtId="0" fontId="6" fillId="0" borderId="0" xfId="0" applyFont="1" applyFill="1" applyBorder="1" applyProtection="1">
      <protection locked="0"/>
    </xf>
    <xf numFmtId="0" fontId="5" fillId="0" borderId="0" xfId="0" applyFont="1" applyFill="1" applyBorder="1"/>
    <xf numFmtId="0" fontId="6" fillId="0" borderId="0" xfId="0" applyFont="1" applyFill="1"/>
    <xf numFmtId="0" fontId="7" fillId="0" borderId="1" xfId="4" applyFont="1" applyFill="1" applyBorder="1" applyAlignment="1">
      <alignment horizontal="left" vertical="center" wrapText="1"/>
    </xf>
    <xf numFmtId="0" fontId="7" fillId="3" borderId="11" xfId="0" applyNumberFormat="1" applyFont="1" applyFill="1" applyBorder="1" applyAlignment="1">
      <alignment horizontal="center" vertical="center" wrapText="1"/>
    </xf>
    <xf numFmtId="0" fontId="7" fillId="0" borderId="13" xfId="4" applyFont="1" applyFill="1" applyBorder="1" applyAlignment="1">
      <alignment horizontal="left" vertical="center" wrapText="1"/>
    </xf>
    <xf numFmtId="0" fontId="6" fillId="0" borderId="0" xfId="0" applyFont="1" applyFill="1" applyBorder="1" applyAlignment="1">
      <alignment horizontal="center" vertical="center"/>
    </xf>
    <xf numFmtId="0" fontId="7" fillId="0" borderId="0" xfId="4" applyFont="1" applyFill="1" applyBorder="1" applyAlignment="1">
      <alignment horizontal="left" vertical="center" wrapText="1"/>
    </xf>
    <xf numFmtId="0" fontId="7" fillId="0" borderId="0" xfId="0" applyNumberFormat="1" applyFont="1" applyFill="1" applyBorder="1" applyAlignment="1">
      <alignment horizontal="center" vertical="center" wrapText="1"/>
    </xf>
    <xf numFmtId="0" fontId="7" fillId="0" borderId="14" xfId="0" applyFont="1" applyBorder="1" applyAlignment="1">
      <alignment horizontal="center"/>
    </xf>
    <xf numFmtId="0" fontId="6" fillId="0" borderId="0" xfId="0" applyFont="1" applyBorder="1" applyAlignment="1">
      <alignment horizontal="left"/>
    </xf>
    <xf numFmtId="0" fontId="7" fillId="0" borderId="0" xfId="0" applyFont="1" applyBorder="1" applyAlignment="1">
      <alignment horizontal="center"/>
    </xf>
    <xf numFmtId="0" fontId="13" fillId="4" borderId="1" xfId="0" applyFont="1" applyFill="1" applyBorder="1"/>
    <xf numFmtId="0" fontId="3" fillId="4" borderId="1" xfId="0" applyFont="1" applyFill="1" applyBorder="1"/>
    <xf numFmtId="0" fontId="13" fillId="4" borderId="10" xfId="0" applyFont="1" applyFill="1" applyBorder="1"/>
    <xf numFmtId="0" fontId="13" fillId="4" borderId="11" xfId="0" applyFont="1" applyFill="1" applyBorder="1"/>
    <xf numFmtId="0" fontId="3" fillId="4" borderId="10" xfId="0" applyFont="1" applyFill="1" applyBorder="1"/>
    <xf numFmtId="0" fontId="3" fillId="4" borderId="12" xfId="0" applyFont="1" applyFill="1" applyBorder="1"/>
    <xf numFmtId="0" fontId="3" fillId="4" borderId="13" xfId="0" applyFont="1" applyFill="1" applyBorder="1"/>
    <xf numFmtId="0" fontId="8" fillId="0" borderId="0" xfId="0" applyFont="1" applyFill="1" applyBorder="1" applyAlignment="1">
      <alignment horizontal="left" vertical="center" wrapText="1"/>
    </xf>
    <xf numFmtId="17" fontId="8" fillId="0" borderId="0" xfId="0" applyNumberFormat="1" applyFont="1" applyFill="1" applyBorder="1" applyAlignment="1">
      <alignment horizontal="center" vertical="center" wrapText="1"/>
    </xf>
    <xf numFmtId="0" fontId="4" fillId="0" borderId="0" xfId="2" applyFont="1" applyFill="1" applyBorder="1" applyAlignment="1">
      <alignment horizontal="left" vertical="center"/>
    </xf>
    <xf numFmtId="0" fontId="8" fillId="0" borderId="0" xfId="0" applyFont="1" applyFill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0" xfId="0" applyFont="1" applyFill="1" applyBorder="1" applyAlignment="1">
      <alignment vertical="center"/>
    </xf>
    <xf numFmtId="168" fontId="8" fillId="0" borderId="0" xfId="0" applyNumberFormat="1" applyFont="1" applyFill="1" applyBorder="1" applyAlignment="1">
      <alignment vertical="center"/>
    </xf>
    <xf numFmtId="0" fontId="8" fillId="0" borderId="0" xfId="2" applyFont="1" applyFill="1" applyBorder="1" applyAlignment="1">
      <alignment vertical="center"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left" vertical="center"/>
    </xf>
    <xf numFmtId="0" fontId="8" fillId="0" borderId="0" xfId="1" applyNumberFormat="1" applyFont="1" applyFill="1" applyBorder="1" applyAlignment="1">
      <alignment horizontal="center" vertical="center"/>
    </xf>
    <xf numFmtId="167" fontId="8" fillId="0" borderId="0" xfId="0" applyNumberFormat="1" applyFont="1" applyFill="1" applyBorder="1" applyAlignment="1">
      <alignment horizontal="center"/>
    </xf>
    <xf numFmtId="166" fontId="8" fillId="0" borderId="0" xfId="2" applyNumberFormat="1" applyFont="1" applyFill="1" applyBorder="1" applyAlignment="1">
      <alignment horizontal="center" vertical="center"/>
    </xf>
    <xf numFmtId="0" fontId="8" fillId="0" borderId="0" xfId="0" applyNumberFormat="1" applyFont="1" applyFill="1" applyBorder="1" applyAlignment="1">
      <alignment horizontal="center" vertical="center"/>
    </xf>
    <xf numFmtId="0" fontId="8" fillId="2" borderId="1" xfId="2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3" fontId="8" fillId="2" borderId="1" xfId="2" applyNumberFormat="1" applyFont="1" applyFill="1" applyBorder="1" applyAlignment="1">
      <alignment horizontal="center" vertical="center" wrapText="1"/>
    </xf>
    <xf numFmtId="170" fontId="8" fillId="2" borderId="1" xfId="2" applyNumberFormat="1" applyFont="1" applyFill="1" applyBorder="1" applyAlignment="1">
      <alignment horizontal="center" vertical="center" wrapText="1"/>
    </xf>
    <xf numFmtId="0" fontId="8" fillId="0" borderId="19" xfId="0" applyFont="1" applyFill="1" applyBorder="1" applyAlignment="1">
      <alignment horizontal="left" vertical="center"/>
    </xf>
    <xf numFmtId="0" fontId="8" fillId="0" borderId="20" xfId="2" applyFont="1" applyFill="1" applyBorder="1" applyAlignment="1">
      <alignment horizontal="center" vertical="center"/>
    </xf>
    <xf numFmtId="3" fontId="8" fillId="0" borderId="20" xfId="0" applyNumberFormat="1" applyFont="1" applyFill="1" applyBorder="1" applyAlignment="1">
      <alignment horizontal="center" vertical="center"/>
    </xf>
    <xf numFmtId="0" fontId="8" fillId="0" borderId="20" xfId="0" applyFont="1" applyFill="1" applyBorder="1" applyAlignment="1">
      <alignment horizontal="center" vertical="center"/>
    </xf>
    <xf numFmtId="3" fontId="8" fillId="0" borderId="20" xfId="2" applyNumberFormat="1" applyFont="1" applyFill="1" applyBorder="1" applyAlignment="1">
      <alignment horizontal="center" vertical="center"/>
    </xf>
    <xf numFmtId="2" fontId="8" fillId="0" borderId="20" xfId="2" applyNumberFormat="1" applyFont="1" applyFill="1" applyBorder="1" applyAlignment="1">
      <alignment horizontal="center" vertical="center"/>
    </xf>
    <xf numFmtId="0" fontId="8" fillId="0" borderId="2" xfId="2" applyNumberFormat="1" applyFont="1" applyFill="1" applyBorder="1" applyAlignment="1">
      <alignment horizontal="center" vertical="center"/>
    </xf>
    <xf numFmtId="0" fontId="8" fillId="0" borderId="19" xfId="2" applyFont="1" applyFill="1" applyBorder="1" applyAlignment="1">
      <alignment horizontal="left" vertical="center" wrapText="1"/>
    </xf>
    <xf numFmtId="0" fontId="8" fillId="0" borderId="20" xfId="0" applyFont="1" applyFill="1" applyBorder="1" applyAlignment="1">
      <alignment horizontal="center" vertical="center" wrapText="1"/>
    </xf>
    <xf numFmtId="165" fontId="8" fillId="0" borderId="20" xfId="2" applyNumberFormat="1" applyFont="1" applyFill="1" applyBorder="1" applyAlignment="1">
      <alignment horizontal="center" vertical="center"/>
    </xf>
    <xf numFmtId="172" fontId="8" fillId="0" borderId="20" xfId="2" applyNumberFormat="1" applyFont="1" applyFill="1" applyBorder="1" applyAlignment="1">
      <alignment horizontal="center" vertical="center"/>
    </xf>
    <xf numFmtId="0" fontId="8" fillId="2" borderId="1" xfId="2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left" vertical="center" wrapText="1"/>
    </xf>
    <xf numFmtId="0" fontId="8" fillId="0" borderId="20" xfId="0" applyFont="1" applyFill="1" applyBorder="1" applyAlignment="1">
      <alignment vertical="center"/>
    </xf>
    <xf numFmtId="0" fontId="8" fillId="0" borderId="23" xfId="0" applyFont="1" applyFill="1" applyBorder="1" applyAlignment="1">
      <alignment vertical="center"/>
    </xf>
    <xf numFmtId="0" fontId="13" fillId="4" borderId="15" xfId="0" applyFont="1" applyFill="1" applyBorder="1" applyAlignment="1"/>
    <xf numFmtId="0" fontId="13" fillId="4" borderId="16" xfId="0" applyFont="1" applyFill="1" applyBorder="1" applyAlignment="1"/>
    <xf numFmtId="0" fontId="3" fillId="4" borderId="24" xfId="0" applyFont="1" applyFill="1" applyBorder="1" applyAlignment="1"/>
    <xf numFmtId="0" fontId="3" fillId="4" borderId="25" xfId="0" applyFont="1" applyFill="1" applyBorder="1" applyAlignment="1"/>
    <xf numFmtId="0" fontId="16" fillId="0" borderId="0" xfId="2" applyNumberFormat="1" applyFont="1" applyBorder="1" applyAlignment="1">
      <alignment horizontal="left" vertical="center"/>
    </xf>
    <xf numFmtId="0" fontId="8" fillId="2" borderId="1" xfId="2" applyFont="1" applyFill="1" applyBorder="1" applyAlignment="1">
      <alignment horizontal="center" vertical="center" wrapText="1"/>
    </xf>
    <xf numFmtId="0" fontId="8" fillId="0" borderId="1" xfId="2" applyFont="1" applyFill="1" applyBorder="1" applyAlignment="1">
      <alignment horizontal="right" vertical="center"/>
    </xf>
    <xf numFmtId="0" fontId="3" fillId="2" borderId="1" xfId="0" applyFont="1" applyFill="1" applyBorder="1" applyAlignment="1">
      <alignment horizontal="center" vertical="center" wrapText="1"/>
    </xf>
    <xf numFmtId="0" fontId="8" fillId="0" borderId="1" xfId="1" applyNumberFormat="1" applyFont="1" applyFill="1" applyBorder="1" applyAlignment="1">
      <alignment horizontal="right" vertical="center"/>
    </xf>
    <xf numFmtId="0" fontId="8" fillId="0" borderId="0" xfId="0" applyFont="1" applyBorder="1"/>
    <xf numFmtId="0" fontId="8" fillId="0" borderId="0" xfId="2" applyNumberFormat="1" applyFont="1" applyBorder="1" applyAlignment="1">
      <alignment horizontal="center" vertical="center"/>
    </xf>
    <xf numFmtId="0" fontId="8" fillId="0" borderId="0" xfId="2" applyFont="1" applyBorder="1" applyAlignment="1">
      <alignment horizontal="center" vertical="center"/>
    </xf>
    <xf numFmtId="2" fontId="8" fillId="0" borderId="0" xfId="2" applyNumberFormat="1" applyFont="1" applyBorder="1" applyAlignment="1">
      <alignment horizontal="center" vertical="center"/>
    </xf>
    <xf numFmtId="3" fontId="8" fillId="0" borderId="0" xfId="2" applyNumberFormat="1" applyFont="1" applyBorder="1" applyAlignment="1">
      <alignment horizontal="center" vertical="center"/>
    </xf>
    <xf numFmtId="0" fontId="8" fillId="0" borderId="0" xfId="2" applyFont="1" applyFill="1" applyBorder="1" applyAlignment="1">
      <alignment horizontal="center" vertical="center"/>
    </xf>
    <xf numFmtId="3" fontId="8" fillId="0" borderId="0" xfId="2" applyNumberFormat="1" applyFont="1" applyFill="1" applyBorder="1" applyAlignment="1">
      <alignment horizontal="center" vertical="center"/>
    </xf>
    <xf numFmtId="169" fontId="8" fillId="0" borderId="0" xfId="2" applyNumberFormat="1" applyFont="1" applyFill="1" applyBorder="1" applyAlignment="1">
      <alignment horizontal="center" vertical="center"/>
    </xf>
    <xf numFmtId="0" fontId="8" fillId="0" borderId="1" xfId="0" applyFont="1" applyBorder="1"/>
    <xf numFmtId="1" fontId="8" fillId="0" borderId="1" xfId="0" applyNumberFormat="1" applyFont="1" applyBorder="1"/>
    <xf numFmtId="0" fontId="8" fillId="0" borderId="0" xfId="0" applyFont="1" applyFill="1" applyBorder="1" applyAlignment="1">
      <alignment vertical="center"/>
    </xf>
    <xf numFmtId="1" fontId="8" fillId="0" borderId="0" xfId="0" applyNumberFormat="1" applyFont="1" applyBorder="1"/>
    <xf numFmtId="0" fontId="8" fillId="0" borderId="0" xfId="2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left" vertical="center" wrapText="1"/>
    </xf>
    <xf numFmtId="0" fontId="8" fillId="0" borderId="20" xfId="0" applyFont="1" applyFill="1" applyBorder="1" applyAlignment="1">
      <alignment vertical="center"/>
    </xf>
    <xf numFmtId="0" fontId="8" fillId="0" borderId="20" xfId="0" applyFont="1" applyFill="1" applyBorder="1" applyAlignment="1">
      <alignment horizontal="center" vertical="center"/>
    </xf>
    <xf numFmtId="0" fontId="8" fillId="0" borderId="20" xfId="2" applyFont="1" applyFill="1" applyBorder="1" applyAlignment="1">
      <alignment horizontal="center" vertical="center"/>
    </xf>
    <xf numFmtId="0" fontId="18" fillId="4" borderId="1" xfId="4" applyFont="1" applyFill="1" applyBorder="1" applyAlignment="1">
      <alignment horizontal="center"/>
    </xf>
    <xf numFmtId="0" fontId="8" fillId="4" borderId="1" xfId="4" applyFont="1" applyFill="1" applyBorder="1" applyAlignment="1">
      <alignment horizontal="center" vertical="center"/>
    </xf>
    <xf numFmtId="0" fontId="8" fillId="4" borderId="1" xfId="4" applyFont="1" applyFill="1" applyBorder="1" applyAlignment="1">
      <alignment horizontal="center"/>
    </xf>
    <xf numFmtId="0" fontId="8" fillId="4" borderId="19" xfId="6" applyFont="1" applyFill="1" applyBorder="1"/>
    <xf numFmtId="0" fontId="8" fillId="4" borderId="1" xfId="0" applyFont="1" applyFill="1" applyBorder="1" applyAlignment="1">
      <alignment horizontal="center" vertical="center"/>
    </xf>
    <xf numFmtId="0" fontId="3" fillId="0" borderId="0" xfId="0" applyFont="1"/>
    <xf numFmtId="0" fontId="7" fillId="3" borderId="11" xfId="0" applyFont="1" applyFill="1" applyBorder="1" applyAlignment="1">
      <alignment horizontal="center" vertical="center"/>
    </xf>
    <xf numFmtId="0" fontId="7" fillId="3" borderId="14" xfId="0" applyFont="1" applyFill="1" applyBorder="1" applyAlignment="1">
      <alignment horizontal="center" vertical="center"/>
    </xf>
    <xf numFmtId="0" fontId="7" fillId="3" borderId="5" xfId="6" applyFont="1" applyFill="1" applyBorder="1" applyAlignment="1">
      <alignment horizontal="left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3" xfId="0" applyFont="1" applyFill="1" applyBorder="1" applyAlignment="1" applyProtection="1">
      <alignment horizontal="center" wrapText="1"/>
      <protection locked="0"/>
    </xf>
    <xf numFmtId="0" fontId="6" fillId="0" borderId="4" xfId="0" applyFont="1" applyFill="1" applyBorder="1" applyAlignment="1" applyProtection="1">
      <alignment horizontal="center" wrapText="1"/>
      <protection locked="0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13" fillId="4" borderId="15" xfId="4" applyFont="1" applyFill="1" applyBorder="1" applyAlignment="1">
      <alignment horizontal="center" vertical="center"/>
    </xf>
    <xf numFmtId="0" fontId="13" fillId="4" borderId="16" xfId="4" applyFont="1" applyFill="1" applyBorder="1" applyAlignment="1">
      <alignment horizontal="center" vertical="center"/>
    </xf>
    <xf numFmtId="0" fontId="6" fillId="0" borderId="17" xfId="0" applyFont="1" applyBorder="1" applyAlignment="1">
      <alignment horizontal="left" vertical="center"/>
    </xf>
    <xf numFmtId="0" fontId="6" fillId="0" borderId="2" xfId="0" applyFont="1" applyBorder="1" applyAlignment="1">
      <alignment horizontal="left" vertical="center"/>
    </xf>
    <xf numFmtId="0" fontId="6" fillId="0" borderId="10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  <xf numFmtId="0" fontId="6" fillId="0" borderId="12" xfId="0" applyFont="1" applyBorder="1" applyAlignment="1">
      <alignment horizontal="left"/>
    </xf>
    <xf numFmtId="0" fontId="6" fillId="0" borderId="13" xfId="0" applyFont="1" applyBorder="1" applyAlignment="1">
      <alignment horizontal="left"/>
    </xf>
    <xf numFmtId="0" fontId="13" fillId="4" borderId="15" xfId="0" applyFont="1" applyFill="1" applyBorder="1" applyAlignment="1">
      <alignment horizontal="center"/>
    </xf>
    <xf numFmtId="0" fontId="13" fillId="4" borderId="18" xfId="0" applyFont="1" applyFill="1" applyBorder="1" applyAlignment="1">
      <alignment horizontal="center"/>
    </xf>
    <xf numFmtId="0" fontId="13" fillId="4" borderId="16" xfId="0" applyFont="1" applyFill="1" applyBorder="1" applyAlignment="1">
      <alignment horizontal="center"/>
    </xf>
    <xf numFmtId="0" fontId="8" fillId="0" borderId="22" xfId="2" applyFont="1" applyFill="1" applyBorder="1" applyAlignment="1">
      <alignment horizontal="right" vertical="center" wrapText="1"/>
    </xf>
    <xf numFmtId="0" fontId="8" fillId="0" borderId="21" xfId="2" applyFont="1" applyFill="1" applyBorder="1" applyAlignment="1">
      <alignment horizontal="right" vertical="center" wrapText="1"/>
    </xf>
    <xf numFmtId="0" fontId="8" fillId="2" borderId="19" xfId="2" applyFont="1" applyFill="1" applyBorder="1" applyAlignment="1">
      <alignment horizontal="center" vertical="center" wrapText="1"/>
    </xf>
    <xf numFmtId="0" fontId="8" fillId="2" borderId="20" xfId="2" applyFont="1" applyFill="1" applyBorder="1" applyAlignment="1">
      <alignment horizontal="center" vertical="center" wrapText="1"/>
    </xf>
    <xf numFmtId="0" fontId="8" fillId="2" borderId="2" xfId="2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/>
    </xf>
    <xf numFmtId="0" fontId="7" fillId="2" borderId="19" xfId="2" applyFont="1" applyFill="1" applyBorder="1" applyAlignment="1">
      <alignment horizontal="center" vertical="center" wrapText="1"/>
    </xf>
    <xf numFmtId="0" fontId="7" fillId="2" borderId="20" xfId="2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8" fillId="2" borderId="20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1" xfId="2" applyFont="1" applyFill="1" applyBorder="1" applyAlignment="1">
      <alignment horizontal="center" vertical="center" wrapText="1"/>
    </xf>
    <xf numFmtId="0" fontId="7" fillId="2" borderId="19" xfId="2" applyFont="1" applyFill="1" applyBorder="1" applyAlignment="1">
      <alignment horizontal="left" vertical="center" wrapText="1"/>
    </xf>
    <xf numFmtId="0" fontId="7" fillId="2" borderId="20" xfId="2" applyFont="1" applyFill="1" applyBorder="1" applyAlignment="1">
      <alignment horizontal="left" vertical="center" wrapText="1"/>
    </xf>
    <xf numFmtId="0" fontId="7" fillId="2" borderId="2" xfId="2" applyFont="1" applyFill="1" applyBorder="1" applyAlignment="1">
      <alignment horizontal="left" vertical="center" wrapText="1"/>
    </xf>
    <xf numFmtId="0" fontId="7" fillId="2" borderId="20" xfId="0" applyFont="1" applyFill="1" applyBorder="1" applyAlignment="1">
      <alignment horizontal="left" vertical="center" wrapText="1"/>
    </xf>
    <xf numFmtId="0" fontId="7" fillId="2" borderId="2" xfId="0" applyFont="1" applyFill="1" applyBorder="1" applyAlignment="1">
      <alignment horizontal="left" vertical="center" wrapText="1"/>
    </xf>
    <xf numFmtId="0" fontId="7" fillId="2" borderId="1" xfId="2" applyFont="1" applyFill="1" applyBorder="1" applyAlignment="1">
      <alignment horizontal="left" vertical="center"/>
    </xf>
  </cellXfs>
  <cellStyles count="12">
    <cellStyle name="Comma" xfId="1" builtinId="3"/>
    <cellStyle name="Comma 2" xfId="5"/>
    <cellStyle name="Normal" xfId="0" builtinId="0"/>
    <cellStyle name="Normal 2" xfId="3"/>
    <cellStyle name="Normal 2 2" xfId="6"/>
    <cellStyle name="Normal 2 3" xfId="11"/>
    <cellStyle name="Normal 3" xfId="4"/>
    <cellStyle name="Normal 3 2" xfId="9"/>
    <cellStyle name="Normal 3 3" xfId="8"/>
    <cellStyle name="Normal 4" xfId="7"/>
    <cellStyle name="Normal_BENOMYL" xfId="2"/>
    <cellStyle name="Percent 2" xfId="10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Gaines.VERSAR\AppData\Local\Microsoft\Windows\Temporary%20Internet%20Files\Content.Outlook\MQRTXFZQ\fogger%20and%20pets\Fogger%20SOP%20spreadsheet%20(01-13-12)%20versa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emical info"/>
      <sheetName val="OASS Handler"/>
      <sheetName val="OASS Postapp"/>
      <sheetName val="CCTM Postapp"/>
      <sheetName val="ORMS Handler"/>
      <sheetName val="ORMS Postapp"/>
      <sheetName val="Barn Handler"/>
      <sheetName val="Barn Postapp"/>
    </sheetNames>
    <sheetDataSet>
      <sheetData sheetId="0">
        <row r="10">
          <cell r="B10">
            <v>5</v>
          </cell>
        </row>
      </sheetData>
      <sheetData sheetId="1"/>
      <sheetData sheetId="2"/>
      <sheetData sheetId="3"/>
      <sheetData sheetId="4"/>
      <sheetData sheetId="5">
        <row r="30">
          <cell r="C30" t="str">
            <v>Yes</v>
          </cell>
        </row>
        <row r="31">
          <cell r="C31" t="str">
            <v>No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8"/>
  <sheetViews>
    <sheetView tabSelected="1" zoomScale="90" zoomScaleNormal="90" workbookViewId="0">
      <selection activeCell="D20" sqref="D20"/>
    </sheetView>
  </sheetViews>
  <sheetFormatPr defaultRowHeight="15.75" x14ac:dyDescent="0.25"/>
  <cols>
    <col min="1" max="1" width="9.140625" style="45"/>
    <col min="2" max="2" width="14.28515625" style="45" customWidth="1"/>
    <col min="3" max="3" width="43.140625" style="45" customWidth="1"/>
    <col min="4" max="4" width="40.7109375" style="45" customWidth="1"/>
    <col min="5" max="5" width="20.5703125" style="45" customWidth="1"/>
    <col min="6" max="6" width="9.140625" style="45"/>
    <col min="7" max="7" width="15.5703125" style="45" customWidth="1"/>
    <col min="8" max="8" width="46.7109375" style="45" customWidth="1"/>
    <col min="9" max="9" width="25.42578125" style="3" customWidth="1"/>
    <col min="10" max="12" width="9.140625" style="46"/>
    <col min="13" max="16" width="9.140625" style="45"/>
    <col min="17" max="17" width="26.140625" style="45" customWidth="1"/>
    <col min="18" max="16384" width="9.140625" style="45"/>
  </cols>
  <sheetData>
    <row r="1" spans="2:9" ht="18.75" x14ac:dyDescent="0.3">
      <c r="B1" s="2" t="s">
        <v>57</v>
      </c>
      <c r="C1" s="44"/>
      <c r="D1" s="44"/>
      <c r="E1" s="44"/>
      <c r="F1" s="44"/>
      <c r="G1" s="3"/>
    </row>
    <row r="2" spans="2:9" ht="18.75" x14ac:dyDescent="0.3">
      <c r="B2" s="110" t="s">
        <v>58</v>
      </c>
      <c r="C2" s="44"/>
      <c r="D2" s="44"/>
      <c r="E2" s="44"/>
      <c r="F2" s="44"/>
      <c r="G2" s="3"/>
    </row>
    <row r="3" spans="2:9" ht="16.5" thickBot="1" x14ac:dyDescent="0.3"/>
    <row r="4" spans="2:9" ht="22.5" customHeight="1" thickBot="1" x14ac:dyDescent="0.3">
      <c r="B4" s="141" t="s">
        <v>56</v>
      </c>
      <c r="C4" s="142"/>
      <c r="D4" s="47" t="s">
        <v>28</v>
      </c>
      <c r="E4" s="48"/>
      <c r="F4" s="48"/>
    </row>
    <row r="5" spans="2:9" ht="16.5" thickBot="1" x14ac:dyDescent="0.3"/>
    <row r="6" spans="2:9" ht="16.5" customHeight="1" thickBot="1" x14ac:dyDescent="0.3">
      <c r="B6" s="143" t="s">
        <v>29</v>
      </c>
      <c r="C6" s="144"/>
      <c r="D6" s="140" t="s">
        <v>74</v>
      </c>
      <c r="I6" s="49"/>
    </row>
    <row r="7" spans="2:9" ht="16.5" thickBot="1" x14ac:dyDescent="0.3">
      <c r="C7" s="50"/>
    </row>
    <row r="8" spans="2:9" ht="36" customHeight="1" thickBot="1" x14ac:dyDescent="0.35">
      <c r="B8" s="145" t="s">
        <v>30</v>
      </c>
      <c r="C8" s="146"/>
      <c r="D8" s="51" t="s">
        <v>69</v>
      </c>
      <c r="E8" s="52"/>
    </row>
    <row r="9" spans="2:9" s="46" customFormat="1" ht="21" thickBot="1" x14ac:dyDescent="0.35">
      <c r="B9" s="3"/>
      <c r="C9" s="53"/>
      <c r="D9" s="54"/>
      <c r="E9" s="55"/>
      <c r="I9" s="3"/>
    </row>
    <row r="10" spans="2:9" x14ac:dyDescent="0.25">
      <c r="B10" s="147" t="s">
        <v>31</v>
      </c>
      <c r="C10" s="148"/>
      <c r="D10" s="149"/>
    </row>
    <row r="11" spans="2:9" x14ac:dyDescent="0.25">
      <c r="B11" s="154" t="s">
        <v>8</v>
      </c>
      <c r="C11" s="56" t="s">
        <v>32</v>
      </c>
      <c r="D11" s="138" t="s">
        <v>71</v>
      </c>
    </row>
    <row r="12" spans="2:9" x14ac:dyDescent="0.25">
      <c r="B12" s="154"/>
      <c r="C12" s="56" t="s">
        <v>33</v>
      </c>
      <c r="D12" s="138" t="s">
        <v>68</v>
      </c>
    </row>
    <row r="13" spans="2:9" x14ac:dyDescent="0.25">
      <c r="B13" s="154"/>
      <c r="C13" s="56" t="s">
        <v>34</v>
      </c>
      <c r="D13" s="138" t="s">
        <v>72</v>
      </c>
    </row>
    <row r="14" spans="2:9" x14ac:dyDescent="0.25">
      <c r="B14" s="154"/>
      <c r="C14" s="56" t="s">
        <v>35</v>
      </c>
      <c r="D14" s="138" t="s">
        <v>67</v>
      </c>
    </row>
    <row r="15" spans="2:9" ht="16.5" thickBot="1" x14ac:dyDescent="0.3">
      <c r="B15" s="155"/>
      <c r="C15" s="58" t="s">
        <v>36</v>
      </c>
      <c r="D15" s="139" t="s">
        <v>73</v>
      </c>
    </row>
    <row r="16" spans="2:9" s="3" customFormat="1" ht="16.5" thickBot="1" x14ac:dyDescent="0.3">
      <c r="B16" s="59"/>
      <c r="C16" s="60"/>
      <c r="D16" s="61"/>
    </row>
    <row r="17" spans="2:5" x14ac:dyDescent="0.25">
      <c r="B17" s="156" t="s">
        <v>37</v>
      </c>
      <c r="C17" s="157"/>
      <c r="D17" s="158"/>
    </row>
    <row r="18" spans="2:5" x14ac:dyDescent="0.25">
      <c r="B18" s="152" t="s">
        <v>38</v>
      </c>
      <c r="C18" s="153"/>
      <c r="D18" s="57" t="s">
        <v>70</v>
      </c>
    </row>
    <row r="19" spans="2:5" ht="16.5" thickBot="1" x14ac:dyDescent="0.3">
      <c r="B19" s="159" t="s">
        <v>43</v>
      </c>
      <c r="C19" s="160"/>
      <c r="D19" s="62" t="s">
        <v>79</v>
      </c>
      <c r="E19" s="45">
        <v>32</v>
      </c>
    </row>
    <row r="20" spans="2:5" ht="16.5" thickBot="1" x14ac:dyDescent="0.3">
      <c r="B20" s="63"/>
      <c r="C20" s="63"/>
      <c r="D20" s="64"/>
    </row>
    <row r="21" spans="2:5" x14ac:dyDescent="0.25">
      <c r="B21" s="161" t="s">
        <v>23</v>
      </c>
      <c r="C21" s="162"/>
      <c r="D21" s="163"/>
    </row>
    <row r="22" spans="2:5" x14ac:dyDescent="0.25">
      <c r="B22" s="67" t="s">
        <v>39</v>
      </c>
      <c r="C22" s="65" t="s">
        <v>5</v>
      </c>
      <c r="D22" s="68" t="s">
        <v>24</v>
      </c>
    </row>
    <row r="23" spans="2:5" x14ac:dyDescent="0.25">
      <c r="B23" s="69" t="s">
        <v>16</v>
      </c>
      <c r="C23" s="66" t="s">
        <v>17</v>
      </c>
      <c r="D23" s="136" t="s">
        <v>70</v>
      </c>
      <c r="E23" s="137">
        <v>80</v>
      </c>
    </row>
    <row r="24" spans="2:5" x14ac:dyDescent="0.25">
      <c r="B24" s="69" t="s">
        <v>18</v>
      </c>
      <c r="C24" s="66" t="s">
        <v>19</v>
      </c>
      <c r="D24" s="136" t="s">
        <v>70</v>
      </c>
      <c r="E24" s="137">
        <v>69</v>
      </c>
    </row>
    <row r="25" spans="2:5" ht="16.5" thickBot="1" x14ac:dyDescent="0.3">
      <c r="B25" s="70" t="s">
        <v>20</v>
      </c>
      <c r="C25" s="71" t="s">
        <v>21</v>
      </c>
      <c r="D25" s="136" t="s">
        <v>70</v>
      </c>
      <c r="E25" s="137">
        <v>86</v>
      </c>
    </row>
    <row r="26" spans="2:5" ht="16.5" thickBot="1" x14ac:dyDescent="0.3"/>
    <row r="27" spans="2:5" x14ac:dyDescent="0.25">
      <c r="B27" s="150" t="s">
        <v>40</v>
      </c>
      <c r="C27" s="151"/>
    </row>
    <row r="28" spans="2:5" x14ac:dyDescent="0.25">
      <c r="B28" s="132" t="s">
        <v>41</v>
      </c>
      <c r="C28" s="132" t="s">
        <v>42</v>
      </c>
    </row>
    <row r="29" spans="2:5" x14ac:dyDescent="0.25">
      <c r="B29" s="133" t="s">
        <v>66</v>
      </c>
      <c r="C29" s="134" t="s">
        <v>67</v>
      </c>
    </row>
    <row r="30" spans="2:5" x14ac:dyDescent="0.25">
      <c r="B30" s="133" t="s">
        <v>68</v>
      </c>
      <c r="C30" s="134"/>
    </row>
    <row r="31" spans="2:5" x14ac:dyDescent="0.25">
      <c r="B31" s="133"/>
      <c r="C31" s="134"/>
    </row>
    <row r="32" spans="2:5" x14ac:dyDescent="0.25">
      <c r="B32" s="134"/>
      <c r="C32" s="134"/>
    </row>
    <row r="33" spans="2:3" x14ac:dyDescent="0.25">
      <c r="B33" s="134"/>
      <c r="C33" s="134"/>
    </row>
    <row r="34" spans="2:3" ht="16.5" thickBot="1" x14ac:dyDescent="0.3"/>
    <row r="35" spans="2:3" x14ac:dyDescent="0.25">
      <c r="B35" s="106" t="s">
        <v>44</v>
      </c>
      <c r="C35" s="107"/>
    </row>
    <row r="36" spans="2:3" x14ac:dyDescent="0.25">
      <c r="B36" s="135" t="s">
        <v>69</v>
      </c>
      <c r="C36" s="108"/>
    </row>
    <row r="37" spans="2:3" x14ac:dyDescent="0.25">
      <c r="B37" s="135" t="s">
        <v>69</v>
      </c>
      <c r="C37" s="108"/>
    </row>
    <row r="38" spans="2:3" ht="16.5" thickBot="1" x14ac:dyDescent="0.3">
      <c r="B38" s="135" t="s">
        <v>69</v>
      </c>
      <c r="C38" s="109"/>
    </row>
  </sheetData>
  <dataConsolidate/>
  <mergeCells count="10">
    <mergeCell ref="B4:C4"/>
    <mergeCell ref="B6:C6"/>
    <mergeCell ref="B8:C8"/>
    <mergeCell ref="B10:D10"/>
    <mergeCell ref="B27:C27"/>
    <mergeCell ref="B18:C18"/>
    <mergeCell ref="B11:B15"/>
    <mergeCell ref="B17:D17"/>
    <mergeCell ref="B19:C19"/>
    <mergeCell ref="B21:D21"/>
  </mergeCells>
  <dataValidations count="5">
    <dataValidation type="list" allowBlank="1" showInputMessage="1" showErrorMessage="1" sqref="D18">
      <formula1>$D$23:$D$25</formula1>
    </dataValidation>
    <dataValidation allowBlank="1" showInputMessage="1" showErrorMessage="1" promptTitle="Absorption" prompt="If POD source is route-specific, enter &quot;1&quot;" sqref="D13"/>
    <dataValidation type="list" allowBlank="1" showInputMessage="1" showErrorMessage="1" sqref="D8">
      <formula1>$B$36:$B$38</formula1>
    </dataValidation>
    <dataValidation type="list" allowBlank="1" showInputMessage="1" showErrorMessage="1" sqref="D14">
      <formula1>$C$34:$C$38</formula1>
    </dataValidation>
    <dataValidation type="list" allowBlank="1" showInputMessage="1" showErrorMessage="1" sqref="D12">
      <formula1>$B$34:$B$35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O48"/>
  <sheetViews>
    <sheetView zoomScale="80" zoomScaleNormal="80" zoomScaleSheetLayoutView="80" workbookViewId="0">
      <selection activeCell="B10" sqref="B10"/>
    </sheetView>
  </sheetViews>
  <sheetFormatPr defaultRowHeight="18.75" customHeight="1" x14ac:dyDescent="0.2"/>
  <cols>
    <col min="1" max="1" width="36" style="41" customWidth="1"/>
    <col min="2" max="2" width="17" style="19" customWidth="1"/>
    <col min="3" max="3" width="15.7109375" style="43" customWidth="1"/>
    <col min="4" max="4" width="11.85546875" style="43" customWidth="1"/>
    <col min="5" max="5" width="14.28515625" style="43" customWidth="1"/>
    <col min="6" max="6" width="16.140625" style="43" customWidth="1"/>
    <col min="7" max="7" width="16.42578125" style="43" customWidth="1"/>
    <col min="8" max="8" width="17.42578125" style="43" customWidth="1"/>
    <col min="9" max="10" width="12.140625" style="43" customWidth="1"/>
    <col min="11" max="12" width="13.140625" style="42" customWidth="1"/>
    <col min="13" max="13" width="13" style="42" customWidth="1"/>
    <col min="14" max="14" width="14.7109375" style="42" customWidth="1"/>
    <col min="15" max="15" width="19.7109375" style="42" customWidth="1"/>
    <col min="16" max="16" width="26.42578125" style="20" customWidth="1"/>
    <col min="17" max="17" width="12.5703125" style="19" customWidth="1"/>
    <col min="18" max="18" width="17" style="19" customWidth="1"/>
    <col min="19" max="19" width="10.140625" style="20" customWidth="1"/>
    <col min="20" max="20" width="9.5703125" style="19" customWidth="1"/>
    <col min="21" max="21" width="15.140625" style="19" customWidth="1"/>
    <col min="22" max="22" width="13.7109375" style="19" customWidth="1"/>
    <col min="23" max="23" width="10.28515625" style="20" customWidth="1"/>
    <col min="24" max="24" width="16.5703125" style="19" customWidth="1"/>
    <col min="25" max="25" width="16" style="20" customWidth="1"/>
    <col min="26" max="26" width="8.28515625" style="24" customWidth="1"/>
    <col min="27" max="27" width="8" style="24" customWidth="1"/>
    <col min="28" max="28" width="15.5703125" style="1" customWidth="1"/>
    <col min="29" max="29" width="18.7109375" style="20" customWidth="1"/>
    <col min="30" max="30" width="9.140625" style="24"/>
    <col min="31" max="31" width="11" style="24" customWidth="1"/>
    <col min="32" max="33" width="9.140625" style="25"/>
    <col min="34" max="37" width="9.140625" style="24"/>
    <col min="38" max="38" width="11.5703125" style="24" bestFit="1" customWidth="1"/>
    <col min="39" max="39" width="11.5703125" style="24" customWidth="1"/>
    <col min="40" max="41" width="9.140625" style="26"/>
    <col min="42" max="43" width="9.140625" style="24"/>
    <col min="44" max="45" width="11.5703125" style="24" bestFit="1" customWidth="1"/>
    <col min="46" max="16384" width="9.140625" style="24"/>
  </cols>
  <sheetData>
    <row r="1" spans="1:41" ht="18.75" customHeight="1" x14ac:dyDescent="0.2">
      <c r="A1" s="74" t="s">
        <v>65</v>
      </c>
      <c r="B1" s="24"/>
      <c r="C1" s="1"/>
      <c r="E1" s="22" t="s">
        <v>28</v>
      </c>
      <c r="F1" s="23"/>
      <c r="G1" s="23"/>
      <c r="J1" s="20"/>
      <c r="K1" s="19"/>
      <c r="L1" s="19"/>
      <c r="M1" s="20"/>
      <c r="N1" s="19"/>
      <c r="O1" s="20"/>
      <c r="P1" s="24"/>
      <c r="Q1" s="24"/>
      <c r="R1" s="1"/>
      <c r="T1" s="24"/>
      <c r="U1" s="24"/>
      <c r="V1" s="25"/>
      <c r="W1" s="25"/>
      <c r="X1" s="24"/>
      <c r="Y1" s="24"/>
      <c r="AB1" s="24"/>
      <c r="AC1" s="24"/>
      <c r="AD1" s="26"/>
      <c r="AE1" s="26"/>
      <c r="AF1" s="24"/>
      <c r="AG1" s="24"/>
      <c r="AN1" s="24"/>
      <c r="AO1" s="24"/>
    </row>
    <row r="2" spans="1:41" ht="18.75" customHeight="1" x14ac:dyDescent="0.2">
      <c r="A2" s="72"/>
      <c r="B2" s="73"/>
      <c r="C2" s="1"/>
      <c r="D2" s="24"/>
      <c r="E2" s="24"/>
      <c r="F2" s="1"/>
      <c r="G2" s="1"/>
      <c r="H2" s="1"/>
      <c r="I2" s="19"/>
      <c r="J2" s="20"/>
      <c r="K2" s="19"/>
      <c r="L2" s="19"/>
      <c r="M2" s="20"/>
      <c r="N2" s="19"/>
      <c r="O2" s="20"/>
      <c r="P2" s="24"/>
      <c r="Q2" s="24"/>
      <c r="R2" s="1"/>
      <c r="T2" s="24"/>
      <c r="U2" s="24"/>
      <c r="V2" s="25"/>
      <c r="W2" s="25"/>
      <c r="X2" s="24"/>
      <c r="Y2" s="24"/>
      <c r="AB2" s="24"/>
      <c r="AC2" s="24"/>
      <c r="AD2" s="26"/>
      <c r="AE2" s="26"/>
      <c r="AF2" s="24"/>
      <c r="AG2" s="24"/>
      <c r="AN2" s="24"/>
      <c r="AO2" s="24"/>
    </row>
    <row r="3" spans="1:41" s="120" customFormat="1" ht="18.75" customHeight="1" x14ac:dyDescent="0.25">
      <c r="A3" s="169" t="s">
        <v>22</v>
      </c>
      <c r="B3" s="169"/>
      <c r="C3" s="116"/>
      <c r="D3" s="115"/>
      <c r="E3" s="126"/>
      <c r="F3" s="116"/>
      <c r="G3" s="116"/>
      <c r="H3" s="116"/>
      <c r="I3" s="117"/>
      <c r="J3" s="119"/>
      <c r="K3" s="117"/>
      <c r="L3" s="117"/>
      <c r="M3" s="119"/>
      <c r="N3" s="117"/>
      <c r="O3" s="119"/>
      <c r="R3" s="116"/>
      <c r="S3" s="119"/>
      <c r="V3" s="121"/>
      <c r="W3" s="121"/>
      <c r="AD3" s="122"/>
      <c r="AE3" s="122"/>
    </row>
    <row r="4" spans="1:41" s="120" customFormat="1" ht="18.75" customHeight="1" x14ac:dyDescent="0.25">
      <c r="A4" s="4" t="s">
        <v>8</v>
      </c>
      <c r="B4" s="5" t="str">
        <f>'TOX and EXPO INPUTS'!$D$15</f>
        <v>KEY_Dermal_LOC</v>
      </c>
      <c r="C4" s="116"/>
      <c r="D4" s="115"/>
      <c r="E4" s="126"/>
      <c r="F4" s="116"/>
      <c r="G4" s="116"/>
      <c r="H4" s="116"/>
      <c r="I4" s="117"/>
      <c r="J4" s="119"/>
      <c r="K4" s="117"/>
      <c r="L4" s="117"/>
      <c r="M4" s="119"/>
      <c r="N4" s="117"/>
      <c r="O4" s="119"/>
      <c r="R4" s="116"/>
      <c r="S4" s="119"/>
      <c r="V4" s="121"/>
      <c r="W4" s="121"/>
      <c r="AD4" s="122"/>
      <c r="AE4" s="122"/>
    </row>
    <row r="5" spans="1:41" ht="18.75" customHeight="1" x14ac:dyDescent="0.2">
      <c r="A5" s="72"/>
      <c r="B5" s="73"/>
      <c r="C5" s="1"/>
      <c r="D5" s="1"/>
      <c r="E5" s="1"/>
      <c r="F5" s="1"/>
      <c r="G5" s="1"/>
      <c r="H5" s="1"/>
      <c r="I5" s="19"/>
      <c r="J5" s="20"/>
      <c r="K5" s="19"/>
      <c r="L5" s="19"/>
      <c r="M5" s="20"/>
      <c r="N5" s="19"/>
      <c r="O5" s="20"/>
      <c r="P5" s="24"/>
      <c r="Q5" s="24"/>
      <c r="R5" s="1"/>
      <c r="T5" s="24"/>
      <c r="U5" s="24"/>
      <c r="V5" s="25"/>
      <c r="W5" s="25"/>
      <c r="X5" s="24"/>
      <c r="Y5" s="24"/>
      <c r="AB5" s="24"/>
      <c r="AC5" s="24"/>
      <c r="AD5" s="26"/>
      <c r="AE5" s="26"/>
      <c r="AF5" s="24"/>
      <c r="AG5" s="24"/>
      <c r="AN5" s="24"/>
      <c r="AO5" s="24"/>
    </row>
    <row r="6" spans="1:41" s="30" customFormat="1" ht="23.25" customHeight="1" x14ac:dyDescent="0.2">
      <c r="A6" s="176" t="s">
        <v>51</v>
      </c>
      <c r="B6" s="176"/>
      <c r="C6" s="79"/>
      <c r="D6" s="79"/>
      <c r="E6" s="79"/>
      <c r="F6" s="79"/>
      <c r="G6" s="80"/>
      <c r="H6" s="80"/>
      <c r="I6" s="80"/>
      <c r="J6" s="80"/>
      <c r="K6" s="28"/>
      <c r="L6" s="28"/>
      <c r="M6" s="28"/>
      <c r="N6" s="28"/>
      <c r="O6" s="28"/>
      <c r="P6" s="29"/>
      <c r="S6" s="29"/>
      <c r="W6" s="29"/>
      <c r="Y6" s="29"/>
      <c r="AB6" s="31"/>
      <c r="AC6" s="29"/>
      <c r="AF6" s="29"/>
      <c r="AG6" s="29"/>
      <c r="AN6" s="32"/>
      <c r="AO6" s="32"/>
    </row>
    <row r="7" spans="1:41" ht="51" customHeight="1" x14ac:dyDescent="0.2">
      <c r="A7" s="102" t="s">
        <v>50</v>
      </c>
      <c r="B7" s="103" t="s">
        <v>45</v>
      </c>
      <c r="C7" s="75"/>
      <c r="D7" s="75"/>
      <c r="E7" s="75"/>
      <c r="F7" s="75"/>
      <c r="G7" s="76"/>
      <c r="H7" s="27"/>
      <c r="I7" s="77"/>
      <c r="J7" s="77"/>
      <c r="K7" s="24"/>
      <c r="L7" s="24"/>
      <c r="M7" s="25"/>
      <c r="N7" s="24"/>
      <c r="O7" s="24"/>
      <c r="P7" s="24"/>
      <c r="Q7" s="24"/>
      <c r="R7" s="24"/>
      <c r="S7" s="24"/>
      <c r="T7" s="24"/>
      <c r="U7" s="24"/>
      <c r="V7" s="26"/>
      <c r="W7" s="24"/>
      <c r="X7" s="24"/>
      <c r="Y7" s="24"/>
      <c r="AB7" s="24"/>
      <c r="AC7" s="24"/>
      <c r="AF7" s="24"/>
      <c r="AG7" s="24"/>
      <c r="AN7" s="24"/>
      <c r="AO7" s="24"/>
    </row>
    <row r="8" spans="1:41" ht="18.75" customHeight="1" x14ac:dyDescent="0.2">
      <c r="A8" s="7" t="s">
        <v>52</v>
      </c>
      <c r="B8" s="21" t="s">
        <v>75</v>
      </c>
      <c r="C8" s="77"/>
      <c r="D8" s="77"/>
      <c r="E8" s="77"/>
      <c r="F8" s="77"/>
      <c r="G8" s="78"/>
      <c r="H8" s="77"/>
      <c r="I8" s="77"/>
      <c r="J8" s="77"/>
      <c r="K8" s="24"/>
      <c r="L8" s="24"/>
      <c r="M8" s="25"/>
      <c r="N8" s="24"/>
      <c r="O8" s="24"/>
      <c r="P8" s="24"/>
      <c r="Q8" s="24"/>
      <c r="R8" s="24"/>
      <c r="S8" s="24"/>
      <c r="T8" s="24"/>
      <c r="U8" s="24"/>
      <c r="V8" s="26"/>
      <c r="W8" s="24"/>
      <c r="X8" s="24"/>
      <c r="Y8" s="24"/>
      <c r="AB8" s="24"/>
      <c r="AC8" s="24"/>
      <c r="AF8" s="24"/>
      <c r="AG8" s="24"/>
      <c r="AN8" s="24"/>
      <c r="AO8" s="24"/>
    </row>
    <row r="9" spans="1:41" ht="18.75" customHeight="1" x14ac:dyDescent="0.2">
      <c r="A9" s="11" t="s">
        <v>53</v>
      </c>
      <c r="B9" s="21" t="s">
        <v>76</v>
      </c>
      <c r="C9" s="77"/>
      <c r="D9" s="77"/>
      <c r="E9" s="77"/>
      <c r="F9" s="77"/>
      <c r="G9" s="78"/>
      <c r="H9" s="77"/>
      <c r="I9" s="77"/>
      <c r="J9" s="77"/>
      <c r="K9" s="24"/>
      <c r="L9" s="25"/>
      <c r="M9" s="24"/>
      <c r="N9" s="24"/>
      <c r="O9" s="24"/>
      <c r="P9" s="24"/>
      <c r="Q9" s="24"/>
      <c r="R9" s="24"/>
      <c r="S9" s="24"/>
      <c r="T9" s="24"/>
      <c r="U9" s="26"/>
      <c r="V9" s="24"/>
      <c r="W9" s="24"/>
      <c r="X9" s="24"/>
      <c r="Y9" s="24"/>
      <c r="AB9" s="24"/>
      <c r="AC9" s="24"/>
      <c r="AF9" s="24"/>
      <c r="AG9" s="24"/>
      <c r="AN9" s="24"/>
      <c r="AO9" s="24"/>
    </row>
    <row r="10" spans="1:41" ht="18.75" customHeight="1" x14ac:dyDescent="0.2">
      <c r="A10" s="98"/>
      <c r="B10" s="104"/>
      <c r="C10" s="77"/>
      <c r="D10" s="77"/>
      <c r="E10" s="77"/>
      <c r="F10" s="77"/>
      <c r="G10" s="77"/>
      <c r="H10" s="77"/>
      <c r="I10" s="77"/>
      <c r="J10" s="77"/>
      <c r="K10" s="24"/>
      <c r="L10" s="24"/>
      <c r="M10" s="25"/>
      <c r="N10" s="24"/>
      <c r="O10" s="24"/>
      <c r="P10" s="24"/>
      <c r="Q10" s="24"/>
      <c r="R10" s="24"/>
      <c r="S10" s="24"/>
      <c r="T10" s="24"/>
      <c r="U10" s="24"/>
      <c r="V10" s="26"/>
      <c r="W10" s="24"/>
      <c r="X10" s="24"/>
      <c r="Y10" s="24"/>
      <c r="AB10" s="24"/>
      <c r="AC10" s="24"/>
      <c r="AF10" s="24"/>
      <c r="AG10" s="24"/>
      <c r="AN10" s="24"/>
      <c r="AO10" s="24"/>
    </row>
    <row r="11" spans="1:41" s="30" customFormat="1" ht="18.75" customHeight="1" x14ac:dyDescent="0.2">
      <c r="A11" s="170" t="s">
        <v>7</v>
      </c>
      <c r="B11" s="171"/>
      <c r="C11" s="171"/>
      <c r="D11" s="171"/>
      <c r="E11" s="171"/>
      <c r="F11" s="171"/>
      <c r="G11" s="172"/>
      <c r="H11" s="172"/>
      <c r="I11" s="172"/>
      <c r="J11" s="173"/>
      <c r="K11" s="28"/>
      <c r="L11" s="28"/>
      <c r="M11" s="28"/>
      <c r="N11" s="28"/>
      <c r="O11" s="28"/>
      <c r="P11" s="29"/>
      <c r="S11" s="29"/>
      <c r="W11" s="29"/>
      <c r="Y11" s="29"/>
      <c r="AB11" s="31"/>
      <c r="AC11" s="29"/>
      <c r="AF11" s="29"/>
      <c r="AG11" s="29"/>
      <c r="AN11" s="32"/>
      <c r="AO11" s="32"/>
    </row>
    <row r="12" spans="1:41" s="35" customFormat="1" ht="60" x14ac:dyDescent="0.2">
      <c r="A12" s="86" t="s">
        <v>50</v>
      </c>
      <c r="B12" s="86" t="s">
        <v>5</v>
      </c>
      <c r="C12" s="87" t="s">
        <v>46</v>
      </c>
      <c r="D12" s="88" t="s">
        <v>27</v>
      </c>
      <c r="E12" s="89" t="s">
        <v>47</v>
      </c>
      <c r="F12" s="86" t="s">
        <v>11</v>
      </c>
      <c r="G12" s="89" t="s">
        <v>4</v>
      </c>
      <c r="H12" s="90" t="s">
        <v>26</v>
      </c>
      <c r="I12" s="86" t="s">
        <v>1</v>
      </c>
      <c r="J12" s="89" t="s">
        <v>2</v>
      </c>
      <c r="K12" s="33"/>
      <c r="L12" s="33"/>
      <c r="M12" s="33"/>
      <c r="N12" s="34"/>
      <c r="P12" s="33"/>
      <c r="Q12" s="33"/>
      <c r="S12" s="33"/>
      <c r="T12" s="33"/>
      <c r="U12" s="33"/>
      <c r="V12" s="33"/>
      <c r="X12" s="36"/>
      <c r="Y12" s="36"/>
      <c r="AC12" s="33"/>
      <c r="AE12" s="33"/>
      <c r="AG12" s="36"/>
      <c r="AH12" s="36"/>
    </row>
    <row r="13" spans="1:41" ht="18.75" customHeight="1" x14ac:dyDescent="0.2">
      <c r="A13" s="164" t="s">
        <v>48</v>
      </c>
      <c r="B13" s="7" t="s">
        <v>3</v>
      </c>
      <c r="C13" s="12" t="str">
        <f>$B$8</f>
        <v>KEY_liquid_dfr</v>
      </c>
      <c r="D13" s="7">
        <v>1E-3</v>
      </c>
      <c r="E13" s="8">
        <v>8400</v>
      </c>
      <c r="F13" s="7">
        <v>2.2000000000000002</v>
      </c>
      <c r="G13" s="13" t="e">
        <f>C13*D13*E13*F13</f>
        <v>#VALUE!</v>
      </c>
      <c r="H13" s="12" t="e">
        <f>(G13*'TOX and EXPO INPUTS'!$D$13)/'TOX and EXPO INPUTS'!$D$18</f>
        <v>#VALUE!</v>
      </c>
      <c r="I13" s="14" t="e">
        <f>'TOX and EXPO INPUTS'!$D$11/H13</f>
        <v>#VALUE!</v>
      </c>
      <c r="J13" s="15" t="e">
        <f>VALUE(TEXT(I13,"0.0E+00"))</f>
        <v>#VALUE!</v>
      </c>
      <c r="K13" s="25"/>
      <c r="L13" s="25"/>
      <c r="M13" s="25"/>
      <c r="N13" s="24"/>
      <c r="O13" s="24"/>
      <c r="P13" s="25"/>
      <c r="Q13" s="25"/>
      <c r="R13" s="24"/>
      <c r="S13" s="24"/>
      <c r="T13" s="24"/>
      <c r="U13" s="24"/>
      <c r="V13" s="26"/>
      <c r="W13" s="26"/>
      <c r="X13" s="26"/>
      <c r="Y13" s="26"/>
      <c r="Z13" s="26"/>
      <c r="AA13" s="26"/>
      <c r="AB13" s="24"/>
      <c r="AC13" s="24"/>
      <c r="AF13" s="24"/>
      <c r="AG13" s="26"/>
      <c r="AH13" s="26"/>
      <c r="AI13" s="26"/>
      <c r="AJ13" s="26"/>
      <c r="AN13" s="24"/>
      <c r="AO13" s="24"/>
    </row>
    <row r="14" spans="1:41" s="27" customFormat="1" ht="18.75" customHeight="1" x14ac:dyDescent="0.2">
      <c r="A14" s="165"/>
      <c r="B14" s="9" t="s">
        <v>25</v>
      </c>
      <c r="C14" s="12" t="str">
        <f>$B$8</f>
        <v>KEY_liquid_dfr</v>
      </c>
      <c r="D14" s="7">
        <v>1E-3</v>
      </c>
      <c r="E14" s="16">
        <v>4600</v>
      </c>
      <c r="F14" s="7">
        <v>1.1000000000000001</v>
      </c>
      <c r="G14" s="13" t="e">
        <f>C14*D14*E14*F14</f>
        <v>#VALUE!</v>
      </c>
      <c r="H14" s="12" t="e">
        <f>(G14*'TOX and EXPO INPUTS'!$D$13)/'TOX and EXPO INPUTS'!$D$19</f>
        <v>#VALUE!</v>
      </c>
      <c r="I14" s="14" t="e">
        <f>'TOX and EXPO INPUTS'!$D$11/H14</f>
        <v>#VALUE!</v>
      </c>
      <c r="J14" s="15" t="e">
        <f>VALUE(TEXT(I14,"0.0E+00"))</f>
        <v>#VALUE!</v>
      </c>
      <c r="K14" s="25"/>
      <c r="L14" s="38"/>
      <c r="M14" s="38"/>
      <c r="N14" s="39"/>
      <c r="P14" s="38"/>
      <c r="S14" s="24"/>
      <c r="T14" s="24"/>
      <c r="U14" s="24"/>
      <c r="V14" s="26"/>
      <c r="W14" s="26"/>
      <c r="X14" s="26"/>
      <c r="Y14" s="26"/>
      <c r="Z14" s="26"/>
      <c r="AA14" s="26"/>
      <c r="AC14" s="24"/>
      <c r="AD14" s="24"/>
      <c r="AG14" s="26"/>
      <c r="AH14" s="26"/>
    </row>
    <row r="15" spans="1:41" s="27" customFormat="1" ht="18.75" customHeight="1" x14ac:dyDescent="0.2">
      <c r="A15" s="91"/>
      <c r="B15" s="92"/>
      <c r="C15" s="92"/>
      <c r="D15" s="92"/>
      <c r="E15" s="93"/>
      <c r="F15" s="94"/>
      <c r="G15" s="95"/>
      <c r="H15" s="92"/>
      <c r="I15" s="96"/>
      <c r="J15" s="97"/>
      <c r="K15" s="25"/>
      <c r="L15" s="38"/>
      <c r="M15" s="38"/>
      <c r="N15" s="39"/>
      <c r="P15" s="38"/>
      <c r="S15" s="24"/>
      <c r="T15" s="24"/>
      <c r="U15" s="24"/>
      <c r="V15" s="26"/>
      <c r="W15" s="26"/>
      <c r="X15" s="26"/>
      <c r="Y15" s="26"/>
      <c r="Z15" s="26"/>
      <c r="AA15" s="26"/>
      <c r="AC15" s="24"/>
      <c r="AD15" s="24"/>
      <c r="AG15" s="26"/>
      <c r="AH15" s="26"/>
    </row>
    <row r="16" spans="1:41" ht="18.75" customHeight="1" x14ac:dyDescent="0.2">
      <c r="A16" s="164" t="s">
        <v>49</v>
      </c>
      <c r="B16" s="7" t="s">
        <v>3</v>
      </c>
      <c r="C16" s="12" t="str">
        <f>$B$9</f>
        <v>KEY_solid_dfr</v>
      </c>
      <c r="D16" s="7">
        <v>1E-3</v>
      </c>
      <c r="E16" s="8">
        <v>8400</v>
      </c>
      <c r="F16" s="7">
        <v>2.2000000000000002</v>
      </c>
      <c r="G16" s="13" t="e">
        <f>C16*D16*E16*F16</f>
        <v>#VALUE!</v>
      </c>
      <c r="H16" s="12" t="e">
        <f>(G16*'TOX and EXPO INPUTS'!$D$13)/'TOX and EXPO INPUTS'!$D$18</f>
        <v>#VALUE!</v>
      </c>
      <c r="I16" s="14" t="e">
        <f>'TOX and EXPO INPUTS'!$D$11/H16</f>
        <v>#VALUE!</v>
      </c>
      <c r="J16" s="15" t="e">
        <f>VALUE(TEXT(I16,"0.0E+00"))</f>
        <v>#VALUE!</v>
      </c>
      <c r="K16" s="25"/>
      <c r="L16" s="25"/>
      <c r="M16" s="25"/>
      <c r="N16" s="24"/>
      <c r="O16" s="24"/>
      <c r="P16" s="25"/>
      <c r="Q16" s="25"/>
      <c r="R16" s="24"/>
      <c r="S16" s="24"/>
      <c r="T16" s="24"/>
      <c r="U16" s="24"/>
      <c r="V16" s="26"/>
      <c r="W16" s="26"/>
      <c r="X16" s="26"/>
      <c r="Y16" s="26"/>
      <c r="Z16" s="26"/>
      <c r="AA16" s="26"/>
      <c r="AB16" s="24"/>
      <c r="AC16" s="24"/>
      <c r="AF16" s="24"/>
      <c r="AG16" s="26"/>
      <c r="AH16" s="26"/>
      <c r="AI16" s="26"/>
      <c r="AJ16" s="26"/>
      <c r="AN16" s="24"/>
      <c r="AO16" s="24"/>
    </row>
    <row r="17" spans="1:41" s="27" customFormat="1" ht="18.75" customHeight="1" x14ac:dyDescent="0.2">
      <c r="A17" s="165"/>
      <c r="B17" s="9" t="s">
        <v>25</v>
      </c>
      <c r="C17" s="12" t="str">
        <f>$B$9</f>
        <v>KEY_solid_dfr</v>
      </c>
      <c r="D17" s="7">
        <v>1E-3</v>
      </c>
      <c r="E17" s="16">
        <v>4600</v>
      </c>
      <c r="F17" s="7">
        <v>1.1000000000000001</v>
      </c>
      <c r="G17" s="13" t="e">
        <f>C17*D17*E17*F17</f>
        <v>#VALUE!</v>
      </c>
      <c r="H17" s="12" t="e">
        <f>(G17*'TOX and EXPO INPUTS'!$D$13)/'TOX and EXPO INPUTS'!$D$19</f>
        <v>#VALUE!</v>
      </c>
      <c r="I17" s="14" t="e">
        <f>'TOX and EXPO INPUTS'!$D$11/H17</f>
        <v>#VALUE!</v>
      </c>
      <c r="J17" s="15" t="e">
        <f>VALUE(TEXT(I17,"0.0E+00"))</f>
        <v>#VALUE!</v>
      </c>
      <c r="K17" s="25"/>
      <c r="L17" s="38"/>
      <c r="M17" s="38"/>
      <c r="N17" s="39"/>
      <c r="P17" s="38"/>
      <c r="S17" s="24"/>
      <c r="T17" s="24"/>
      <c r="U17" s="24"/>
      <c r="V17" s="26"/>
      <c r="W17" s="26"/>
      <c r="X17" s="26"/>
      <c r="Y17" s="26"/>
      <c r="Z17" s="26"/>
      <c r="AA17" s="26"/>
      <c r="AC17" s="24"/>
      <c r="AD17" s="24"/>
      <c r="AG17" s="26"/>
      <c r="AH17" s="26"/>
    </row>
    <row r="18" spans="1:41" s="27" customFormat="1" ht="18.75" customHeight="1" x14ac:dyDescent="0.25">
      <c r="A18" s="81"/>
      <c r="B18" s="24"/>
      <c r="C18" s="82"/>
      <c r="D18" s="82"/>
      <c r="G18" s="24"/>
      <c r="H18" s="83"/>
      <c r="I18" s="84"/>
      <c r="J18" s="85"/>
      <c r="K18" s="25"/>
      <c r="M18" s="38"/>
      <c r="N18" s="37"/>
      <c r="O18" s="25"/>
      <c r="P18" s="38"/>
      <c r="Q18" s="38"/>
      <c r="R18" s="39"/>
      <c r="T18" s="38"/>
      <c r="W18" s="24"/>
      <c r="X18" s="24"/>
      <c r="Y18" s="24"/>
      <c r="Z18" s="26"/>
      <c r="AA18" s="26"/>
      <c r="AB18" s="26"/>
      <c r="AC18" s="26"/>
      <c r="AD18" s="26"/>
      <c r="AE18" s="26"/>
      <c r="AG18" s="24"/>
      <c r="AH18" s="24"/>
      <c r="AK18" s="26"/>
      <c r="AL18" s="26"/>
    </row>
    <row r="19" spans="1:41" s="27" customFormat="1" ht="18.75" customHeight="1" x14ac:dyDescent="0.2">
      <c r="A19" s="166" t="s">
        <v>9</v>
      </c>
      <c r="B19" s="167"/>
      <c r="C19" s="167"/>
      <c r="D19" s="167"/>
      <c r="E19" s="167"/>
      <c r="F19" s="167"/>
      <c r="G19" s="174"/>
      <c r="H19" s="174"/>
      <c r="I19" s="174"/>
      <c r="J19" s="175"/>
      <c r="K19" s="25"/>
      <c r="M19" s="38"/>
      <c r="N19" s="37"/>
      <c r="O19" s="25"/>
      <c r="P19" s="38"/>
      <c r="Q19" s="38"/>
      <c r="R19" s="39"/>
      <c r="T19" s="38"/>
      <c r="W19" s="24"/>
      <c r="X19" s="24"/>
      <c r="Y19" s="24"/>
      <c r="Z19" s="26"/>
      <c r="AA19" s="26"/>
      <c r="AB19" s="26"/>
      <c r="AC19" s="26"/>
      <c r="AD19" s="26"/>
      <c r="AE19" s="26"/>
      <c r="AG19" s="24"/>
      <c r="AH19" s="24"/>
      <c r="AK19" s="26"/>
      <c r="AL19" s="26"/>
    </row>
    <row r="20" spans="1:41" ht="60" x14ac:dyDescent="0.2">
      <c r="A20" s="86" t="s">
        <v>50</v>
      </c>
      <c r="B20" s="86" t="s">
        <v>5</v>
      </c>
      <c r="C20" s="87" t="s">
        <v>46</v>
      </c>
      <c r="D20" s="88" t="s">
        <v>27</v>
      </c>
      <c r="E20" s="89" t="s">
        <v>47</v>
      </c>
      <c r="F20" s="86" t="s">
        <v>11</v>
      </c>
      <c r="G20" s="89" t="s">
        <v>4</v>
      </c>
      <c r="H20" s="90" t="s">
        <v>26</v>
      </c>
      <c r="I20" s="86" t="s">
        <v>1</v>
      </c>
      <c r="J20" s="89" t="s">
        <v>2</v>
      </c>
      <c r="K20" s="25"/>
      <c r="L20" s="20"/>
      <c r="M20" s="20"/>
      <c r="N20" s="19"/>
      <c r="O20" s="19"/>
      <c r="P20" s="40"/>
      <c r="Q20" s="25"/>
      <c r="R20" s="24"/>
      <c r="S20" s="27"/>
      <c r="T20" s="24"/>
      <c r="U20" s="24"/>
      <c r="V20" s="26"/>
      <c r="W20" s="26"/>
      <c r="X20" s="26"/>
      <c r="Y20" s="26"/>
      <c r="Z20" s="26"/>
      <c r="AA20" s="26"/>
      <c r="AB20" s="24"/>
      <c r="AC20" s="24"/>
      <c r="AF20" s="24"/>
      <c r="AG20" s="26"/>
      <c r="AH20" s="26"/>
      <c r="AI20" s="26"/>
      <c r="AJ20" s="26"/>
      <c r="AN20" s="24"/>
      <c r="AO20" s="24"/>
    </row>
    <row r="21" spans="1:41" ht="18.75" customHeight="1" x14ac:dyDescent="0.2">
      <c r="A21" s="164" t="s">
        <v>48</v>
      </c>
      <c r="B21" s="6" t="s">
        <v>3</v>
      </c>
      <c r="C21" s="12" t="str">
        <f>$B$8</f>
        <v>KEY_liquid_dfr</v>
      </c>
      <c r="D21" s="7">
        <v>1E-3</v>
      </c>
      <c r="E21" s="8">
        <v>1700</v>
      </c>
      <c r="F21" s="7">
        <v>1</v>
      </c>
      <c r="G21" s="13" t="e">
        <f>C21*D21*E21*F21</f>
        <v>#VALUE!</v>
      </c>
      <c r="H21" s="12" t="e">
        <f>(G21*'TOX and EXPO INPUTS'!$D$13)/'TOX and EXPO INPUTS'!$D$18</f>
        <v>#VALUE!</v>
      </c>
      <c r="I21" s="14" t="e">
        <f>'TOX and EXPO INPUTS'!$D$11/H21</f>
        <v>#VALUE!</v>
      </c>
      <c r="J21" s="15" t="e">
        <f>VALUE(TEXT(I21,"0.0E+00"))</f>
        <v>#VALUE!</v>
      </c>
      <c r="K21" s="25"/>
      <c r="L21" s="20"/>
      <c r="M21" s="20"/>
      <c r="N21" s="19"/>
      <c r="O21" s="19"/>
      <c r="P21" s="40"/>
      <c r="Q21" s="25"/>
      <c r="R21" s="24"/>
      <c r="S21" s="27"/>
      <c r="T21" s="24"/>
      <c r="U21" s="24"/>
      <c r="V21" s="26"/>
      <c r="W21" s="26"/>
      <c r="X21" s="26"/>
      <c r="Y21" s="26"/>
      <c r="Z21" s="26"/>
      <c r="AA21" s="26"/>
      <c r="AB21" s="24"/>
      <c r="AC21" s="24"/>
      <c r="AF21" s="24"/>
      <c r="AG21" s="26"/>
      <c r="AH21" s="26"/>
      <c r="AI21" s="26"/>
      <c r="AJ21" s="26"/>
      <c r="AN21" s="24"/>
      <c r="AO21" s="24"/>
    </row>
    <row r="22" spans="1:41" ht="18.75" customHeight="1" x14ac:dyDescent="0.2">
      <c r="A22" s="165"/>
      <c r="B22" s="9" t="s">
        <v>25</v>
      </c>
      <c r="C22" s="12" t="str">
        <f>$B$8</f>
        <v>KEY_liquid_dfr</v>
      </c>
      <c r="D22" s="7">
        <v>1E-3</v>
      </c>
      <c r="E22" s="16">
        <v>930</v>
      </c>
      <c r="F22" s="10">
        <v>0.5</v>
      </c>
      <c r="G22" s="13" t="e">
        <f>C22*D22*E22*F22</f>
        <v>#VALUE!</v>
      </c>
      <c r="H22" s="12" t="e">
        <f>(G22*'TOX and EXPO INPUTS'!$D$13)/'TOX and EXPO INPUTS'!$D$19</f>
        <v>#VALUE!</v>
      </c>
      <c r="I22" s="14" t="e">
        <f>'TOX and EXPO INPUTS'!$D$11/H22</f>
        <v>#VALUE!</v>
      </c>
      <c r="J22" s="15" t="e">
        <f>VALUE(TEXT(I22,"0.0E+00"))</f>
        <v>#VALUE!</v>
      </c>
      <c r="K22" s="25"/>
      <c r="L22" s="20"/>
      <c r="M22" s="20"/>
      <c r="N22" s="19"/>
      <c r="O22" s="19"/>
      <c r="P22" s="40"/>
      <c r="Q22" s="25"/>
      <c r="R22" s="24"/>
      <c r="S22" s="27"/>
      <c r="T22" s="24"/>
      <c r="U22" s="24"/>
      <c r="V22" s="26"/>
      <c r="W22" s="26"/>
      <c r="X22" s="26"/>
      <c r="Y22" s="26"/>
      <c r="Z22" s="26"/>
      <c r="AA22" s="26"/>
      <c r="AB22" s="24"/>
      <c r="AC22" s="24"/>
      <c r="AF22" s="24"/>
      <c r="AG22" s="26"/>
      <c r="AH22" s="26"/>
      <c r="AI22" s="26"/>
      <c r="AJ22" s="26"/>
      <c r="AN22" s="24"/>
      <c r="AO22" s="24"/>
    </row>
    <row r="23" spans="1:41" ht="18.75" customHeight="1" x14ac:dyDescent="0.2">
      <c r="A23" s="98"/>
      <c r="B23" s="99"/>
      <c r="C23" s="100"/>
      <c r="D23" s="92"/>
      <c r="E23" s="93"/>
      <c r="F23" s="94"/>
      <c r="G23" s="101"/>
      <c r="H23" s="92"/>
      <c r="I23" s="96"/>
      <c r="J23" s="97"/>
      <c r="K23" s="25"/>
      <c r="L23" s="20"/>
      <c r="M23" s="20"/>
      <c r="N23" s="19"/>
      <c r="O23" s="19"/>
      <c r="P23" s="40"/>
      <c r="Q23" s="25"/>
      <c r="R23" s="24"/>
      <c r="S23" s="27"/>
      <c r="T23" s="24"/>
      <c r="U23" s="24"/>
      <c r="V23" s="26"/>
      <c r="W23" s="26"/>
      <c r="X23" s="26"/>
      <c r="Y23" s="26"/>
      <c r="Z23" s="26"/>
      <c r="AA23" s="26"/>
      <c r="AB23" s="24"/>
      <c r="AC23" s="24"/>
      <c r="AF23" s="24"/>
      <c r="AG23" s="26"/>
      <c r="AH23" s="26"/>
      <c r="AI23" s="26"/>
      <c r="AJ23" s="26"/>
      <c r="AN23" s="24"/>
      <c r="AO23" s="24"/>
    </row>
    <row r="24" spans="1:41" ht="18.75" customHeight="1" x14ac:dyDescent="0.2">
      <c r="A24" s="164" t="s">
        <v>49</v>
      </c>
      <c r="B24" s="6" t="s">
        <v>3</v>
      </c>
      <c r="C24" s="12" t="str">
        <f>$B$9</f>
        <v>KEY_solid_dfr</v>
      </c>
      <c r="D24" s="7">
        <v>1E-3</v>
      </c>
      <c r="E24" s="8">
        <v>1700</v>
      </c>
      <c r="F24" s="7">
        <v>1</v>
      </c>
      <c r="G24" s="13" t="e">
        <f>C24*D24*E24*F24</f>
        <v>#VALUE!</v>
      </c>
      <c r="H24" s="12" t="e">
        <f>(G24*'TOX and EXPO INPUTS'!$D$13)/'TOX and EXPO INPUTS'!$D$18</f>
        <v>#VALUE!</v>
      </c>
      <c r="I24" s="14" t="e">
        <f>'TOX and EXPO INPUTS'!$D$11/H24</f>
        <v>#VALUE!</v>
      </c>
      <c r="J24" s="15" t="e">
        <f>VALUE(TEXT(I24,"0.0E+00"))</f>
        <v>#VALUE!</v>
      </c>
      <c r="K24" s="25"/>
      <c r="L24" s="20"/>
      <c r="M24" s="20"/>
      <c r="N24" s="19"/>
      <c r="O24" s="19"/>
      <c r="P24" s="40"/>
      <c r="Q24" s="25"/>
      <c r="R24" s="24"/>
      <c r="S24" s="27"/>
      <c r="T24" s="24"/>
      <c r="U24" s="24"/>
      <c r="V24" s="26"/>
      <c r="W24" s="26"/>
      <c r="X24" s="26"/>
      <c r="Y24" s="26"/>
      <c r="Z24" s="26"/>
      <c r="AA24" s="26"/>
      <c r="AB24" s="24"/>
      <c r="AC24" s="24"/>
      <c r="AF24" s="24"/>
      <c r="AG24" s="26"/>
      <c r="AH24" s="26"/>
      <c r="AI24" s="26"/>
      <c r="AJ24" s="26"/>
      <c r="AN24" s="24"/>
      <c r="AO24" s="24"/>
    </row>
    <row r="25" spans="1:41" ht="18.75" customHeight="1" x14ac:dyDescent="0.2">
      <c r="A25" s="165"/>
      <c r="B25" s="9" t="s">
        <v>25</v>
      </c>
      <c r="C25" s="12" t="str">
        <f>$B$9</f>
        <v>KEY_solid_dfr</v>
      </c>
      <c r="D25" s="7">
        <v>1E-3</v>
      </c>
      <c r="E25" s="16">
        <v>930</v>
      </c>
      <c r="F25" s="10">
        <v>0.5</v>
      </c>
      <c r="G25" s="13" t="e">
        <f>C25*D25*E25*F25</f>
        <v>#VALUE!</v>
      </c>
      <c r="H25" s="12" t="e">
        <f>(G25*'TOX and EXPO INPUTS'!$D$13)/'TOX and EXPO INPUTS'!$D$19</f>
        <v>#VALUE!</v>
      </c>
      <c r="I25" s="14" t="e">
        <f>'TOX and EXPO INPUTS'!$D$11/H25</f>
        <v>#VALUE!</v>
      </c>
      <c r="J25" s="15" t="e">
        <f>VALUE(TEXT(I25,"0.0E+00"))</f>
        <v>#VALUE!</v>
      </c>
      <c r="K25" s="25"/>
      <c r="L25" s="20"/>
      <c r="M25" s="20"/>
      <c r="N25" s="19"/>
      <c r="O25" s="19"/>
      <c r="P25" s="40"/>
      <c r="Q25" s="25"/>
      <c r="R25" s="24"/>
      <c r="S25" s="27"/>
      <c r="T25" s="24"/>
      <c r="U25" s="24"/>
      <c r="V25" s="26"/>
      <c r="W25" s="26"/>
      <c r="X25" s="26"/>
      <c r="Y25" s="26"/>
      <c r="Z25" s="26"/>
      <c r="AA25" s="26"/>
      <c r="AB25" s="24"/>
      <c r="AC25" s="24"/>
      <c r="AF25" s="24"/>
      <c r="AG25" s="26"/>
      <c r="AH25" s="26"/>
      <c r="AI25" s="26"/>
      <c r="AJ25" s="26"/>
      <c r="AN25" s="24"/>
      <c r="AO25" s="24"/>
    </row>
    <row r="26" spans="1:41" ht="18.75" customHeight="1" x14ac:dyDescent="0.2">
      <c r="A26" s="98"/>
      <c r="B26" s="99"/>
      <c r="C26" s="100"/>
      <c r="D26" s="92"/>
      <c r="E26" s="93"/>
      <c r="F26" s="94"/>
      <c r="G26" s="101"/>
      <c r="H26" s="92"/>
      <c r="I26" s="96"/>
      <c r="J26" s="97"/>
      <c r="K26" s="25"/>
      <c r="L26" s="20"/>
      <c r="M26" s="20"/>
      <c r="N26" s="19"/>
      <c r="O26" s="19"/>
      <c r="P26" s="40"/>
      <c r="Q26" s="25"/>
      <c r="R26" s="24"/>
      <c r="S26" s="27"/>
      <c r="T26" s="24"/>
      <c r="U26" s="24"/>
      <c r="V26" s="26"/>
      <c r="W26" s="26"/>
      <c r="X26" s="26"/>
      <c r="Y26" s="26"/>
      <c r="Z26" s="26"/>
      <c r="AA26" s="26"/>
      <c r="AB26" s="24"/>
      <c r="AC26" s="24"/>
      <c r="AF26" s="24"/>
      <c r="AG26" s="26"/>
      <c r="AH26" s="26"/>
      <c r="AI26" s="26"/>
      <c r="AJ26" s="26"/>
      <c r="AN26" s="24"/>
      <c r="AO26" s="24"/>
    </row>
    <row r="27" spans="1:41" ht="18.75" customHeight="1" x14ac:dyDescent="0.2">
      <c r="A27" s="166" t="s">
        <v>6</v>
      </c>
      <c r="B27" s="167"/>
      <c r="C27" s="167"/>
      <c r="D27" s="167"/>
      <c r="E27" s="167"/>
      <c r="F27" s="167"/>
      <c r="G27" s="167"/>
      <c r="H27" s="167"/>
      <c r="I27" s="167"/>
      <c r="J27" s="168"/>
      <c r="K27" s="25"/>
      <c r="L27" s="20"/>
      <c r="M27" s="20"/>
      <c r="N27" s="19"/>
      <c r="O27" s="19"/>
      <c r="P27" s="40"/>
      <c r="Q27" s="25"/>
      <c r="R27" s="24"/>
      <c r="S27" s="27"/>
      <c r="T27" s="24"/>
      <c r="U27" s="24"/>
      <c r="V27" s="26"/>
      <c r="W27" s="26"/>
      <c r="X27" s="26"/>
      <c r="Y27" s="26"/>
      <c r="Z27" s="26"/>
      <c r="AA27" s="26"/>
      <c r="AB27" s="24"/>
      <c r="AC27" s="24"/>
      <c r="AF27" s="24"/>
      <c r="AG27" s="26"/>
      <c r="AH27" s="26"/>
      <c r="AI27" s="26"/>
      <c r="AJ27" s="26"/>
      <c r="AN27" s="24"/>
      <c r="AO27" s="24"/>
    </row>
    <row r="28" spans="1:41" ht="60" x14ac:dyDescent="0.2">
      <c r="A28" s="86" t="s">
        <v>50</v>
      </c>
      <c r="B28" s="86" t="s">
        <v>5</v>
      </c>
      <c r="C28" s="87" t="s">
        <v>46</v>
      </c>
      <c r="D28" s="88" t="s">
        <v>27</v>
      </c>
      <c r="E28" s="89" t="s">
        <v>47</v>
      </c>
      <c r="F28" s="86" t="s">
        <v>11</v>
      </c>
      <c r="G28" s="89" t="s">
        <v>4</v>
      </c>
      <c r="H28" s="90" t="s">
        <v>26</v>
      </c>
      <c r="I28" s="86" t="s">
        <v>1</v>
      </c>
      <c r="J28" s="89" t="s">
        <v>2</v>
      </c>
      <c r="K28" s="25"/>
      <c r="L28" s="20"/>
      <c r="M28" s="20"/>
      <c r="N28" s="19"/>
      <c r="O28" s="19"/>
      <c r="P28" s="40"/>
      <c r="Q28" s="25"/>
      <c r="R28" s="24"/>
      <c r="S28" s="27"/>
      <c r="T28" s="24"/>
      <c r="U28" s="24"/>
      <c r="V28" s="26"/>
      <c r="W28" s="26"/>
      <c r="X28" s="26"/>
      <c r="Y28" s="26"/>
      <c r="Z28" s="26"/>
      <c r="AA28" s="26"/>
      <c r="AB28" s="24"/>
      <c r="AC28" s="24"/>
      <c r="AF28" s="24"/>
      <c r="AG28" s="26"/>
      <c r="AH28" s="26"/>
      <c r="AI28" s="26"/>
      <c r="AJ28" s="26"/>
      <c r="AN28" s="24"/>
      <c r="AO28" s="24"/>
    </row>
    <row r="29" spans="1:41" ht="18.75" customHeight="1" x14ac:dyDescent="0.2">
      <c r="A29" s="164" t="s">
        <v>48</v>
      </c>
      <c r="B29" s="6" t="s">
        <v>3</v>
      </c>
      <c r="C29" s="12" t="str">
        <f>$B$8</f>
        <v>KEY_liquid_dfr</v>
      </c>
      <c r="D29" s="7">
        <v>1E-3</v>
      </c>
      <c r="E29" s="8">
        <v>220</v>
      </c>
      <c r="F29" s="7">
        <v>1</v>
      </c>
      <c r="G29" s="13" t="e">
        <f>C29*D29*E29*F29</f>
        <v>#VALUE!</v>
      </c>
      <c r="H29" s="12" t="e">
        <f>(G29*'TOX and EXPO INPUTS'!$D$13)/'TOX and EXPO INPUTS'!$D$18</f>
        <v>#VALUE!</v>
      </c>
      <c r="I29" s="14" t="e">
        <f>'TOX and EXPO INPUTS'!$D$11/H29</f>
        <v>#VALUE!</v>
      </c>
      <c r="J29" s="15" t="e">
        <f>VALUE(TEXT(I29,"0.0E+00"))</f>
        <v>#VALUE!</v>
      </c>
      <c r="K29" s="25"/>
      <c r="L29" s="20"/>
      <c r="M29" s="20"/>
      <c r="N29" s="19"/>
      <c r="O29" s="19"/>
      <c r="P29" s="40"/>
      <c r="Q29" s="25"/>
      <c r="R29" s="24"/>
      <c r="S29" s="27"/>
      <c r="T29" s="24"/>
      <c r="U29" s="24"/>
      <c r="V29" s="26"/>
      <c r="W29" s="26"/>
      <c r="X29" s="26"/>
      <c r="Y29" s="26"/>
      <c r="Z29" s="26"/>
      <c r="AA29" s="26"/>
      <c r="AB29" s="24"/>
      <c r="AC29" s="24"/>
      <c r="AF29" s="24"/>
      <c r="AG29" s="26"/>
      <c r="AH29" s="26"/>
      <c r="AI29" s="26"/>
      <c r="AJ29" s="26"/>
      <c r="AN29" s="24"/>
      <c r="AO29" s="24"/>
    </row>
    <row r="30" spans="1:41" ht="18.75" customHeight="1" x14ac:dyDescent="0.2">
      <c r="A30" s="165"/>
      <c r="B30" s="9" t="s">
        <v>25</v>
      </c>
      <c r="C30" s="12" t="str">
        <f>$B$8</f>
        <v>KEY_liquid_dfr</v>
      </c>
      <c r="D30" s="7">
        <v>1E-3</v>
      </c>
      <c r="E30" s="16">
        <v>120</v>
      </c>
      <c r="F30" s="10">
        <v>0.5</v>
      </c>
      <c r="G30" s="13" t="e">
        <f>C30*D30*E30*F30</f>
        <v>#VALUE!</v>
      </c>
      <c r="H30" s="12" t="e">
        <f>(G30*'TOX and EXPO INPUTS'!$D$13)/'TOX and EXPO INPUTS'!$D$19</f>
        <v>#VALUE!</v>
      </c>
      <c r="I30" s="14" t="e">
        <f>'TOX and EXPO INPUTS'!$D$11/H30</f>
        <v>#VALUE!</v>
      </c>
      <c r="J30" s="15" t="e">
        <f>VALUE(TEXT(I30,"0.0E+00"))</f>
        <v>#VALUE!</v>
      </c>
      <c r="K30" s="25"/>
      <c r="L30" s="20"/>
      <c r="M30" s="20"/>
      <c r="N30" s="19"/>
      <c r="O30" s="19"/>
      <c r="P30" s="40"/>
      <c r="Q30" s="25"/>
      <c r="R30" s="24"/>
      <c r="S30" s="27"/>
      <c r="T30" s="24"/>
      <c r="U30" s="24"/>
      <c r="V30" s="26"/>
      <c r="W30" s="26"/>
      <c r="X30" s="26"/>
      <c r="Y30" s="26"/>
      <c r="Z30" s="26"/>
      <c r="AA30" s="26"/>
      <c r="AB30" s="24"/>
      <c r="AC30" s="24"/>
      <c r="AF30" s="24"/>
      <c r="AG30" s="26"/>
      <c r="AH30" s="26"/>
      <c r="AI30" s="26"/>
      <c r="AJ30" s="26"/>
      <c r="AN30" s="24"/>
      <c r="AO30" s="24"/>
    </row>
    <row r="31" spans="1:41" ht="18.75" customHeight="1" x14ac:dyDescent="0.2">
      <c r="A31" s="98"/>
      <c r="B31" s="99"/>
      <c r="C31" s="100"/>
      <c r="D31" s="92"/>
      <c r="E31" s="93"/>
      <c r="F31" s="94"/>
      <c r="G31" s="101"/>
      <c r="H31" s="92"/>
      <c r="I31" s="96"/>
      <c r="J31" s="97"/>
      <c r="K31" s="25"/>
      <c r="L31" s="20"/>
      <c r="M31" s="20"/>
      <c r="N31" s="19"/>
      <c r="O31" s="19"/>
      <c r="P31" s="40"/>
      <c r="Q31" s="25"/>
      <c r="R31" s="24"/>
      <c r="S31" s="27"/>
      <c r="T31" s="24"/>
      <c r="U31" s="24"/>
      <c r="V31" s="26"/>
      <c r="W31" s="26"/>
      <c r="X31" s="26"/>
      <c r="Y31" s="26"/>
      <c r="Z31" s="26"/>
      <c r="AA31" s="26"/>
      <c r="AB31" s="24"/>
      <c r="AC31" s="24"/>
      <c r="AF31" s="24"/>
      <c r="AG31" s="26"/>
      <c r="AH31" s="26"/>
      <c r="AI31" s="26"/>
      <c r="AJ31" s="26"/>
      <c r="AN31" s="24"/>
      <c r="AO31" s="24"/>
    </row>
    <row r="32" spans="1:41" ht="18.75" customHeight="1" x14ac:dyDescent="0.2">
      <c r="A32" s="164" t="s">
        <v>49</v>
      </c>
      <c r="B32" s="6" t="s">
        <v>3</v>
      </c>
      <c r="C32" s="12" t="str">
        <f>$B$9</f>
        <v>KEY_solid_dfr</v>
      </c>
      <c r="D32" s="7">
        <v>1E-3</v>
      </c>
      <c r="E32" s="8">
        <v>220</v>
      </c>
      <c r="F32" s="7">
        <v>1</v>
      </c>
      <c r="G32" s="13" t="e">
        <f>C32*D32*E32*F32</f>
        <v>#VALUE!</v>
      </c>
      <c r="H32" s="12" t="e">
        <f>(G32*'TOX and EXPO INPUTS'!$D$13)/'TOX and EXPO INPUTS'!$D$18</f>
        <v>#VALUE!</v>
      </c>
      <c r="I32" s="14" t="e">
        <f>'TOX and EXPO INPUTS'!$D$11/H32</f>
        <v>#VALUE!</v>
      </c>
      <c r="J32" s="15" t="e">
        <f>VALUE(TEXT(I32,"0.0E+00"))</f>
        <v>#VALUE!</v>
      </c>
      <c r="K32" s="25"/>
      <c r="L32" s="20"/>
      <c r="M32" s="20"/>
      <c r="N32" s="19"/>
      <c r="O32" s="19"/>
      <c r="P32" s="40"/>
      <c r="Q32" s="25"/>
      <c r="R32" s="24"/>
      <c r="S32" s="27"/>
      <c r="T32" s="24"/>
      <c r="U32" s="24"/>
      <c r="V32" s="26"/>
      <c r="W32" s="26"/>
      <c r="X32" s="26"/>
      <c r="Y32" s="26"/>
      <c r="Z32" s="26"/>
      <c r="AA32" s="26"/>
      <c r="AB32" s="24"/>
      <c r="AC32" s="24"/>
      <c r="AF32" s="24"/>
      <c r="AG32" s="26"/>
      <c r="AH32" s="26"/>
      <c r="AI32" s="26"/>
      <c r="AJ32" s="26"/>
      <c r="AN32" s="24"/>
      <c r="AO32" s="24"/>
    </row>
    <row r="33" spans="1:41" s="42" customFormat="1" ht="18.75" customHeight="1" x14ac:dyDescent="0.2">
      <c r="A33" s="165"/>
      <c r="B33" s="9" t="s">
        <v>25</v>
      </c>
      <c r="C33" s="12" t="str">
        <f>$B$9</f>
        <v>KEY_solid_dfr</v>
      </c>
      <c r="D33" s="7">
        <v>1E-3</v>
      </c>
      <c r="E33" s="16">
        <v>120</v>
      </c>
      <c r="F33" s="10">
        <v>0.5</v>
      </c>
      <c r="G33" s="13" t="e">
        <f>C33*D33*E33*F33</f>
        <v>#VALUE!</v>
      </c>
      <c r="H33" s="12" t="e">
        <f>(G33*'TOX and EXPO INPUTS'!$D$13)/'TOX and EXPO INPUTS'!$D$19</f>
        <v>#VALUE!</v>
      </c>
      <c r="I33" s="14" t="e">
        <f>'TOX and EXPO INPUTS'!$D$11/H33</f>
        <v>#VALUE!</v>
      </c>
      <c r="J33" s="15" t="e">
        <f>VALUE(TEXT(I33,"0.0E+00"))</f>
        <v>#VALUE!</v>
      </c>
      <c r="P33" s="20"/>
      <c r="Q33" s="19"/>
      <c r="R33" s="19"/>
      <c r="S33" s="20"/>
      <c r="T33" s="19"/>
      <c r="U33" s="19"/>
      <c r="V33" s="19"/>
      <c r="W33" s="20"/>
      <c r="X33" s="19"/>
      <c r="Y33" s="20"/>
      <c r="Z33" s="24"/>
      <c r="AA33" s="24"/>
      <c r="AB33" s="1"/>
      <c r="AC33" s="20"/>
      <c r="AD33" s="24"/>
      <c r="AE33" s="24"/>
      <c r="AF33" s="25"/>
      <c r="AG33" s="25"/>
      <c r="AH33" s="24"/>
      <c r="AI33" s="24"/>
      <c r="AJ33" s="24"/>
      <c r="AK33" s="24"/>
      <c r="AL33" s="24"/>
      <c r="AM33" s="24"/>
      <c r="AN33" s="26"/>
      <c r="AO33" s="26"/>
    </row>
    <row r="34" spans="1:41" ht="15" x14ac:dyDescent="0.2">
      <c r="A34" s="98"/>
      <c r="B34" s="99"/>
      <c r="C34" s="100"/>
      <c r="D34" s="92"/>
      <c r="E34" s="93"/>
      <c r="F34" s="94"/>
      <c r="G34" s="101"/>
      <c r="H34" s="92"/>
      <c r="I34" s="96"/>
      <c r="J34" s="97"/>
      <c r="K34" s="25"/>
      <c r="L34" s="20"/>
      <c r="M34" s="20"/>
      <c r="N34" s="19"/>
      <c r="O34" s="19"/>
      <c r="P34" s="40"/>
      <c r="Q34" s="25"/>
      <c r="R34" s="24"/>
      <c r="S34" s="27"/>
      <c r="T34" s="24"/>
      <c r="U34" s="24"/>
      <c r="V34" s="26"/>
      <c r="W34" s="26"/>
      <c r="X34" s="26"/>
      <c r="Y34" s="26"/>
      <c r="Z34" s="26"/>
      <c r="AA34" s="26"/>
      <c r="AB34" s="24"/>
      <c r="AC34" s="24"/>
      <c r="AF34" s="24"/>
      <c r="AG34" s="26"/>
      <c r="AH34" s="26"/>
      <c r="AI34" s="26"/>
      <c r="AJ34" s="26"/>
      <c r="AN34" s="24"/>
      <c r="AO34" s="24"/>
    </row>
    <row r="35" spans="1:41" ht="18.75" customHeight="1" x14ac:dyDescent="0.2">
      <c r="A35" s="166" t="s">
        <v>10</v>
      </c>
      <c r="B35" s="167"/>
      <c r="C35" s="167"/>
      <c r="D35" s="167"/>
      <c r="E35" s="167"/>
      <c r="F35" s="167"/>
      <c r="G35" s="167"/>
      <c r="H35" s="167"/>
      <c r="I35" s="167"/>
      <c r="J35" s="168"/>
      <c r="K35" s="25"/>
      <c r="L35" s="20"/>
      <c r="M35" s="20"/>
      <c r="N35" s="19"/>
      <c r="O35" s="19"/>
      <c r="P35" s="40"/>
      <c r="Q35" s="25"/>
      <c r="R35" s="24"/>
      <c r="S35" s="27"/>
      <c r="T35" s="24"/>
      <c r="U35" s="24"/>
      <c r="V35" s="26"/>
      <c r="W35" s="26"/>
      <c r="X35" s="26"/>
      <c r="Y35" s="26"/>
      <c r="Z35" s="26"/>
      <c r="AA35" s="26"/>
      <c r="AB35" s="24"/>
      <c r="AC35" s="24"/>
      <c r="AF35" s="24"/>
      <c r="AG35" s="26"/>
      <c r="AH35" s="26"/>
      <c r="AI35" s="26"/>
      <c r="AJ35" s="26"/>
      <c r="AN35" s="24"/>
      <c r="AO35" s="24"/>
    </row>
    <row r="36" spans="1:41" ht="60" x14ac:dyDescent="0.2">
      <c r="A36" s="86" t="s">
        <v>54</v>
      </c>
      <c r="B36" s="86" t="s">
        <v>5</v>
      </c>
      <c r="C36" s="87" t="s">
        <v>46</v>
      </c>
      <c r="D36" s="88" t="s">
        <v>27</v>
      </c>
      <c r="E36" s="89" t="s">
        <v>47</v>
      </c>
      <c r="F36" s="86" t="s">
        <v>11</v>
      </c>
      <c r="G36" s="89" t="s">
        <v>4</v>
      </c>
      <c r="H36" s="90" t="s">
        <v>26</v>
      </c>
      <c r="I36" s="86" t="s">
        <v>1</v>
      </c>
      <c r="J36" s="89" t="s">
        <v>2</v>
      </c>
      <c r="K36" s="25"/>
      <c r="L36" s="20"/>
      <c r="M36" s="20"/>
      <c r="N36" s="19"/>
      <c r="O36" s="19"/>
      <c r="P36" s="40"/>
      <c r="Q36" s="25"/>
      <c r="R36" s="24"/>
      <c r="S36" s="27"/>
      <c r="T36" s="24"/>
      <c r="U36" s="24"/>
      <c r="V36" s="26"/>
      <c r="W36" s="26"/>
      <c r="X36" s="26"/>
      <c r="Y36" s="26"/>
      <c r="Z36" s="26"/>
      <c r="AA36" s="26"/>
      <c r="AB36" s="24"/>
      <c r="AC36" s="24"/>
      <c r="AF36" s="24"/>
      <c r="AG36" s="26"/>
      <c r="AH36" s="26"/>
      <c r="AI36" s="26"/>
      <c r="AJ36" s="26"/>
      <c r="AN36" s="24"/>
      <c r="AO36" s="24"/>
    </row>
    <row r="37" spans="1:41" ht="15" x14ac:dyDescent="0.2">
      <c r="A37" s="164" t="s">
        <v>12</v>
      </c>
      <c r="B37" s="6" t="s">
        <v>3</v>
      </c>
      <c r="C37" s="12" t="str">
        <f>$B$8</f>
        <v>KEY_liquid_dfr</v>
      </c>
      <c r="D37" s="7">
        <v>1E-3</v>
      </c>
      <c r="E37" s="8">
        <v>8400</v>
      </c>
      <c r="F37" s="7">
        <v>5</v>
      </c>
      <c r="G37" s="13" t="e">
        <f>C37*D37*E37*F37</f>
        <v>#VALUE!</v>
      </c>
      <c r="H37" s="12" t="e">
        <f>(G37*'TOX and EXPO INPUTS'!$D$13)/'TOX and EXPO INPUTS'!$D$18</f>
        <v>#VALUE!</v>
      </c>
      <c r="I37" s="14" t="e">
        <f>'TOX and EXPO INPUTS'!$D$11/H37</f>
        <v>#VALUE!</v>
      </c>
      <c r="J37" s="15" t="e">
        <f>VALUE(TEXT(I37,"0.0E+00"))</f>
        <v>#VALUE!</v>
      </c>
      <c r="K37" s="25"/>
      <c r="L37" s="20"/>
      <c r="M37" s="20"/>
      <c r="N37" s="19"/>
      <c r="O37" s="19"/>
      <c r="P37" s="40"/>
      <c r="Q37" s="25"/>
      <c r="R37" s="24"/>
      <c r="S37" s="27"/>
      <c r="T37" s="24"/>
      <c r="U37" s="24"/>
      <c r="V37" s="26"/>
      <c r="W37" s="26"/>
      <c r="X37" s="26"/>
      <c r="Y37" s="26"/>
      <c r="Z37" s="26"/>
      <c r="AA37" s="26"/>
      <c r="AB37" s="24"/>
      <c r="AC37" s="24"/>
      <c r="AF37" s="24"/>
      <c r="AG37" s="26"/>
      <c r="AH37" s="26"/>
      <c r="AI37" s="26"/>
      <c r="AJ37" s="26"/>
      <c r="AN37" s="24"/>
      <c r="AO37" s="24"/>
    </row>
    <row r="38" spans="1:41" ht="18.75" customHeight="1" x14ac:dyDescent="0.2">
      <c r="A38" s="165"/>
      <c r="B38" s="9" t="s">
        <v>25</v>
      </c>
      <c r="C38" s="12" t="str">
        <f>$B$8</f>
        <v>KEY_liquid_dfr</v>
      </c>
      <c r="D38" s="7">
        <v>1E-3</v>
      </c>
      <c r="E38" s="16">
        <v>4600</v>
      </c>
      <c r="F38" s="10">
        <v>1.9</v>
      </c>
      <c r="G38" s="13" t="e">
        <f>C38*D38*E38*F38</f>
        <v>#VALUE!</v>
      </c>
      <c r="H38" s="12" t="e">
        <f>(G38*'TOX and EXPO INPUTS'!$D$13)/'TOX and EXPO INPUTS'!$D$19</f>
        <v>#VALUE!</v>
      </c>
      <c r="I38" s="14" t="e">
        <f>'TOX and EXPO INPUTS'!$D$11/H38</f>
        <v>#VALUE!</v>
      </c>
      <c r="J38" s="15" t="e">
        <f>VALUE(TEXT(I38,"0.0E+00"))</f>
        <v>#VALUE!</v>
      </c>
      <c r="K38" s="25"/>
      <c r="L38" s="20"/>
      <c r="M38" s="20"/>
      <c r="N38" s="19"/>
      <c r="O38" s="19"/>
      <c r="P38" s="40"/>
      <c r="Q38" s="25"/>
      <c r="R38" s="24"/>
      <c r="S38" s="27"/>
      <c r="T38" s="24"/>
      <c r="U38" s="24"/>
      <c r="V38" s="26"/>
      <c r="W38" s="26"/>
      <c r="X38" s="26"/>
      <c r="Y38" s="26"/>
      <c r="Z38" s="26"/>
      <c r="AA38" s="26"/>
      <c r="AB38" s="24"/>
      <c r="AC38" s="24"/>
      <c r="AF38" s="24"/>
      <c r="AG38" s="26"/>
      <c r="AH38" s="26"/>
      <c r="AI38" s="26"/>
      <c r="AJ38" s="26"/>
      <c r="AN38" s="24"/>
      <c r="AO38" s="24"/>
    </row>
    <row r="39" spans="1:41" ht="18.75" customHeight="1" x14ac:dyDescent="0.2">
      <c r="A39" s="98"/>
      <c r="B39" s="99"/>
      <c r="C39" s="100"/>
      <c r="D39" s="92"/>
      <c r="E39" s="93"/>
      <c r="F39" s="94"/>
      <c r="G39" s="101"/>
      <c r="H39" s="92"/>
      <c r="I39" s="96"/>
      <c r="J39" s="97"/>
      <c r="K39" s="25"/>
      <c r="L39" s="20"/>
      <c r="M39" s="20"/>
      <c r="N39" s="19"/>
      <c r="O39" s="19"/>
      <c r="P39" s="40"/>
      <c r="Q39" s="25"/>
      <c r="R39" s="24"/>
      <c r="S39" s="27"/>
      <c r="T39" s="24"/>
      <c r="U39" s="24"/>
      <c r="V39" s="26"/>
      <c r="W39" s="26"/>
      <c r="X39" s="26"/>
      <c r="Y39" s="26"/>
      <c r="Z39" s="26"/>
      <c r="AA39" s="26"/>
      <c r="AB39" s="24"/>
      <c r="AC39" s="24"/>
      <c r="AF39" s="24"/>
      <c r="AG39" s="26"/>
      <c r="AH39" s="26"/>
      <c r="AI39" s="26"/>
      <c r="AJ39" s="26"/>
      <c r="AN39" s="24"/>
      <c r="AO39" s="24"/>
    </row>
    <row r="40" spans="1:41" ht="18.75" customHeight="1" x14ac:dyDescent="0.2">
      <c r="A40" s="164" t="s">
        <v>13</v>
      </c>
      <c r="B40" s="6" t="s">
        <v>3</v>
      </c>
      <c r="C40" s="12" t="str">
        <f>$B$8</f>
        <v>KEY_liquid_dfr</v>
      </c>
      <c r="D40" s="7">
        <v>1E-3</v>
      </c>
      <c r="E40" s="8">
        <v>1700</v>
      </c>
      <c r="F40" s="7">
        <v>5</v>
      </c>
      <c r="G40" s="13" t="e">
        <f>C40*D40*E40*F40</f>
        <v>#VALUE!</v>
      </c>
      <c r="H40" s="12" t="e">
        <f>(G40*'TOX and EXPO INPUTS'!$D$13)/'TOX and EXPO INPUTS'!$D$18</f>
        <v>#VALUE!</v>
      </c>
      <c r="I40" s="14" t="e">
        <f>'TOX and EXPO INPUTS'!$D$11/H40</f>
        <v>#VALUE!</v>
      </c>
      <c r="J40" s="15" t="e">
        <f>VALUE(TEXT(I40,"0.0E+00"))</f>
        <v>#VALUE!</v>
      </c>
      <c r="K40" s="25"/>
      <c r="L40" s="20"/>
      <c r="M40" s="20"/>
      <c r="N40" s="19"/>
      <c r="O40" s="19"/>
      <c r="P40" s="40"/>
      <c r="Q40" s="25"/>
      <c r="R40" s="24"/>
      <c r="S40" s="27"/>
      <c r="T40" s="24"/>
      <c r="U40" s="24"/>
      <c r="V40" s="26"/>
      <c r="W40" s="26"/>
      <c r="X40" s="26"/>
      <c r="Y40" s="26"/>
      <c r="Z40" s="26"/>
      <c r="AA40" s="26"/>
      <c r="AB40" s="24"/>
      <c r="AC40" s="24"/>
      <c r="AF40" s="24"/>
      <c r="AG40" s="26"/>
      <c r="AH40" s="26"/>
      <c r="AI40" s="26"/>
      <c r="AJ40" s="26"/>
      <c r="AN40" s="24"/>
      <c r="AO40" s="24"/>
    </row>
    <row r="41" spans="1:41" s="42" customFormat="1" ht="18.75" customHeight="1" x14ac:dyDescent="0.2">
      <c r="A41" s="165"/>
      <c r="B41" s="9" t="s">
        <v>25</v>
      </c>
      <c r="C41" s="12" t="str">
        <f>$B$8</f>
        <v>KEY_liquid_dfr</v>
      </c>
      <c r="D41" s="7">
        <v>1E-3</v>
      </c>
      <c r="E41" s="16">
        <v>930</v>
      </c>
      <c r="F41" s="10">
        <v>1.9</v>
      </c>
      <c r="G41" s="13" t="e">
        <f>C41*D41*E41*F41</f>
        <v>#VALUE!</v>
      </c>
      <c r="H41" s="12" t="e">
        <f>(G41*'TOX and EXPO INPUTS'!$D$13)/'TOX and EXPO INPUTS'!$D$19</f>
        <v>#VALUE!</v>
      </c>
      <c r="I41" s="14" t="e">
        <f>'TOX and EXPO INPUTS'!$D$11/H41</f>
        <v>#VALUE!</v>
      </c>
      <c r="J41" s="15" t="e">
        <f>VALUE(TEXT(I41,"0.0E+00"))</f>
        <v>#VALUE!</v>
      </c>
      <c r="P41" s="20"/>
      <c r="Q41" s="19"/>
      <c r="R41" s="19"/>
      <c r="S41" s="20"/>
      <c r="T41" s="19"/>
      <c r="U41" s="19"/>
      <c r="V41" s="19"/>
      <c r="W41" s="20"/>
      <c r="X41" s="19"/>
      <c r="Y41" s="20"/>
      <c r="Z41" s="24"/>
      <c r="AA41" s="24"/>
      <c r="AB41" s="1"/>
      <c r="AC41" s="20"/>
      <c r="AD41" s="24"/>
      <c r="AE41" s="24"/>
      <c r="AF41" s="25"/>
      <c r="AG41" s="25"/>
      <c r="AH41" s="24"/>
      <c r="AI41" s="24"/>
      <c r="AJ41" s="24"/>
      <c r="AK41" s="24"/>
      <c r="AL41" s="24"/>
      <c r="AM41" s="24"/>
      <c r="AN41" s="26"/>
      <c r="AO41" s="26"/>
    </row>
    <row r="42" spans="1:41" s="42" customFormat="1" ht="18.75" customHeight="1" x14ac:dyDescent="0.2">
      <c r="A42" s="98"/>
      <c r="B42" s="99"/>
      <c r="C42" s="100"/>
      <c r="D42" s="92"/>
      <c r="E42" s="93"/>
      <c r="F42" s="94"/>
      <c r="G42" s="101"/>
      <c r="H42" s="92"/>
      <c r="I42" s="96"/>
      <c r="J42" s="97"/>
      <c r="P42" s="20"/>
      <c r="Q42" s="19"/>
      <c r="R42" s="19"/>
      <c r="S42" s="20"/>
      <c r="T42" s="19"/>
      <c r="U42" s="19"/>
      <c r="V42" s="19"/>
      <c r="W42" s="20"/>
      <c r="X42" s="19"/>
      <c r="Y42" s="20"/>
      <c r="Z42" s="24"/>
      <c r="AA42" s="24"/>
      <c r="AB42" s="1"/>
      <c r="AC42" s="20"/>
      <c r="AD42" s="24"/>
      <c r="AE42" s="24"/>
      <c r="AF42" s="25"/>
      <c r="AG42" s="25"/>
      <c r="AH42" s="24"/>
      <c r="AI42" s="24"/>
      <c r="AJ42" s="24"/>
      <c r="AK42" s="24"/>
      <c r="AL42" s="24"/>
      <c r="AM42" s="24"/>
      <c r="AN42" s="26"/>
      <c r="AO42" s="26"/>
    </row>
    <row r="43" spans="1:41" ht="15" x14ac:dyDescent="0.2">
      <c r="A43" s="164" t="s">
        <v>14</v>
      </c>
      <c r="B43" s="6" t="s">
        <v>3</v>
      </c>
      <c r="C43" s="12" t="str">
        <f>$B$9</f>
        <v>KEY_solid_dfr</v>
      </c>
      <c r="D43" s="7">
        <v>1E-3</v>
      </c>
      <c r="E43" s="8">
        <v>8400</v>
      </c>
      <c r="F43" s="7">
        <v>5</v>
      </c>
      <c r="G43" s="13" t="e">
        <f>C43*D43*E43*F43</f>
        <v>#VALUE!</v>
      </c>
      <c r="H43" s="12" t="e">
        <f>(G43*'TOX and EXPO INPUTS'!$D$13)/'TOX and EXPO INPUTS'!$D$18</f>
        <v>#VALUE!</v>
      </c>
      <c r="I43" s="14" t="e">
        <f>'TOX and EXPO INPUTS'!$D$11/H43</f>
        <v>#VALUE!</v>
      </c>
      <c r="J43" s="15" t="e">
        <f>VALUE(TEXT(I43,"0.0E+00"))</f>
        <v>#VALUE!</v>
      </c>
      <c r="K43" s="25"/>
      <c r="L43" s="20"/>
      <c r="M43" s="20"/>
      <c r="N43" s="19"/>
      <c r="O43" s="19"/>
      <c r="P43" s="40"/>
      <c r="Q43" s="25"/>
      <c r="R43" s="24"/>
      <c r="S43" s="27"/>
      <c r="T43" s="24"/>
      <c r="U43" s="24"/>
      <c r="V43" s="26"/>
      <c r="W43" s="26"/>
      <c r="X43" s="26"/>
      <c r="Y43" s="26"/>
      <c r="Z43" s="26"/>
      <c r="AA43" s="26"/>
      <c r="AB43" s="24"/>
      <c r="AC43" s="24"/>
      <c r="AF43" s="24"/>
      <c r="AG43" s="26"/>
      <c r="AH43" s="26"/>
      <c r="AI43" s="26"/>
      <c r="AJ43" s="26"/>
      <c r="AN43" s="24"/>
      <c r="AO43" s="24"/>
    </row>
    <row r="44" spans="1:41" ht="18.75" customHeight="1" x14ac:dyDescent="0.2">
      <c r="A44" s="165"/>
      <c r="B44" s="9" t="s">
        <v>25</v>
      </c>
      <c r="C44" s="12" t="str">
        <f>$B$9</f>
        <v>KEY_solid_dfr</v>
      </c>
      <c r="D44" s="7">
        <v>1E-3</v>
      </c>
      <c r="E44" s="16">
        <v>4600</v>
      </c>
      <c r="F44" s="10">
        <v>1.9</v>
      </c>
      <c r="G44" s="13" t="e">
        <f>C44*D44*E44*F44</f>
        <v>#VALUE!</v>
      </c>
      <c r="H44" s="12" t="e">
        <f>(G44*'TOX and EXPO INPUTS'!$D$13)/'TOX and EXPO INPUTS'!$D$19</f>
        <v>#VALUE!</v>
      </c>
      <c r="I44" s="14" t="e">
        <f>'TOX and EXPO INPUTS'!$D$11/H44</f>
        <v>#VALUE!</v>
      </c>
      <c r="J44" s="15" t="e">
        <f>VALUE(TEXT(I44,"0.0E+00"))</f>
        <v>#VALUE!</v>
      </c>
      <c r="K44" s="25"/>
      <c r="L44" s="20"/>
      <c r="M44" s="20"/>
      <c r="N44" s="19"/>
      <c r="O44" s="19"/>
      <c r="P44" s="40"/>
      <c r="Q44" s="25"/>
      <c r="R44" s="24"/>
      <c r="S44" s="27"/>
      <c r="T44" s="24"/>
      <c r="U44" s="24"/>
      <c r="V44" s="26"/>
      <c r="W44" s="26"/>
      <c r="X44" s="26"/>
      <c r="Y44" s="26"/>
      <c r="Z44" s="26"/>
      <c r="AA44" s="26"/>
      <c r="AB44" s="24"/>
      <c r="AC44" s="24"/>
      <c r="AF44" s="24"/>
      <c r="AG44" s="26"/>
      <c r="AH44" s="26"/>
      <c r="AI44" s="26"/>
      <c r="AJ44" s="26"/>
      <c r="AN44" s="24"/>
      <c r="AO44" s="24"/>
    </row>
    <row r="45" spans="1:41" ht="18.75" customHeight="1" x14ac:dyDescent="0.2">
      <c r="A45" s="98"/>
      <c r="B45" s="99"/>
      <c r="C45" s="100"/>
      <c r="D45" s="92"/>
      <c r="E45" s="93"/>
      <c r="F45" s="94"/>
      <c r="G45" s="101"/>
      <c r="H45" s="92"/>
      <c r="I45" s="96"/>
      <c r="J45" s="97"/>
      <c r="K45" s="25"/>
      <c r="L45" s="20"/>
      <c r="M45" s="20"/>
      <c r="N45" s="19"/>
      <c r="O45" s="19"/>
      <c r="P45" s="40"/>
      <c r="Q45" s="25"/>
      <c r="R45" s="24"/>
      <c r="S45" s="27"/>
      <c r="T45" s="24"/>
      <c r="U45" s="24"/>
      <c r="V45" s="26"/>
      <c r="W45" s="26"/>
      <c r="X45" s="26"/>
      <c r="Y45" s="26"/>
      <c r="Z45" s="26"/>
      <c r="AA45" s="26"/>
      <c r="AB45" s="24"/>
      <c r="AC45" s="24"/>
      <c r="AF45" s="24"/>
      <c r="AG45" s="26"/>
      <c r="AH45" s="26"/>
      <c r="AI45" s="26"/>
      <c r="AJ45" s="26"/>
      <c r="AN45" s="24"/>
      <c r="AO45" s="24"/>
    </row>
    <row r="46" spans="1:41" ht="18.75" customHeight="1" x14ac:dyDescent="0.2">
      <c r="A46" s="164" t="s">
        <v>15</v>
      </c>
      <c r="B46" s="6" t="s">
        <v>3</v>
      </c>
      <c r="C46" s="7" t="str">
        <f>$B$9</f>
        <v>KEY_solid_dfr</v>
      </c>
      <c r="D46" s="7">
        <v>1E-3</v>
      </c>
      <c r="E46" s="8">
        <v>1700</v>
      </c>
      <c r="F46" s="7">
        <v>5</v>
      </c>
      <c r="G46" s="13" t="e">
        <f>C46*D46*E46*F46</f>
        <v>#VALUE!</v>
      </c>
      <c r="H46" s="12" t="e">
        <f>(G46*'TOX and EXPO INPUTS'!$D$13)/'TOX and EXPO INPUTS'!$D$18</f>
        <v>#VALUE!</v>
      </c>
      <c r="I46" s="14" t="e">
        <f>'TOX and EXPO INPUTS'!$D$11/H46</f>
        <v>#VALUE!</v>
      </c>
      <c r="J46" s="15" t="e">
        <f>VALUE(TEXT(I46,"0.0E+00"))</f>
        <v>#VALUE!</v>
      </c>
      <c r="K46" s="25"/>
      <c r="L46" s="20"/>
      <c r="M46" s="20"/>
      <c r="N46" s="19"/>
      <c r="O46" s="19"/>
      <c r="P46" s="40"/>
      <c r="Q46" s="25"/>
      <c r="R46" s="24"/>
      <c r="S46" s="27"/>
      <c r="T46" s="24"/>
      <c r="U46" s="24"/>
      <c r="V46" s="26"/>
      <c r="W46" s="26"/>
      <c r="X46" s="26"/>
      <c r="Y46" s="26"/>
      <c r="Z46" s="26"/>
      <c r="AA46" s="26"/>
      <c r="AB46" s="24"/>
      <c r="AC46" s="24"/>
      <c r="AF46" s="24"/>
      <c r="AG46" s="26"/>
      <c r="AH46" s="26"/>
      <c r="AI46" s="26"/>
      <c r="AJ46" s="26"/>
      <c r="AN46" s="24"/>
      <c r="AO46" s="24"/>
    </row>
    <row r="47" spans="1:41" s="42" customFormat="1" ht="18.75" customHeight="1" x14ac:dyDescent="0.2">
      <c r="A47" s="165"/>
      <c r="B47" s="9" t="s">
        <v>25</v>
      </c>
      <c r="C47" s="7" t="str">
        <f>$B$9</f>
        <v>KEY_solid_dfr</v>
      </c>
      <c r="D47" s="7">
        <v>1E-3</v>
      </c>
      <c r="E47" s="16">
        <v>930</v>
      </c>
      <c r="F47" s="10">
        <v>1.9</v>
      </c>
      <c r="G47" s="13" t="e">
        <f>C47*D47*E47*F47</f>
        <v>#VALUE!</v>
      </c>
      <c r="H47" s="12" t="e">
        <f>(G47*'TOX and EXPO INPUTS'!$D$13)/'TOX and EXPO INPUTS'!$D$19</f>
        <v>#VALUE!</v>
      </c>
      <c r="I47" s="14" t="e">
        <f>'TOX and EXPO INPUTS'!$D$11/H47</f>
        <v>#VALUE!</v>
      </c>
      <c r="J47" s="15" t="e">
        <f>VALUE(TEXT(I47,"0.0E+00"))</f>
        <v>#VALUE!</v>
      </c>
      <c r="P47" s="20"/>
      <c r="Q47" s="19"/>
      <c r="R47" s="19"/>
      <c r="S47" s="20"/>
      <c r="T47" s="19"/>
      <c r="U47" s="19"/>
      <c r="V47" s="19"/>
      <c r="W47" s="20"/>
      <c r="X47" s="19"/>
      <c r="Y47" s="20"/>
      <c r="Z47" s="24"/>
      <c r="AA47" s="24"/>
      <c r="AB47" s="1"/>
      <c r="AC47" s="20"/>
      <c r="AD47" s="24"/>
      <c r="AE47" s="24"/>
      <c r="AF47" s="25"/>
      <c r="AG47" s="25"/>
      <c r="AH47" s="24"/>
      <c r="AI47" s="24"/>
      <c r="AJ47" s="24"/>
      <c r="AK47" s="24"/>
      <c r="AL47" s="24"/>
      <c r="AM47" s="24"/>
      <c r="AN47" s="26"/>
      <c r="AO47" s="26"/>
    </row>
    <row r="48" spans="1:41" ht="18.75" customHeight="1" x14ac:dyDescent="0.2">
      <c r="J48" s="1"/>
    </row>
  </sheetData>
  <mergeCells count="16">
    <mergeCell ref="A37:A38"/>
    <mergeCell ref="A40:A41"/>
    <mergeCell ref="A43:A44"/>
    <mergeCell ref="A46:A47"/>
    <mergeCell ref="A35:J35"/>
    <mergeCell ref="A29:A30"/>
    <mergeCell ref="A32:A33"/>
    <mergeCell ref="A27:J27"/>
    <mergeCell ref="A3:B3"/>
    <mergeCell ref="A11:J11"/>
    <mergeCell ref="A19:J19"/>
    <mergeCell ref="A6:B6"/>
    <mergeCell ref="A13:A14"/>
    <mergeCell ref="A16:A17"/>
    <mergeCell ref="A21:A22"/>
    <mergeCell ref="A24:A25"/>
  </mergeCells>
  <conditionalFormatting sqref="J46:J47 J43:J44 J40:J41 J37:J38 J32:J33 J29:J30 J24:J25 J21:J22 J16:J17 J13:J14">
    <cfRule type="cellIs" dxfId="1" priority="2" operator="lessThan">
      <formula>$B$4</formula>
    </cfRule>
  </conditionalFormatting>
  <pageMargins left="0.75" right="0.75" top="1" bottom="1" header="0.5" footer="0.5"/>
  <pageSetup scale="47" fitToHeight="5" orientation="landscape" horizontalDpi="4294967294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O47"/>
  <sheetViews>
    <sheetView topLeftCell="A13" zoomScale="80" zoomScaleNormal="80" zoomScaleSheetLayoutView="80" workbookViewId="0">
      <selection activeCell="B10" sqref="B10"/>
    </sheetView>
  </sheetViews>
  <sheetFormatPr defaultRowHeight="18.75" customHeight="1" x14ac:dyDescent="0.2"/>
  <cols>
    <col min="1" max="1" width="20.140625" style="41" customWidth="1"/>
    <col min="2" max="2" width="15.42578125" style="117" customWidth="1"/>
    <col min="3" max="3" width="15.7109375" style="43" customWidth="1"/>
    <col min="4" max="4" width="12.5703125" style="43" customWidth="1"/>
    <col min="5" max="5" width="14.28515625" style="43" customWidth="1"/>
    <col min="6" max="6" width="16.140625" style="43" customWidth="1"/>
    <col min="7" max="7" width="16.42578125" style="43" customWidth="1"/>
    <col min="8" max="8" width="17.42578125" style="43" customWidth="1"/>
    <col min="9" max="10" width="12.140625" style="43" customWidth="1"/>
    <col min="11" max="12" width="13.140625" style="118" customWidth="1"/>
    <col min="13" max="13" width="13" style="118" customWidth="1"/>
    <col min="14" max="14" width="14.7109375" style="118" customWidth="1"/>
    <col min="15" max="15" width="19.7109375" style="118" customWidth="1"/>
    <col min="16" max="16" width="26.42578125" style="119" customWidth="1"/>
    <col min="17" max="17" width="12.5703125" style="117" customWidth="1"/>
    <col min="18" max="18" width="17" style="117" customWidth="1"/>
    <col min="19" max="19" width="10.140625" style="119" customWidth="1"/>
    <col min="20" max="20" width="9.5703125" style="117" customWidth="1"/>
    <col min="21" max="21" width="15.140625" style="117" customWidth="1"/>
    <col min="22" max="22" width="13.7109375" style="117" customWidth="1"/>
    <col min="23" max="23" width="10.28515625" style="119" customWidth="1"/>
    <col min="24" max="24" width="16.5703125" style="117" customWidth="1"/>
    <col min="25" max="25" width="16" style="119" customWidth="1"/>
    <col min="26" max="26" width="8.28515625" style="120" customWidth="1"/>
    <col min="27" max="27" width="8" style="120" customWidth="1"/>
    <col min="28" max="28" width="15.5703125" style="116" customWidth="1"/>
    <col min="29" max="29" width="18.7109375" style="119" customWidth="1"/>
    <col min="30" max="30" width="9.140625" style="120"/>
    <col min="31" max="31" width="11" style="120" customWidth="1"/>
    <col min="32" max="33" width="9.140625" style="121"/>
    <col min="34" max="37" width="9.140625" style="120"/>
    <col min="38" max="38" width="11.5703125" style="120" bestFit="1" customWidth="1"/>
    <col min="39" max="39" width="11.5703125" style="120" customWidth="1"/>
    <col min="40" max="41" width="9.140625" style="122"/>
    <col min="42" max="43" width="9.140625" style="120"/>
    <col min="44" max="45" width="11.5703125" style="120" bestFit="1" customWidth="1"/>
    <col min="46" max="16384" width="9.140625" style="120"/>
  </cols>
  <sheetData>
    <row r="1" spans="1:41" ht="18.75" customHeight="1" x14ac:dyDescent="0.2">
      <c r="A1" s="74" t="s">
        <v>64</v>
      </c>
      <c r="B1" s="120"/>
      <c r="C1" s="116"/>
      <c r="F1" s="22" t="s">
        <v>28</v>
      </c>
      <c r="G1" s="23"/>
      <c r="H1" s="23"/>
      <c r="J1" s="119"/>
      <c r="K1" s="117"/>
      <c r="L1" s="117"/>
      <c r="M1" s="119"/>
      <c r="N1" s="117"/>
      <c r="O1" s="119"/>
      <c r="P1" s="120"/>
      <c r="Q1" s="120"/>
      <c r="R1" s="116"/>
      <c r="T1" s="120"/>
      <c r="U1" s="120"/>
      <c r="V1" s="121"/>
      <c r="W1" s="121"/>
      <c r="X1" s="120"/>
      <c r="Y1" s="120"/>
      <c r="AB1" s="120"/>
      <c r="AC1" s="120"/>
      <c r="AD1" s="122"/>
      <c r="AE1" s="122"/>
      <c r="AF1" s="120"/>
      <c r="AG1" s="120"/>
      <c r="AN1" s="120"/>
      <c r="AO1" s="120"/>
    </row>
    <row r="2" spans="1:41" ht="18.75" customHeight="1" x14ac:dyDescent="0.2">
      <c r="A2" s="128"/>
      <c r="B2" s="73"/>
      <c r="C2" s="116"/>
      <c r="D2" s="120"/>
      <c r="E2" s="120"/>
      <c r="F2" s="116"/>
      <c r="G2" s="116"/>
      <c r="H2" s="116"/>
      <c r="I2" s="117"/>
      <c r="J2" s="119"/>
      <c r="K2" s="117"/>
      <c r="L2" s="117"/>
      <c r="M2" s="119"/>
      <c r="N2" s="117"/>
      <c r="O2" s="119"/>
      <c r="P2" s="120"/>
      <c r="Q2" s="120"/>
      <c r="R2" s="116"/>
      <c r="T2" s="120"/>
      <c r="U2" s="120"/>
      <c r="V2" s="121"/>
      <c r="W2" s="121"/>
      <c r="X2" s="120"/>
      <c r="Y2" s="120"/>
      <c r="AB2" s="120"/>
      <c r="AC2" s="120"/>
      <c r="AD2" s="122"/>
      <c r="AE2" s="122"/>
      <c r="AF2" s="120"/>
      <c r="AG2" s="120"/>
      <c r="AN2" s="120"/>
      <c r="AO2" s="120"/>
    </row>
    <row r="3" spans="1:41" ht="18.75" customHeight="1" x14ac:dyDescent="0.25">
      <c r="A3" s="169" t="s">
        <v>22</v>
      </c>
      <c r="B3" s="169"/>
      <c r="C3" s="116"/>
      <c r="D3" s="115"/>
      <c r="E3" s="126"/>
      <c r="F3" s="116"/>
      <c r="G3" s="116"/>
      <c r="H3" s="116"/>
      <c r="I3" s="117"/>
      <c r="J3" s="119"/>
      <c r="K3" s="117"/>
      <c r="L3" s="117"/>
      <c r="M3" s="119"/>
      <c r="N3" s="117"/>
      <c r="O3" s="119"/>
      <c r="P3" s="120"/>
      <c r="Q3" s="120"/>
      <c r="R3" s="116"/>
      <c r="T3" s="120"/>
      <c r="U3" s="120"/>
      <c r="V3" s="121"/>
      <c r="W3" s="121"/>
      <c r="X3" s="120"/>
      <c r="Y3" s="120"/>
      <c r="AB3" s="120"/>
      <c r="AC3" s="120"/>
      <c r="AD3" s="122"/>
      <c r="AE3" s="122"/>
      <c r="AF3" s="120"/>
      <c r="AG3" s="120"/>
      <c r="AN3" s="120"/>
      <c r="AO3" s="120"/>
    </row>
    <row r="4" spans="1:41" ht="18.75" customHeight="1" x14ac:dyDescent="0.25">
      <c r="A4" s="123" t="s">
        <v>8</v>
      </c>
      <c r="B4" s="124" t="str">
        <f>'TOX and EXPO INPUTS'!$D$15</f>
        <v>KEY_Dermal_LOC</v>
      </c>
      <c r="C4" s="116"/>
      <c r="D4" s="115"/>
      <c r="E4" s="126"/>
      <c r="F4" s="116"/>
      <c r="G4" s="116"/>
      <c r="H4" s="116"/>
      <c r="I4" s="117"/>
      <c r="J4" s="119"/>
      <c r="K4" s="117"/>
      <c r="L4" s="117"/>
      <c r="M4" s="119"/>
      <c r="N4" s="117"/>
      <c r="O4" s="119"/>
      <c r="P4" s="120"/>
      <c r="Q4" s="120"/>
      <c r="R4" s="116"/>
      <c r="T4" s="120"/>
      <c r="U4" s="120"/>
      <c r="V4" s="121"/>
      <c r="W4" s="121"/>
      <c r="X4" s="120"/>
      <c r="Y4" s="120"/>
      <c r="AB4" s="120"/>
      <c r="AC4" s="120"/>
      <c r="AD4" s="122"/>
      <c r="AE4" s="122"/>
      <c r="AF4" s="120"/>
      <c r="AG4" s="120"/>
      <c r="AN4" s="120"/>
      <c r="AO4" s="120"/>
    </row>
    <row r="5" spans="1:41" ht="15" customHeight="1" x14ac:dyDescent="0.2">
      <c r="A5" s="128"/>
      <c r="B5" s="73"/>
      <c r="C5" s="116"/>
      <c r="D5" s="116"/>
      <c r="E5" s="116"/>
      <c r="F5" s="116"/>
      <c r="G5" s="116"/>
      <c r="H5" s="116"/>
      <c r="I5" s="117"/>
      <c r="J5" s="119"/>
      <c r="K5" s="117"/>
      <c r="L5" s="117"/>
      <c r="M5" s="119"/>
      <c r="N5" s="117"/>
      <c r="O5" s="119"/>
      <c r="P5" s="120"/>
      <c r="Q5" s="120"/>
      <c r="R5" s="116"/>
      <c r="T5" s="120"/>
      <c r="U5" s="120"/>
      <c r="V5" s="121"/>
      <c r="W5" s="121"/>
      <c r="X5" s="120"/>
      <c r="Y5" s="120"/>
      <c r="AB5" s="120"/>
      <c r="AC5" s="120"/>
      <c r="AD5" s="122"/>
      <c r="AE5" s="122"/>
      <c r="AF5" s="120"/>
      <c r="AG5" s="120"/>
      <c r="AN5" s="120"/>
      <c r="AO5" s="120"/>
    </row>
    <row r="6" spans="1:41" s="30" customFormat="1" ht="18.75" customHeight="1" x14ac:dyDescent="0.2">
      <c r="A6" s="182" t="s">
        <v>55</v>
      </c>
      <c r="B6" s="182"/>
      <c r="C6" s="182"/>
      <c r="D6" s="182"/>
      <c r="E6" s="182"/>
      <c r="F6" s="182"/>
      <c r="G6" s="182"/>
      <c r="H6" s="182"/>
      <c r="I6" s="80"/>
      <c r="J6" s="80"/>
      <c r="K6" s="28"/>
      <c r="L6" s="28"/>
      <c r="M6" s="28"/>
      <c r="N6" s="28"/>
      <c r="O6" s="28"/>
      <c r="P6" s="29"/>
      <c r="S6" s="29"/>
      <c r="W6" s="29"/>
      <c r="Y6" s="29"/>
      <c r="AB6" s="31"/>
      <c r="AC6" s="29"/>
      <c r="AF6" s="29"/>
      <c r="AG6" s="29"/>
      <c r="AN6" s="32"/>
      <c r="AO6" s="32"/>
    </row>
    <row r="7" spans="1:41" ht="76.5" customHeight="1" x14ac:dyDescent="0.2">
      <c r="A7" s="102" t="s">
        <v>50</v>
      </c>
      <c r="B7" s="111" t="s">
        <v>0</v>
      </c>
      <c r="C7" s="113" t="s">
        <v>60</v>
      </c>
      <c r="D7" s="113" t="s">
        <v>61</v>
      </c>
      <c r="E7" s="113" t="s">
        <v>59</v>
      </c>
      <c r="F7" s="88" t="s">
        <v>62</v>
      </c>
      <c r="G7" s="88" t="s">
        <v>63</v>
      </c>
      <c r="H7" s="87" t="s">
        <v>46</v>
      </c>
      <c r="I7" s="125"/>
      <c r="J7" s="125"/>
      <c r="K7" s="120"/>
      <c r="L7" s="120"/>
      <c r="M7" s="121"/>
      <c r="N7" s="120"/>
      <c r="O7" s="120"/>
      <c r="P7" s="120"/>
      <c r="Q7" s="120"/>
      <c r="R7" s="120"/>
      <c r="S7" s="120"/>
      <c r="T7" s="120"/>
      <c r="U7" s="120"/>
      <c r="V7" s="122"/>
      <c r="W7" s="120"/>
      <c r="X7" s="120"/>
      <c r="Y7" s="120"/>
      <c r="AB7" s="120"/>
      <c r="AC7" s="120"/>
      <c r="AF7" s="120"/>
      <c r="AG7" s="120"/>
      <c r="AN7" s="120"/>
      <c r="AO7" s="120"/>
    </row>
    <row r="8" spans="1:41" ht="18.75" customHeight="1" x14ac:dyDescent="0.2">
      <c r="A8" s="112" t="s">
        <v>52</v>
      </c>
      <c r="B8" s="21" t="s">
        <v>77</v>
      </c>
      <c r="C8" s="10">
        <v>0.25</v>
      </c>
      <c r="D8" s="10">
        <v>0.1</v>
      </c>
      <c r="E8" s="10">
        <v>0</v>
      </c>
      <c r="F8" s="10">
        <v>450000000</v>
      </c>
      <c r="G8" s="17">
        <v>2.4699999999999999E-8</v>
      </c>
      <c r="H8" s="18" t="e">
        <f>B8*C8*((1-D8)^E8)*F8*G8</f>
        <v>#VALUE!</v>
      </c>
      <c r="I8" s="125"/>
      <c r="J8" s="125"/>
      <c r="K8" s="120"/>
      <c r="L8" s="120"/>
      <c r="M8" s="121"/>
      <c r="N8" s="120"/>
      <c r="O8" s="120"/>
      <c r="P8" s="120"/>
      <c r="Q8" s="120"/>
      <c r="R8" s="120"/>
      <c r="S8" s="120"/>
      <c r="T8" s="120"/>
      <c r="U8" s="120"/>
      <c r="V8" s="122"/>
      <c r="W8" s="120"/>
      <c r="X8" s="120"/>
      <c r="Y8" s="120"/>
      <c r="AB8" s="120"/>
      <c r="AC8" s="120"/>
      <c r="AF8" s="120"/>
      <c r="AG8" s="120"/>
      <c r="AN8" s="120"/>
      <c r="AO8" s="120"/>
    </row>
    <row r="9" spans="1:41" ht="18.75" customHeight="1" x14ac:dyDescent="0.2">
      <c r="A9" s="114" t="s">
        <v>53</v>
      </c>
      <c r="B9" s="21" t="s">
        <v>78</v>
      </c>
      <c r="C9" s="10">
        <v>0.25</v>
      </c>
      <c r="D9" s="10">
        <v>0.1</v>
      </c>
      <c r="E9" s="10">
        <v>0</v>
      </c>
      <c r="F9" s="10">
        <v>450000000</v>
      </c>
      <c r="G9" s="17">
        <v>2.4699999999999999E-8</v>
      </c>
      <c r="H9" s="18" t="e">
        <f>B9*C9*((1-D9)^E9)*F9*G9</f>
        <v>#VALUE!</v>
      </c>
      <c r="I9" s="125"/>
      <c r="J9" s="125"/>
      <c r="K9" s="120"/>
      <c r="L9" s="121"/>
      <c r="M9" s="120"/>
      <c r="N9" s="120"/>
      <c r="O9" s="120"/>
      <c r="P9" s="120"/>
      <c r="Q9" s="120"/>
      <c r="R9" s="120"/>
      <c r="S9" s="120"/>
      <c r="T9" s="120"/>
      <c r="U9" s="122"/>
      <c r="V9" s="120"/>
      <c r="W9" s="120"/>
      <c r="X9" s="120"/>
      <c r="Y9" s="120"/>
      <c r="AB9" s="120"/>
      <c r="AC9" s="120"/>
      <c r="AF9" s="120"/>
      <c r="AG9" s="120"/>
      <c r="AN9" s="120"/>
      <c r="AO9" s="120"/>
    </row>
    <row r="10" spans="1:41" ht="18.75" customHeight="1" x14ac:dyDescent="0.2">
      <c r="A10" s="98"/>
      <c r="B10" s="129"/>
      <c r="C10" s="129"/>
      <c r="D10" s="129"/>
      <c r="E10" s="129"/>
      <c r="F10" s="129"/>
      <c r="G10" s="129"/>
      <c r="H10" s="129"/>
      <c r="I10" s="105"/>
      <c r="J10" s="105"/>
      <c r="K10" s="120"/>
      <c r="L10" s="120"/>
      <c r="M10" s="121"/>
      <c r="N10" s="120"/>
      <c r="O10" s="120"/>
      <c r="P10" s="120"/>
      <c r="Q10" s="120"/>
      <c r="R10" s="120"/>
      <c r="S10" s="120"/>
      <c r="T10" s="120"/>
      <c r="U10" s="120"/>
      <c r="V10" s="122"/>
      <c r="W10" s="120"/>
      <c r="X10" s="120"/>
      <c r="Y10" s="120"/>
      <c r="AB10" s="120"/>
      <c r="AC10" s="120"/>
      <c r="AF10" s="120"/>
      <c r="AG10" s="120"/>
      <c r="AN10" s="120"/>
      <c r="AO10" s="120"/>
    </row>
    <row r="11" spans="1:41" s="30" customFormat="1" ht="18.75" customHeight="1" x14ac:dyDescent="0.2">
      <c r="A11" s="177" t="s">
        <v>7</v>
      </c>
      <c r="B11" s="178"/>
      <c r="C11" s="178"/>
      <c r="D11" s="178"/>
      <c r="E11" s="178"/>
      <c r="F11" s="178"/>
      <c r="G11" s="180"/>
      <c r="H11" s="180"/>
      <c r="I11" s="180"/>
      <c r="J11" s="181"/>
      <c r="K11" s="28"/>
      <c r="L11" s="28"/>
      <c r="M11" s="28"/>
      <c r="N11" s="28"/>
      <c r="O11" s="28"/>
      <c r="P11" s="29"/>
      <c r="S11" s="29"/>
      <c r="W11" s="29"/>
      <c r="Y11" s="29"/>
      <c r="AB11" s="31"/>
      <c r="AC11" s="29"/>
      <c r="AF11" s="29"/>
      <c r="AG11" s="29"/>
      <c r="AN11" s="32"/>
      <c r="AO11" s="32"/>
    </row>
    <row r="12" spans="1:41" s="127" customFormat="1" ht="60" x14ac:dyDescent="0.2">
      <c r="A12" s="111" t="s">
        <v>50</v>
      </c>
      <c r="B12" s="111" t="s">
        <v>5</v>
      </c>
      <c r="C12" s="87" t="s">
        <v>46</v>
      </c>
      <c r="D12" s="88" t="s">
        <v>27</v>
      </c>
      <c r="E12" s="89" t="s">
        <v>47</v>
      </c>
      <c r="F12" s="111" t="s">
        <v>11</v>
      </c>
      <c r="G12" s="89" t="s">
        <v>4</v>
      </c>
      <c r="H12" s="90" t="s">
        <v>26</v>
      </c>
      <c r="I12" s="111" t="s">
        <v>1</v>
      </c>
      <c r="J12" s="89" t="s">
        <v>2</v>
      </c>
      <c r="K12" s="33"/>
      <c r="L12" s="33"/>
      <c r="M12" s="33"/>
      <c r="N12" s="34"/>
      <c r="P12" s="33"/>
      <c r="Q12" s="33"/>
      <c r="S12" s="33"/>
      <c r="T12" s="33"/>
      <c r="U12" s="33"/>
      <c r="V12" s="33"/>
      <c r="X12" s="36"/>
      <c r="Y12" s="36"/>
      <c r="AC12" s="33"/>
      <c r="AE12" s="33"/>
      <c r="AG12" s="36"/>
      <c r="AH12" s="36"/>
    </row>
    <row r="13" spans="1:41" ht="18.75" customHeight="1" x14ac:dyDescent="0.2">
      <c r="A13" s="164" t="s">
        <v>48</v>
      </c>
      <c r="B13" s="7" t="s">
        <v>3</v>
      </c>
      <c r="C13" s="12" t="e">
        <f>$H$8</f>
        <v>#VALUE!</v>
      </c>
      <c r="D13" s="7">
        <v>1E-3</v>
      </c>
      <c r="E13" s="8">
        <v>8400</v>
      </c>
      <c r="F13" s="7">
        <v>2.2000000000000002</v>
      </c>
      <c r="G13" s="13" t="e">
        <f>C13*D13*E13*F13</f>
        <v>#VALUE!</v>
      </c>
      <c r="H13" s="12" t="e">
        <f>(G13*'TOX and EXPO INPUTS'!$D$13)/'TOX and EXPO INPUTS'!$D$18</f>
        <v>#VALUE!</v>
      </c>
      <c r="I13" s="14" t="e">
        <f>'TOX and EXPO INPUTS'!$D$11/H13</f>
        <v>#VALUE!</v>
      </c>
      <c r="J13" s="15" t="e">
        <f>VALUE(TEXT(I13,"0.0E+00"))</f>
        <v>#VALUE!</v>
      </c>
      <c r="K13" s="121"/>
      <c r="L13" s="121"/>
      <c r="M13" s="121"/>
      <c r="N13" s="120"/>
      <c r="O13" s="120"/>
      <c r="P13" s="121"/>
      <c r="Q13" s="121"/>
      <c r="R13" s="120"/>
      <c r="S13" s="120"/>
      <c r="T13" s="120"/>
      <c r="U13" s="120"/>
      <c r="V13" s="122"/>
      <c r="W13" s="122"/>
      <c r="X13" s="122"/>
      <c r="Y13" s="122"/>
      <c r="Z13" s="122"/>
      <c r="AA13" s="122"/>
      <c r="AB13" s="120"/>
      <c r="AC13" s="120"/>
      <c r="AF13" s="120"/>
      <c r="AG13" s="122"/>
      <c r="AH13" s="122"/>
      <c r="AI13" s="122"/>
      <c r="AJ13" s="122"/>
      <c r="AN13" s="120"/>
      <c r="AO13" s="120"/>
    </row>
    <row r="14" spans="1:41" s="27" customFormat="1" ht="18.75" customHeight="1" x14ac:dyDescent="0.2">
      <c r="A14" s="165"/>
      <c r="B14" s="9" t="s">
        <v>25</v>
      </c>
      <c r="C14" s="12" t="e">
        <f>$H$8</f>
        <v>#VALUE!</v>
      </c>
      <c r="D14" s="7">
        <v>1E-3</v>
      </c>
      <c r="E14" s="16">
        <v>4600</v>
      </c>
      <c r="F14" s="7">
        <v>1.1000000000000001</v>
      </c>
      <c r="G14" s="13" t="e">
        <f>C14*D14*E14*F14</f>
        <v>#VALUE!</v>
      </c>
      <c r="H14" s="12" t="e">
        <f>(G14*'TOX and EXPO INPUTS'!$D$13)/'TOX and EXPO INPUTS'!$D$19</f>
        <v>#VALUE!</v>
      </c>
      <c r="I14" s="14" t="e">
        <f>'TOX and EXPO INPUTS'!$D$11/H14</f>
        <v>#VALUE!</v>
      </c>
      <c r="J14" s="15" t="e">
        <f>VALUE(TEXT(I14,"0.0E+00"))</f>
        <v>#VALUE!</v>
      </c>
      <c r="K14" s="121"/>
      <c r="L14" s="38"/>
      <c r="M14" s="38"/>
      <c r="N14" s="39"/>
      <c r="P14" s="38"/>
      <c r="S14" s="120"/>
      <c r="T14" s="120"/>
      <c r="U14" s="120"/>
      <c r="V14" s="122"/>
      <c r="W14" s="122"/>
      <c r="X14" s="122"/>
      <c r="Y14" s="122"/>
      <c r="Z14" s="122"/>
      <c r="AA14" s="122"/>
      <c r="AC14" s="120"/>
      <c r="AD14" s="120"/>
      <c r="AG14" s="122"/>
      <c r="AH14" s="122"/>
    </row>
    <row r="15" spans="1:41" s="27" customFormat="1" ht="18.75" customHeight="1" x14ac:dyDescent="0.2">
      <c r="A15" s="98"/>
      <c r="B15" s="99"/>
      <c r="C15" s="100"/>
      <c r="D15" s="131"/>
      <c r="E15" s="93"/>
      <c r="F15" s="130"/>
      <c r="G15" s="101"/>
      <c r="H15" s="131"/>
      <c r="I15" s="96"/>
      <c r="J15" s="97"/>
      <c r="K15" s="121"/>
      <c r="L15" s="38"/>
      <c r="M15" s="38"/>
      <c r="N15" s="39"/>
      <c r="P15" s="38"/>
      <c r="S15" s="120"/>
      <c r="T15" s="120"/>
      <c r="U15" s="120"/>
      <c r="V15" s="122"/>
      <c r="W15" s="122"/>
      <c r="X15" s="122"/>
      <c r="Y15" s="122"/>
      <c r="Z15" s="122"/>
      <c r="AA15" s="122"/>
      <c r="AC15" s="120"/>
      <c r="AD15" s="120"/>
      <c r="AG15" s="122"/>
      <c r="AH15" s="122"/>
    </row>
    <row r="16" spans="1:41" ht="18.75" customHeight="1" x14ac:dyDescent="0.2">
      <c r="A16" s="164" t="s">
        <v>49</v>
      </c>
      <c r="B16" s="7" t="s">
        <v>3</v>
      </c>
      <c r="C16" s="12" t="e">
        <f>$H$9</f>
        <v>#VALUE!</v>
      </c>
      <c r="D16" s="7">
        <v>1E-3</v>
      </c>
      <c r="E16" s="8">
        <v>8400</v>
      </c>
      <c r="F16" s="7">
        <v>2.2000000000000002</v>
      </c>
      <c r="G16" s="13" t="e">
        <f>C16*D16*E16*F16</f>
        <v>#VALUE!</v>
      </c>
      <c r="H16" s="12" t="e">
        <f>(G16*'TOX and EXPO INPUTS'!$D$13)/'TOX and EXPO INPUTS'!$D$18</f>
        <v>#VALUE!</v>
      </c>
      <c r="I16" s="14" t="e">
        <f>'TOX and EXPO INPUTS'!$D$11/H16</f>
        <v>#VALUE!</v>
      </c>
      <c r="J16" s="15" t="e">
        <f>VALUE(TEXT(I16,"0.0E+00"))</f>
        <v>#VALUE!</v>
      </c>
      <c r="K16" s="121"/>
      <c r="L16" s="121"/>
      <c r="M16" s="121"/>
      <c r="N16" s="120"/>
      <c r="O16" s="120"/>
      <c r="P16" s="121"/>
      <c r="Q16" s="121"/>
      <c r="R16" s="120"/>
      <c r="S16" s="120"/>
      <c r="T16" s="120"/>
      <c r="U16" s="120"/>
      <c r="V16" s="122"/>
      <c r="W16" s="122"/>
      <c r="X16" s="122"/>
      <c r="Y16" s="122"/>
      <c r="Z16" s="122"/>
      <c r="AA16" s="122"/>
      <c r="AB16" s="120"/>
      <c r="AC16" s="120"/>
      <c r="AF16" s="120"/>
      <c r="AG16" s="122"/>
      <c r="AH16" s="122"/>
      <c r="AI16" s="122"/>
      <c r="AJ16" s="122"/>
      <c r="AN16" s="120"/>
      <c r="AO16" s="120"/>
    </row>
    <row r="17" spans="1:41" s="27" customFormat="1" ht="18.75" customHeight="1" x14ac:dyDescent="0.2">
      <c r="A17" s="165"/>
      <c r="B17" s="9" t="s">
        <v>25</v>
      </c>
      <c r="C17" s="12" t="e">
        <f>$H$9</f>
        <v>#VALUE!</v>
      </c>
      <c r="D17" s="7">
        <v>1E-3</v>
      </c>
      <c r="E17" s="16">
        <v>4600</v>
      </c>
      <c r="F17" s="7">
        <v>1.1000000000000001</v>
      </c>
      <c r="G17" s="13" t="e">
        <f>C17*D17*E17*F17</f>
        <v>#VALUE!</v>
      </c>
      <c r="H17" s="12" t="e">
        <f>(G17*'TOX and EXPO INPUTS'!$D$13)/'TOX and EXPO INPUTS'!$D$19</f>
        <v>#VALUE!</v>
      </c>
      <c r="I17" s="14" t="e">
        <f>'TOX and EXPO INPUTS'!$D$11/H17</f>
        <v>#VALUE!</v>
      </c>
      <c r="J17" s="15" t="e">
        <f>VALUE(TEXT(I17,"0.0E+00"))</f>
        <v>#VALUE!</v>
      </c>
      <c r="K17" s="121"/>
      <c r="L17" s="38"/>
      <c r="M17" s="38"/>
      <c r="N17" s="39"/>
      <c r="P17" s="38"/>
      <c r="S17" s="120"/>
      <c r="T17" s="120"/>
      <c r="U17" s="120"/>
      <c r="V17" s="122"/>
      <c r="W17" s="122"/>
      <c r="X17" s="122"/>
      <c r="Y17" s="122"/>
      <c r="Z17" s="122"/>
      <c r="AA17" s="122"/>
      <c r="AC17" s="120"/>
      <c r="AD17" s="120"/>
      <c r="AG17" s="122"/>
      <c r="AH17" s="122"/>
    </row>
    <row r="18" spans="1:41" s="27" customFormat="1" ht="18.75" customHeight="1" x14ac:dyDescent="0.2">
      <c r="A18" s="98"/>
      <c r="B18" s="99"/>
      <c r="C18" s="100"/>
      <c r="D18" s="131"/>
      <c r="E18" s="93"/>
      <c r="F18" s="130"/>
      <c r="G18" s="101"/>
      <c r="H18" s="131"/>
      <c r="I18" s="96"/>
      <c r="J18" s="97"/>
      <c r="K18" s="121"/>
      <c r="M18" s="38"/>
      <c r="N18" s="37"/>
      <c r="O18" s="121"/>
      <c r="P18" s="38"/>
      <c r="Q18" s="38"/>
      <c r="R18" s="39"/>
      <c r="T18" s="38"/>
      <c r="W18" s="120"/>
      <c r="X18" s="120"/>
      <c r="Y18" s="120"/>
      <c r="Z18" s="122"/>
      <c r="AA18" s="122"/>
      <c r="AB18" s="122"/>
      <c r="AC18" s="122"/>
      <c r="AD18" s="122"/>
      <c r="AE18" s="122"/>
      <c r="AG18" s="120"/>
      <c r="AH18" s="120"/>
      <c r="AK18" s="122"/>
      <c r="AL18" s="122"/>
    </row>
    <row r="19" spans="1:41" s="27" customFormat="1" ht="18.75" customHeight="1" x14ac:dyDescent="0.2">
      <c r="A19" s="177" t="s">
        <v>9</v>
      </c>
      <c r="B19" s="178"/>
      <c r="C19" s="178"/>
      <c r="D19" s="178"/>
      <c r="E19" s="178"/>
      <c r="F19" s="178"/>
      <c r="G19" s="180"/>
      <c r="H19" s="180"/>
      <c r="I19" s="180"/>
      <c r="J19" s="181"/>
      <c r="K19" s="121"/>
      <c r="M19" s="38"/>
      <c r="N19" s="37"/>
      <c r="O19" s="121"/>
      <c r="P19" s="38"/>
      <c r="Q19" s="38"/>
      <c r="R19" s="39"/>
      <c r="T19" s="38"/>
      <c r="W19" s="120"/>
      <c r="X19" s="120"/>
      <c r="Y19" s="120"/>
      <c r="Z19" s="122"/>
      <c r="AA19" s="122"/>
      <c r="AB19" s="122"/>
      <c r="AC19" s="122"/>
      <c r="AD19" s="122"/>
      <c r="AE19" s="122"/>
      <c r="AG19" s="120"/>
      <c r="AH19" s="120"/>
      <c r="AK19" s="122"/>
      <c r="AL19" s="122"/>
    </row>
    <row r="20" spans="1:41" ht="60" x14ac:dyDescent="0.2">
      <c r="A20" s="111" t="s">
        <v>50</v>
      </c>
      <c r="B20" s="111" t="s">
        <v>5</v>
      </c>
      <c r="C20" s="87" t="s">
        <v>46</v>
      </c>
      <c r="D20" s="88" t="s">
        <v>27</v>
      </c>
      <c r="E20" s="89" t="s">
        <v>47</v>
      </c>
      <c r="F20" s="111" t="s">
        <v>11</v>
      </c>
      <c r="G20" s="89" t="s">
        <v>4</v>
      </c>
      <c r="H20" s="90" t="s">
        <v>26</v>
      </c>
      <c r="I20" s="111" t="s">
        <v>1</v>
      </c>
      <c r="J20" s="89" t="s">
        <v>2</v>
      </c>
      <c r="K20" s="121"/>
      <c r="L20" s="119"/>
      <c r="M20" s="119"/>
      <c r="N20" s="117"/>
      <c r="O20" s="117"/>
      <c r="P20" s="40"/>
      <c r="Q20" s="121"/>
      <c r="R20" s="120"/>
      <c r="S20" s="27"/>
      <c r="T20" s="120"/>
      <c r="U20" s="120"/>
      <c r="V20" s="122"/>
      <c r="W20" s="122"/>
      <c r="X20" s="122"/>
      <c r="Y20" s="122"/>
      <c r="Z20" s="122"/>
      <c r="AA20" s="122"/>
      <c r="AB20" s="120"/>
      <c r="AC20" s="120"/>
      <c r="AF20" s="120"/>
      <c r="AG20" s="122"/>
      <c r="AH20" s="122"/>
      <c r="AI20" s="122"/>
      <c r="AJ20" s="122"/>
      <c r="AN20" s="120"/>
      <c r="AO20" s="120"/>
    </row>
    <row r="21" spans="1:41" ht="18.75" customHeight="1" x14ac:dyDescent="0.2">
      <c r="A21" s="164" t="s">
        <v>48</v>
      </c>
      <c r="B21" s="6" t="s">
        <v>3</v>
      </c>
      <c r="C21" s="12" t="e">
        <f>$H$8</f>
        <v>#VALUE!</v>
      </c>
      <c r="D21" s="7">
        <v>1E-3</v>
      </c>
      <c r="E21" s="8">
        <v>1700</v>
      </c>
      <c r="F21" s="7">
        <v>1</v>
      </c>
      <c r="G21" s="13" t="e">
        <f>C21*D21*E21*F21</f>
        <v>#VALUE!</v>
      </c>
      <c r="H21" s="12" t="e">
        <f>(G21*'TOX and EXPO INPUTS'!$D$13)/'TOX and EXPO INPUTS'!$D$18</f>
        <v>#VALUE!</v>
      </c>
      <c r="I21" s="14" t="e">
        <f>'TOX and EXPO INPUTS'!$D$11/H21</f>
        <v>#VALUE!</v>
      </c>
      <c r="J21" s="15" t="e">
        <f>VALUE(TEXT(I21,"0.0E+00"))</f>
        <v>#VALUE!</v>
      </c>
      <c r="K21" s="121"/>
      <c r="L21" s="119"/>
      <c r="M21" s="119"/>
      <c r="N21" s="117"/>
      <c r="O21" s="117"/>
      <c r="P21" s="40"/>
      <c r="Q21" s="121"/>
      <c r="R21" s="120"/>
      <c r="S21" s="27"/>
      <c r="T21" s="120"/>
      <c r="U21" s="120"/>
      <c r="V21" s="122"/>
      <c r="W21" s="122"/>
      <c r="X21" s="122"/>
      <c r="Y21" s="122"/>
      <c r="Z21" s="122"/>
      <c r="AA21" s="122"/>
      <c r="AB21" s="120"/>
      <c r="AC21" s="120"/>
      <c r="AF21" s="120"/>
      <c r="AG21" s="122"/>
      <c r="AH21" s="122"/>
      <c r="AI21" s="122"/>
      <c r="AJ21" s="122"/>
      <c r="AN21" s="120"/>
      <c r="AO21" s="120"/>
    </row>
    <row r="22" spans="1:41" ht="18.75" customHeight="1" x14ac:dyDescent="0.2">
      <c r="A22" s="165"/>
      <c r="B22" s="9" t="s">
        <v>25</v>
      </c>
      <c r="C22" s="12" t="e">
        <f>$H$8</f>
        <v>#VALUE!</v>
      </c>
      <c r="D22" s="7">
        <v>1E-3</v>
      </c>
      <c r="E22" s="16">
        <v>930</v>
      </c>
      <c r="F22" s="10">
        <v>0.5</v>
      </c>
      <c r="G22" s="13" t="e">
        <f>C22*D22*E22*F22</f>
        <v>#VALUE!</v>
      </c>
      <c r="H22" s="12" t="e">
        <f>(G22*'TOX and EXPO INPUTS'!$D$13)/'TOX and EXPO INPUTS'!$D$19</f>
        <v>#VALUE!</v>
      </c>
      <c r="I22" s="14" t="e">
        <f>'TOX and EXPO INPUTS'!$D$11/H22</f>
        <v>#VALUE!</v>
      </c>
      <c r="J22" s="15" t="e">
        <f>VALUE(TEXT(I22,"0.0E+00"))</f>
        <v>#VALUE!</v>
      </c>
      <c r="K22" s="121"/>
      <c r="L22" s="119"/>
      <c r="M22" s="119"/>
      <c r="N22" s="117"/>
      <c r="O22" s="117"/>
      <c r="P22" s="40"/>
      <c r="Q22" s="121"/>
      <c r="R22" s="120"/>
      <c r="S22" s="27"/>
      <c r="T22" s="120"/>
      <c r="U22" s="120"/>
      <c r="V22" s="122"/>
      <c r="W22" s="122"/>
      <c r="X22" s="122"/>
      <c r="Y22" s="122"/>
      <c r="Z22" s="122"/>
      <c r="AA22" s="122"/>
      <c r="AB22" s="120"/>
      <c r="AC22" s="120"/>
      <c r="AF22" s="120"/>
      <c r="AG22" s="122"/>
      <c r="AH22" s="122"/>
      <c r="AI22" s="122"/>
      <c r="AJ22" s="122"/>
      <c r="AN22" s="120"/>
      <c r="AO22" s="120"/>
    </row>
    <row r="23" spans="1:41" ht="18.75" customHeight="1" x14ac:dyDescent="0.2">
      <c r="A23" s="98"/>
      <c r="B23" s="99"/>
      <c r="C23" s="100"/>
      <c r="D23" s="131"/>
      <c r="E23" s="93"/>
      <c r="F23" s="130"/>
      <c r="G23" s="101"/>
      <c r="H23" s="131"/>
      <c r="I23" s="96"/>
      <c r="J23" s="97"/>
      <c r="K23" s="121"/>
      <c r="L23" s="119"/>
      <c r="M23" s="119"/>
      <c r="N23" s="117"/>
      <c r="O23" s="117"/>
      <c r="P23" s="40"/>
      <c r="Q23" s="121"/>
      <c r="R23" s="120"/>
      <c r="S23" s="27"/>
      <c r="T23" s="120"/>
      <c r="U23" s="120"/>
      <c r="V23" s="122"/>
      <c r="W23" s="122"/>
      <c r="X23" s="122"/>
      <c r="Y23" s="122"/>
      <c r="Z23" s="122"/>
      <c r="AA23" s="122"/>
      <c r="AB23" s="120"/>
      <c r="AC23" s="120"/>
      <c r="AF23" s="120"/>
      <c r="AG23" s="122"/>
      <c r="AH23" s="122"/>
      <c r="AI23" s="122"/>
      <c r="AJ23" s="122"/>
      <c r="AN23" s="120"/>
      <c r="AO23" s="120"/>
    </row>
    <row r="24" spans="1:41" ht="18.75" customHeight="1" x14ac:dyDescent="0.2">
      <c r="A24" s="164" t="s">
        <v>49</v>
      </c>
      <c r="B24" s="6" t="s">
        <v>3</v>
      </c>
      <c r="C24" s="12" t="e">
        <f>$H$9</f>
        <v>#VALUE!</v>
      </c>
      <c r="D24" s="7">
        <v>1E-3</v>
      </c>
      <c r="E24" s="8">
        <v>1700</v>
      </c>
      <c r="F24" s="7">
        <v>1</v>
      </c>
      <c r="G24" s="13" t="e">
        <f>C24*D24*E24*F24</f>
        <v>#VALUE!</v>
      </c>
      <c r="H24" s="12" t="e">
        <f>(G24*'TOX and EXPO INPUTS'!$D$13)/'TOX and EXPO INPUTS'!$D$18</f>
        <v>#VALUE!</v>
      </c>
      <c r="I24" s="14" t="e">
        <f>'TOX and EXPO INPUTS'!$D$11/H24</f>
        <v>#VALUE!</v>
      </c>
      <c r="J24" s="15" t="e">
        <f t="shared" ref="J24:J25" si="0">VALUE(TEXT(I24,"0.0E+00"))</f>
        <v>#VALUE!</v>
      </c>
      <c r="K24" s="121"/>
      <c r="L24" s="119"/>
      <c r="M24" s="119"/>
      <c r="N24" s="117"/>
      <c r="O24" s="117"/>
      <c r="P24" s="40"/>
      <c r="Q24" s="121"/>
      <c r="R24" s="120"/>
      <c r="S24" s="27"/>
      <c r="T24" s="120"/>
      <c r="U24" s="120"/>
      <c r="V24" s="122"/>
      <c r="W24" s="122"/>
      <c r="X24" s="122"/>
      <c r="Y24" s="122"/>
      <c r="Z24" s="122"/>
      <c r="AA24" s="122"/>
      <c r="AB24" s="120"/>
      <c r="AC24" s="120"/>
      <c r="AF24" s="120"/>
      <c r="AG24" s="122"/>
      <c r="AH24" s="122"/>
      <c r="AI24" s="122"/>
      <c r="AJ24" s="122"/>
      <c r="AN24" s="120"/>
      <c r="AO24" s="120"/>
    </row>
    <row r="25" spans="1:41" ht="18.75" customHeight="1" x14ac:dyDescent="0.2">
      <c r="A25" s="165"/>
      <c r="B25" s="9" t="s">
        <v>25</v>
      </c>
      <c r="C25" s="12" t="e">
        <f>$H$9</f>
        <v>#VALUE!</v>
      </c>
      <c r="D25" s="7">
        <v>1E-3</v>
      </c>
      <c r="E25" s="16">
        <v>930</v>
      </c>
      <c r="F25" s="10">
        <v>0.5</v>
      </c>
      <c r="G25" s="13" t="e">
        <f>C25*D25*E25*F25</f>
        <v>#VALUE!</v>
      </c>
      <c r="H25" s="12" t="e">
        <f>(G25*'TOX and EXPO INPUTS'!$D$13)/'TOX and EXPO INPUTS'!$D$19</f>
        <v>#VALUE!</v>
      </c>
      <c r="I25" s="14" t="e">
        <f>'TOX and EXPO INPUTS'!$D$11/H25</f>
        <v>#VALUE!</v>
      </c>
      <c r="J25" s="15" t="e">
        <f t="shared" si="0"/>
        <v>#VALUE!</v>
      </c>
      <c r="K25" s="121"/>
      <c r="L25" s="119"/>
      <c r="M25" s="119"/>
      <c r="N25" s="117"/>
      <c r="O25" s="117"/>
      <c r="P25" s="40"/>
      <c r="Q25" s="121"/>
      <c r="R25" s="120"/>
      <c r="S25" s="27"/>
      <c r="T25" s="120"/>
      <c r="U25" s="120"/>
      <c r="V25" s="122"/>
      <c r="W25" s="122"/>
      <c r="X25" s="122"/>
      <c r="Y25" s="122"/>
      <c r="Z25" s="122"/>
      <c r="AA25" s="122"/>
      <c r="AB25" s="120"/>
      <c r="AC25" s="120"/>
      <c r="AF25" s="120"/>
      <c r="AG25" s="122"/>
      <c r="AH25" s="122"/>
      <c r="AI25" s="122"/>
      <c r="AJ25" s="122"/>
      <c r="AN25" s="120"/>
      <c r="AO25" s="120"/>
    </row>
    <row r="26" spans="1:41" ht="18.75" customHeight="1" x14ac:dyDescent="0.2">
      <c r="A26" s="98"/>
      <c r="B26" s="99"/>
      <c r="C26" s="100"/>
      <c r="D26" s="131"/>
      <c r="E26" s="93"/>
      <c r="F26" s="130"/>
      <c r="G26" s="101"/>
      <c r="H26" s="131"/>
      <c r="I26" s="96"/>
      <c r="J26" s="97"/>
      <c r="K26" s="121"/>
      <c r="L26" s="119"/>
      <c r="M26" s="119"/>
      <c r="N26" s="117"/>
      <c r="O26" s="117"/>
      <c r="P26" s="40"/>
      <c r="Q26" s="121"/>
      <c r="R26" s="120"/>
      <c r="S26" s="27"/>
      <c r="T26" s="120"/>
      <c r="U26" s="120"/>
      <c r="V26" s="122"/>
      <c r="W26" s="122"/>
      <c r="X26" s="122"/>
      <c r="Y26" s="122"/>
      <c r="Z26" s="122"/>
      <c r="AA26" s="122"/>
      <c r="AB26" s="120"/>
      <c r="AC26" s="120"/>
      <c r="AF26" s="120"/>
      <c r="AG26" s="122"/>
      <c r="AH26" s="122"/>
      <c r="AI26" s="122"/>
      <c r="AJ26" s="122"/>
      <c r="AN26" s="120"/>
      <c r="AO26" s="120"/>
    </row>
    <row r="27" spans="1:41" ht="18.75" customHeight="1" x14ac:dyDescent="0.2">
      <c r="A27" s="177" t="s">
        <v>6</v>
      </c>
      <c r="B27" s="178"/>
      <c r="C27" s="178"/>
      <c r="D27" s="178"/>
      <c r="E27" s="178"/>
      <c r="F27" s="178"/>
      <c r="G27" s="178"/>
      <c r="H27" s="178"/>
      <c r="I27" s="178"/>
      <c r="J27" s="179"/>
      <c r="K27" s="121"/>
      <c r="L27" s="119"/>
      <c r="M27" s="119"/>
      <c r="N27" s="117"/>
      <c r="O27" s="117"/>
      <c r="P27" s="40"/>
      <c r="Q27" s="121"/>
      <c r="R27" s="120"/>
      <c r="S27" s="27"/>
      <c r="T27" s="120"/>
      <c r="U27" s="120"/>
      <c r="V27" s="122"/>
      <c r="W27" s="122"/>
      <c r="X27" s="122"/>
      <c r="Y27" s="122"/>
      <c r="Z27" s="122"/>
      <c r="AA27" s="122"/>
      <c r="AB27" s="120"/>
      <c r="AC27" s="120"/>
      <c r="AF27" s="120"/>
      <c r="AG27" s="122"/>
      <c r="AH27" s="122"/>
      <c r="AI27" s="122"/>
      <c r="AJ27" s="122"/>
      <c r="AN27" s="120"/>
      <c r="AO27" s="120"/>
    </row>
    <row r="28" spans="1:41" ht="60" x14ac:dyDescent="0.2">
      <c r="A28" s="111" t="s">
        <v>50</v>
      </c>
      <c r="B28" s="111" t="s">
        <v>5</v>
      </c>
      <c r="C28" s="87" t="s">
        <v>46</v>
      </c>
      <c r="D28" s="88" t="s">
        <v>27</v>
      </c>
      <c r="E28" s="89" t="s">
        <v>47</v>
      </c>
      <c r="F28" s="111" t="s">
        <v>11</v>
      </c>
      <c r="G28" s="89" t="s">
        <v>4</v>
      </c>
      <c r="H28" s="90" t="s">
        <v>26</v>
      </c>
      <c r="I28" s="111" t="s">
        <v>1</v>
      </c>
      <c r="J28" s="89" t="s">
        <v>2</v>
      </c>
      <c r="K28" s="121"/>
      <c r="L28" s="119"/>
      <c r="M28" s="119"/>
      <c r="N28" s="117"/>
      <c r="O28" s="117"/>
      <c r="P28" s="40"/>
      <c r="Q28" s="121"/>
      <c r="R28" s="120"/>
      <c r="S28" s="27"/>
      <c r="T28" s="120"/>
      <c r="U28" s="120"/>
      <c r="V28" s="122"/>
      <c r="W28" s="122"/>
      <c r="X28" s="122"/>
      <c r="Y28" s="122"/>
      <c r="Z28" s="122"/>
      <c r="AA28" s="122"/>
      <c r="AB28" s="120"/>
      <c r="AC28" s="120"/>
      <c r="AF28" s="120"/>
      <c r="AG28" s="122"/>
      <c r="AH28" s="122"/>
      <c r="AI28" s="122"/>
      <c r="AJ28" s="122"/>
      <c r="AN28" s="120"/>
      <c r="AO28" s="120"/>
    </row>
    <row r="29" spans="1:41" ht="18.75" customHeight="1" x14ac:dyDescent="0.2">
      <c r="A29" s="164" t="s">
        <v>48</v>
      </c>
      <c r="B29" s="6" t="s">
        <v>3</v>
      </c>
      <c r="C29" s="12" t="e">
        <f>$H$8</f>
        <v>#VALUE!</v>
      </c>
      <c r="D29" s="7">
        <v>1E-3</v>
      </c>
      <c r="E29" s="8">
        <v>220</v>
      </c>
      <c r="F29" s="7">
        <v>1</v>
      </c>
      <c r="G29" s="13" t="e">
        <f>C29*D29*E29*F29</f>
        <v>#VALUE!</v>
      </c>
      <c r="H29" s="12" t="e">
        <f>(G29*'TOX and EXPO INPUTS'!$D$13)/'TOX and EXPO INPUTS'!$D$18</f>
        <v>#VALUE!</v>
      </c>
      <c r="I29" s="14" t="e">
        <f>'TOX and EXPO INPUTS'!$D$11/H29</f>
        <v>#VALUE!</v>
      </c>
      <c r="J29" s="15" t="e">
        <f>VALUE(TEXT(I29,"0.0E+00"))</f>
        <v>#VALUE!</v>
      </c>
      <c r="K29" s="121"/>
      <c r="L29" s="119"/>
      <c r="M29" s="119"/>
      <c r="N29" s="117"/>
      <c r="O29" s="117"/>
      <c r="P29" s="40"/>
      <c r="Q29" s="121"/>
      <c r="R29" s="120"/>
      <c r="S29" s="27"/>
      <c r="T29" s="120"/>
      <c r="U29" s="120"/>
      <c r="V29" s="122"/>
      <c r="W29" s="122"/>
      <c r="X29" s="122"/>
      <c r="Y29" s="122"/>
      <c r="Z29" s="122"/>
      <c r="AA29" s="122"/>
      <c r="AB29" s="120"/>
      <c r="AC29" s="120"/>
      <c r="AF29" s="120"/>
      <c r="AG29" s="122"/>
      <c r="AH29" s="122"/>
      <c r="AI29" s="122"/>
      <c r="AJ29" s="122"/>
      <c r="AN29" s="120"/>
      <c r="AO29" s="120"/>
    </row>
    <row r="30" spans="1:41" ht="18.75" customHeight="1" x14ac:dyDescent="0.2">
      <c r="A30" s="165"/>
      <c r="B30" s="9" t="s">
        <v>25</v>
      </c>
      <c r="C30" s="12" t="e">
        <f>$H$8</f>
        <v>#VALUE!</v>
      </c>
      <c r="D30" s="7">
        <v>1E-3</v>
      </c>
      <c r="E30" s="16">
        <v>120</v>
      </c>
      <c r="F30" s="10">
        <v>0.5</v>
      </c>
      <c r="G30" s="13" t="e">
        <f>C30*D30*E30*F30</f>
        <v>#VALUE!</v>
      </c>
      <c r="H30" s="12" t="e">
        <f>(G30*'TOX and EXPO INPUTS'!$D$13)/'TOX and EXPO INPUTS'!$D$19</f>
        <v>#VALUE!</v>
      </c>
      <c r="I30" s="14" t="e">
        <f>'TOX and EXPO INPUTS'!$D$11/H30</f>
        <v>#VALUE!</v>
      </c>
      <c r="J30" s="15" t="e">
        <f>VALUE(TEXT(I30,"0.0E+00"))</f>
        <v>#VALUE!</v>
      </c>
      <c r="K30" s="121"/>
      <c r="L30" s="119"/>
      <c r="M30" s="119"/>
      <c r="N30" s="117"/>
      <c r="O30" s="117"/>
      <c r="P30" s="40"/>
      <c r="Q30" s="121"/>
      <c r="R30" s="120"/>
      <c r="S30" s="27"/>
      <c r="T30" s="120"/>
      <c r="U30" s="120"/>
      <c r="V30" s="122"/>
      <c r="W30" s="122"/>
      <c r="X30" s="122"/>
      <c r="Y30" s="122"/>
      <c r="Z30" s="122"/>
      <c r="AA30" s="122"/>
      <c r="AB30" s="120"/>
      <c r="AC30" s="120"/>
      <c r="AF30" s="120"/>
      <c r="AG30" s="122"/>
      <c r="AH30" s="122"/>
      <c r="AI30" s="122"/>
      <c r="AJ30" s="122"/>
      <c r="AN30" s="120"/>
      <c r="AO30" s="120"/>
    </row>
    <row r="31" spans="1:41" ht="18.75" customHeight="1" x14ac:dyDescent="0.2">
      <c r="A31" s="98"/>
      <c r="B31" s="99"/>
      <c r="C31" s="100"/>
      <c r="D31" s="131"/>
      <c r="E31" s="93"/>
      <c r="F31" s="130"/>
      <c r="G31" s="101"/>
      <c r="H31" s="131"/>
      <c r="I31" s="96"/>
      <c r="J31" s="97"/>
      <c r="K31" s="121"/>
      <c r="L31" s="119"/>
      <c r="M31" s="119"/>
      <c r="N31" s="117"/>
      <c r="O31" s="117"/>
      <c r="P31" s="40"/>
      <c r="Q31" s="121"/>
      <c r="R31" s="120"/>
      <c r="S31" s="27"/>
      <c r="T31" s="120"/>
      <c r="U31" s="120"/>
      <c r="V31" s="122"/>
      <c r="W31" s="122"/>
      <c r="X31" s="122"/>
      <c r="Y31" s="122"/>
      <c r="Z31" s="122"/>
      <c r="AA31" s="122"/>
      <c r="AB31" s="120"/>
      <c r="AC31" s="120"/>
      <c r="AF31" s="120"/>
      <c r="AG31" s="122"/>
      <c r="AH31" s="122"/>
      <c r="AI31" s="122"/>
      <c r="AJ31" s="122"/>
      <c r="AN31" s="120"/>
      <c r="AO31" s="120"/>
    </row>
    <row r="32" spans="1:41" ht="18.75" customHeight="1" x14ac:dyDescent="0.2">
      <c r="A32" s="164" t="s">
        <v>49</v>
      </c>
      <c r="B32" s="6" t="s">
        <v>3</v>
      </c>
      <c r="C32" s="12" t="e">
        <f>$H$9</f>
        <v>#VALUE!</v>
      </c>
      <c r="D32" s="7">
        <v>1E-3</v>
      </c>
      <c r="E32" s="8">
        <v>220</v>
      </c>
      <c r="F32" s="7">
        <v>1</v>
      </c>
      <c r="G32" s="13" t="e">
        <f>C32*D32*E32*F32</f>
        <v>#VALUE!</v>
      </c>
      <c r="H32" s="12" t="e">
        <f>(G32*'TOX and EXPO INPUTS'!$D$13)/'TOX and EXPO INPUTS'!$D$18</f>
        <v>#VALUE!</v>
      </c>
      <c r="I32" s="14" t="e">
        <f>'TOX and EXPO INPUTS'!$D$11/H32</f>
        <v>#VALUE!</v>
      </c>
      <c r="J32" s="15" t="e">
        <f>VALUE(TEXT(I32,"0.0E+00"))</f>
        <v>#VALUE!</v>
      </c>
      <c r="K32" s="121"/>
      <c r="L32" s="119"/>
      <c r="M32" s="119"/>
      <c r="N32" s="117"/>
      <c r="O32" s="117"/>
      <c r="P32" s="40"/>
      <c r="Q32" s="121"/>
      <c r="R32" s="120"/>
      <c r="S32" s="27"/>
      <c r="T32" s="120"/>
      <c r="U32" s="120"/>
      <c r="V32" s="122"/>
      <c r="W32" s="122"/>
      <c r="X32" s="122"/>
      <c r="Y32" s="122"/>
      <c r="Z32" s="122"/>
      <c r="AA32" s="122"/>
      <c r="AB32" s="120"/>
      <c r="AC32" s="120"/>
      <c r="AF32" s="120"/>
      <c r="AG32" s="122"/>
      <c r="AH32" s="122"/>
      <c r="AI32" s="122"/>
      <c r="AJ32" s="122"/>
      <c r="AN32" s="120"/>
      <c r="AO32" s="120"/>
    </row>
    <row r="33" spans="1:41" ht="18.75" customHeight="1" x14ac:dyDescent="0.2">
      <c r="A33" s="165"/>
      <c r="B33" s="9" t="s">
        <v>25</v>
      </c>
      <c r="C33" s="12" t="e">
        <f>$H$9</f>
        <v>#VALUE!</v>
      </c>
      <c r="D33" s="7">
        <v>1E-3</v>
      </c>
      <c r="E33" s="16">
        <v>120</v>
      </c>
      <c r="F33" s="10">
        <v>0.5</v>
      </c>
      <c r="G33" s="13" t="e">
        <f>C33*D33*E33*F33</f>
        <v>#VALUE!</v>
      </c>
      <c r="H33" s="12" t="e">
        <f>(G33*'TOX and EXPO INPUTS'!$D$13)/'TOX and EXPO INPUTS'!$D$19</f>
        <v>#VALUE!</v>
      </c>
      <c r="I33" s="14" t="e">
        <f>'TOX and EXPO INPUTS'!$D$11/H33</f>
        <v>#VALUE!</v>
      </c>
      <c r="J33" s="15" t="e">
        <f>VALUE(TEXT(I33,"0.0E+00"))</f>
        <v>#VALUE!</v>
      </c>
      <c r="K33" s="121"/>
      <c r="L33" s="119"/>
      <c r="M33" s="119"/>
      <c r="N33" s="117"/>
      <c r="O33" s="117"/>
      <c r="P33" s="40"/>
      <c r="Q33" s="121"/>
      <c r="R33" s="120"/>
      <c r="S33" s="27"/>
      <c r="T33" s="120"/>
      <c r="U33" s="120"/>
      <c r="V33" s="122"/>
      <c r="W33" s="122"/>
      <c r="X33" s="122"/>
      <c r="Y33" s="122"/>
      <c r="Z33" s="122"/>
      <c r="AA33" s="122"/>
      <c r="AB33" s="120"/>
      <c r="AC33" s="120"/>
      <c r="AF33" s="120"/>
      <c r="AG33" s="122"/>
      <c r="AH33" s="122"/>
      <c r="AI33" s="122"/>
      <c r="AJ33" s="122"/>
      <c r="AN33" s="120"/>
      <c r="AO33" s="120"/>
    </row>
    <row r="34" spans="1:41" ht="15" x14ac:dyDescent="0.2">
      <c r="A34" s="98"/>
      <c r="B34" s="99"/>
      <c r="C34" s="100"/>
      <c r="D34" s="131"/>
      <c r="E34" s="93"/>
      <c r="F34" s="130"/>
      <c r="G34" s="101"/>
      <c r="H34" s="131"/>
      <c r="I34" s="96"/>
      <c r="J34" s="97"/>
      <c r="K34" s="121"/>
      <c r="L34" s="119"/>
      <c r="M34" s="119"/>
      <c r="N34" s="117"/>
      <c r="O34" s="117"/>
      <c r="P34" s="40"/>
      <c r="Q34" s="121"/>
      <c r="R34" s="120"/>
      <c r="S34" s="27"/>
      <c r="T34" s="120"/>
      <c r="U34" s="120"/>
      <c r="V34" s="122"/>
      <c r="W34" s="122"/>
      <c r="X34" s="122"/>
      <c r="Y34" s="122"/>
      <c r="Z34" s="122"/>
      <c r="AA34" s="122"/>
      <c r="AB34" s="120"/>
      <c r="AC34" s="120"/>
      <c r="AF34" s="120"/>
      <c r="AG34" s="122"/>
      <c r="AH34" s="122"/>
      <c r="AI34" s="122"/>
      <c r="AJ34" s="122"/>
      <c r="AN34" s="120"/>
      <c r="AO34" s="120"/>
    </row>
    <row r="35" spans="1:41" ht="18.75" customHeight="1" x14ac:dyDescent="0.2">
      <c r="A35" s="177" t="s">
        <v>10</v>
      </c>
      <c r="B35" s="178"/>
      <c r="C35" s="178"/>
      <c r="D35" s="178"/>
      <c r="E35" s="178"/>
      <c r="F35" s="178"/>
      <c r="G35" s="178"/>
      <c r="H35" s="178"/>
      <c r="I35" s="178"/>
      <c r="J35" s="179"/>
      <c r="K35" s="121"/>
      <c r="L35" s="119"/>
      <c r="M35" s="119"/>
      <c r="N35" s="117"/>
      <c r="O35" s="117"/>
      <c r="P35" s="40"/>
      <c r="Q35" s="121"/>
      <c r="R35" s="120"/>
      <c r="S35" s="27"/>
      <c r="T35" s="120"/>
      <c r="U35" s="120"/>
      <c r="V35" s="122"/>
      <c r="W35" s="122"/>
      <c r="X35" s="122"/>
      <c r="Y35" s="122"/>
      <c r="Z35" s="122"/>
      <c r="AA35" s="122"/>
      <c r="AB35" s="120"/>
      <c r="AC35" s="120"/>
      <c r="AF35" s="120"/>
      <c r="AG35" s="122"/>
      <c r="AH35" s="122"/>
      <c r="AI35" s="122"/>
      <c r="AJ35" s="122"/>
      <c r="AN35" s="120"/>
      <c r="AO35" s="120"/>
    </row>
    <row r="36" spans="1:41" ht="60" x14ac:dyDescent="0.2">
      <c r="A36" s="111" t="s">
        <v>54</v>
      </c>
      <c r="B36" s="111" t="s">
        <v>5</v>
      </c>
      <c r="C36" s="87" t="s">
        <v>46</v>
      </c>
      <c r="D36" s="88" t="s">
        <v>27</v>
      </c>
      <c r="E36" s="89" t="s">
        <v>47</v>
      </c>
      <c r="F36" s="111" t="s">
        <v>11</v>
      </c>
      <c r="G36" s="89" t="s">
        <v>4</v>
      </c>
      <c r="H36" s="90" t="s">
        <v>26</v>
      </c>
      <c r="I36" s="111" t="s">
        <v>1</v>
      </c>
      <c r="J36" s="89" t="s">
        <v>2</v>
      </c>
      <c r="K36" s="121"/>
      <c r="L36" s="119"/>
      <c r="M36" s="119"/>
      <c r="N36" s="117"/>
      <c r="O36" s="117"/>
      <c r="P36" s="40"/>
      <c r="Q36" s="121"/>
      <c r="R36" s="120"/>
      <c r="S36" s="27"/>
      <c r="T36" s="120"/>
      <c r="U36" s="120"/>
      <c r="V36" s="122"/>
      <c r="W36" s="122"/>
      <c r="X36" s="122"/>
      <c r="Y36" s="122"/>
      <c r="Z36" s="122"/>
      <c r="AA36" s="122"/>
      <c r="AB36" s="120"/>
      <c r="AC36" s="120"/>
      <c r="AF36" s="120"/>
      <c r="AG36" s="122"/>
      <c r="AH36" s="122"/>
      <c r="AI36" s="122"/>
      <c r="AJ36" s="122"/>
      <c r="AN36" s="120"/>
      <c r="AO36" s="120"/>
    </row>
    <row r="37" spans="1:41" ht="18.75" customHeight="1" x14ac:dyDescent="0.2">
      <c r="A37" s="164" t="s">
        <v>12</v>
      </c>
      <c r="B37" s="6" t="s">
        <v>3</v>
      </c>
      <c r="C37" s="12" t="e">
        <f t="shared" ref="C37:C38" si="1">$H$8</f>
        <v>#VALUE!</v>
      </c>
      <c r="D37" s="7">
        <v>1E-3</v>
      </c>
      <c r="E37" s="8">
        <v>8400</v>
      </c>
      <c r="F37" s="7">
        <v>5</v>
      </c>
      <c r="G37" s="13" t="e">
        <f>C37*D37*E37*F37</f>
        <v>#VALUE!</v>
      </c>
      <c r="H37" s="12" t="e">
        <f>(G37*'TOX and EXPO INPUTS'!$D$13)/'TOX and EXPO INPUTS'!$D$18</f>
        <v>#VALUE!</v>
      </c>
      <c r="I37" s="14" t="e">
        <f>'TOX and EXPO INPUTS'!$D$11/H37</f>
        <v>#VALUE!</v>
      </c>
      <c r="J37" s="15" t="e">
        <f>VALUE(TEXT(I37,"0.0E+00"))</f>
        <v>#VALUE!</v>
      </c>
      <c r="K37" s="121"/>
      <c r="L37" s="119"/>
      <c r="M37" s="119"/>
      <c r="N37" s="117"/>
      <c r="O37" s="117"/>
      <c r="P37" s="40"/>
      <c r="Q37" s="121"/>
      <c r="R37" s="120"/>
      <c r="S37" s="27"/>
      <c r="T37" s="120"/>
      <c r="U37" s="120"/>
      <c r="V37" s="122"/>
      <c r="W37" s="122"/>
      <c r="X37" s="122"/>
      <c r="Y37" s="122"/>
      <c r="Z37" s="122"/>
      <c r="AA37" s="122"/>
      <c r="AB37" s="120"/>
      <c r="AC37" s="120"/>
      <c r="AF37" s="120"/>
      <c r="AG37" s="122"/>
      <c r="AH37" s="122"/>
      <c r="AI37" s="122"/>
      <c r="AJ37" s="122"/>
      <c r="AN37" s="120"/>
      <c r="AO37" s="120"/>
    </row>
    <row r="38" spans="1:41" ht="18.75" customHeight="1" x14ac:dyDescent="0.2">
      <c r="A38" s="165"/>
      <c r="B38" s="9" t="s">
        <v>25</v>
      </c>
      <c r="C38" s="12" t="e">
        <f t="shared" si="1"/>
        <v>#VALUE!</v>
      </c>
      <c r="D38" s="7">
        <v>1E-3</v>
      </c>
      <c r="E38" s="16">
        <v>4600</v>
      </c>
      <c r="F38" s="10">
        <v>1.9</v>
      </c>
      <c r="G38" s="13" t="e">
        <f>C38*D38*E38*F38</f>
        <v>#VALUE!</v>
      </c>
      <c r="H38" s="12" t="e">
        <f>(G38*'TOX and EXPO INPUTS'!$D$13)/'TOX and EXPO INPUTS'!$D$19</f>
        <v>#VALUE!</v>
      </c>
      <c r="I38" s="14" t="e">
        <f>'TOX and EXPO INPUTS'!$D$11/H38</f>
        <v>#VALUE!</v>
      </c>
      <c r="J38" s="15" t="e">
        <f>VALUE(TEXT(I38,"0.0E+00"))</f>
        <v>#VALUE!</v>
      </c>
      <c r="K38" s="121"/>
      <c r="L38" s="119"/>
      <c r="M38" s="119"/>
      <c r="N38" s="117"/>
      <c r="O38" s="117"/>
      <c r="P38" s="40"/>
      <c r="Q38" s="121"/>
      <c r="R38" s="120"/>
      <c r="S38" s="27"/>
      <c r="T38" s="120"/>
      <c r="U38" s="120"/>
      <c r="V38" s="122"/>
      <c r="W38" s="122"/>
      <c r="X38" s="122"/>
      <c r="Y38" s="122"/>
      <c r="Z38" s="122"/>
      <c r="AA38" s="122"/>
      <c r="AB38" s="120"/>
      <c r="AC38" s="120"/>
      <c r="AF38" s="120"/>
      <c r="AG38" s="122"/>
      <c r="AH38" s="122"/>
      <c r="AI38" s="122"/>
      <c r="AJ38" s="122"/>
      <c r="AN38" s="120"/>
      <c r="AO38" s="120"/>
    </row>
    <row r="39" spans="1:41" ht="18.75" customHeight="1" x14ac:dyDescent="0.2">
      <c r="A39" s="98"/>
      <c r="B39" s="99"/>
      <c r="C39" s="100"/>
      <c r="D39" s="131"/>
      <c r="E39" s="93"/>
      <c r="F39" s="130"/>
      <c r="G39" s="101"/>
      <c r="H39" s="131"/>
      <c r="I39" s="96"/>
      <c r="J39" s="97"/>
      <c r="K39" s="121"/>
      <c r="L39" s="119"/>
      <c r="M39" s="119"/>
      <c r="N39" s="117"/>
      <c r="O39" s="117"/>
      <c r="P39" s="40"/>
      <c r="Q39" s="121"/>
      <c r="R39" s="120"/>
      <c r="S39" s="27"/>
      <c r="T39" s="120"/>
      <c r="U39" s="120"/>
      <c r="V39" s="122"/>
      <c r="W39" s="122"/>
      <c r="X39" s="122"/>
      <c r="Y39" s="122"/>
      <c r="Z39" s="122"/>
      <c r="AA39" s="122"/>
      <c r="AB39" s="120"/>
      <c r="AC39" s="120"/>
      <c r="AF39" s="120"/>
      <c r="AG39" s="122"/>
      <c r="AH39" s="122"/>
      <c r="AI39" s="122"/>
      <c r="AJ39" s="122"/>
      <c r="AN39" s="120"/>
      <c r="AO39" s="120"/>
    </row>
    <row r="40" spans="1:41" ht="18.75" customHeight="1" x14ac:dyDescent="0.2">
      <c r="A40" s="164" t="s">
        <v>13</v>
      </c>
      <c r="B40" s="6" t="s">
        <v>3</v>
      </c>
      <c r="C40" s="12" t="e">
        <f t="shared" ref="C40:C41" si="2">$H$8</f>
        <v>#VALUE!</v>
      </c>
      <c r="D40" s="7">
        <v>1E-3</v>
      </c>
      <c r="E40" s="8">
        <v>1700</v>
      </c>
      <c r="F40" s="7">
        <v>5</v>
      </c>
      <c r="G40" s="13" t="e">
        <f>C40*D40*E40*F40</f>
        <v>#VALUE!</v>
      </c>
      <c r="H40" s="12" t="e">
        <f>(G40*'TOX and EXPO INPUTS'!$D$13)/'TOX and EXPO INPUTS'!$D$18</f>
        <v>#VALUE!</v>
      </c>
      <c r="I40" s="14" t="e">
        <f>'TOX and EXPO INPUTS'!$D$11/H40</f>
        <v>#VALUE!</v>
      </c>
      <c r="J40" s="15" t="e">
        <f>VALUE(TEXT(I40,"0.0E+00"))</f>
        <v>#VALUE!</v>
      </c>
      <c r="K40" s="121"/>
      <c r="L40" s="119"/>
      <c r="M40" s="119"/>
      <c r="N40" s="117"/>
      <c r="O40" s="117"/>
      <c r="P40" s="40"/>
      <c r="Q40" s="121"/>
      <c r="R40" s="120"/>
      <c r="S40" s="27"/>
      <c r="T40" s="120"/>
      <c r="U40" s="120"/>
      <c r="V40" s="122"/>
      <c r="W40" s="122"/>
      <c r="X40" s="122"/>
      <c r="Y40" s="122"/>
      <c r="Z40" s="122"/>
      <c r="AA40" s="122"/>
      <c r="AB40" s="120"/>
      <c r="AC40" s="120"/>
      <c r="AF40" s="120"/>
      <c r="AG40" s="122"/>
      <c r="AH40" s="122"/>
      <c r="AI40" s="122"/>
      <c r="AJ40" s="122"/>
      <c r="AN40" s="120"/>
      <c r="AO40" s="120"/>
    </row>
    <row r="41" spans="1:41" s="118" customFormat="1" ht="18.75" customHeight="1" x14ac:dyDescent="0.2">
      <c r="A41" s="165"/>
      <c r="B41" s="9" t="s">
        <v>25</v>
      </c>
      <c r="C41" s="12" t="e">
        <f t="shared" si="2"/>
        <v>#VALUE!</v>
      </c>
      <c r="D41" s="7">
        <v>1E-3</v>
      </c>
      <c r="E41" s="16">
        <v>930</v>
      </c>
      <c r="F41" s="10">
        <v>1.9</v>
      </c>
      <c r="G41" s="13" t="e">
        <f>C41*D41*E41*F41</f>
        <v>#VALUE!</v>
      </c>
      <c r="H41" s="12" t="e">
        <f>(G41*'TOX and EXPO INPUTS'!$D$13)/'TOX and EXPO INPUTS'!$D$19</f>
        <v>#VALUE!</v>
      </c>
      <c r="I41" s="14" t="e">
        <f>'TOX and EXPO INPUTS'!$D$11/H41</f>
        <v>#VALUE!</v>
      </c>
      <c r="J41" s="15" t="e">
        <f>VALUE(TEXT(I41,"0.0E+00"))</f>
        <v>#VALUE!</v>
      </c>
      <c r="P41" s="119"/>
      <c r="Q41" s="117"/>
      <c r="R41" s="117"/>
      <c r="S41" s="119"/>
      <c r="T41" s="117"/>
      <c r="U41" s="117"/>
      <c r="V41" s="117"/>
      <c r="W41" s="119"/>
      <c r="X41" s="117"/>
      <c r="Y41" s="119"/>
      <c r="Z41" s="120"/>
      <c r="AA41" s="120"/>
      <c r="AB41" s="116"/>
      <c r="AC41" s="119"/>
      <c r="AD41" s="120"/>
      <c r="AE41" s="120"/>
      <c r="AF41" s="121"/>
      <c r="AG41" s="121"/>
      <c r="AH41" s="120"/>
      <c r="AI41" s="120"/>
      <c r="AJ41" s="120"/>
      <c r="AK41" s="120"/>
      <c r="AL41" s="120"/>
      <c r="AM41" s="120"/>
      <c r="AN41" s="122"/>
      <c r="AO41" s="122"/>
    </row>
    <row r="42" spans="1:41" ht="18.75" customHeight="1" x14ac:dyDescent="0.2">
      <c r="A42" s="98"/>
      <c r="B42" s="99"/>
      <c r="C42" s="100"/>
      <c r="D42" s="131"/>
      <c r="E42" s="93"/>
      <c r="F42" s="130"/>
      <c r="G42" s="101"/>
      <c r="H42" s="131"/>
      <c r="I42" s="96"/>
      <c r="J42" s="97"/>
    </row>
    <row r="43" spans="1:41" ht="18.75" customHeight="1" x14ac:dyDescent="0.2">
      <c r="A43" s="164" t="s">
        <v>14</v>
      </c>
      <c r="B43" s="6" t="s">
        <v>3</v>
      </c>
      <c r="C43" s="12" t="e">
        <f>$H$9</f>
        <v>#VALUE!</v>
      </c>
      <c r="D43" s="7">
        <v>1E-3</v>
      </c>
      <c r="E43" s="8">
        <v>8400</v>
      </c>
      <c r="F43" s="7">
        <v>5</v>
      </c>
      <c r="G43" s="13" t="e">
        <f>C43*D43*E43*F43</f>
        <v>#VALUE!</v>
      </c>
      <c r="H43" s="12" t="e">
        <f>(G43*'TOX and EXPO INPUTS'!$D$13)/'TOX and EXPO INPUTS'!$D$18</f>
        <v>#VALUE!</v>
      </c>
      <c r="I43" s="14" t="e">
        <f>'TOX and EXPO INPUTS'!$D$11/H43</f>
        <v>#VALUE!</v>
      </c>
      <c r="J43" s="15" t="e">
        <f>VALUE(TEXT(I43,"0.0E+00"))</f>
        <v>#VALUE!</v>
      </c>
    </row>
    <row r="44" spans="1:41" ht="18.75" customHeight="1" x14ac:dyDescent="0.2">
      <c r="A44" s="165"/>
      <c r="B44" s="9" t="s">
        <v>25</v>
      </c>
      <c r="C44" s="12" t="e">
        <f>$H$9</f>
        <v>#VALUE!</v>
      </c>
      <c r="D44" s="7">
        <v>1E-3</v>
      </c>
      <c r="E44" s="16">
        <v>4600</v>
      </c>
      <c r="F44" s="10">
        <v>1.9</v>
      </c>
      <c r="G44" s="13" t="e">
        <f>C44*D44*E44*F44</f>
        <v>#VALUE!</v>
      </c>
      <c r="H44" s="12" t="e">
        <f>(G44*'TOX and EXPO INPUTS'!$D$13)/'TOX and EXPO INPUTS'!$D$19</f>
        <v>#VALUE!</v>
      </c>
      <c r="I44" s="14" t="e">
        <f>'TOX and EXPO INPUTS'!$D$11/H44</f>
        <v>#VALUE!</v>
      </c>
      <c r="J44" s="15" t="e">
        <f>VALUE(TEXT(I44,"0.0E+00"))</f>
        <v>#VALUE!</v>
      </c>
    </row>
    <row r="45" spans="1:41" ht="18.75" customHeight="1" x14ac:dyDescent="0.2">
      <c r="A45" s="98"/>
      <c r="B45" s="99"/>
      <c r="C45" s="100"/>
      <c r="D45" s="131"/>
      <c r="E45" s="93"/>
      <c r="F45" s="130"/>
      <c r="G45" s="101"/>
      <c r="H45" s="131"/>
      <c r="I45" s="96"/>
      <c r="J45" s="97"/>
    </row>
    <row r="46" spans="1:41" ht="18.75" customHeight="1" x14ac:dyDescent="0.2">
      <c r="A46" s="164" t="s">
        <v>15</v>
      </c>
      <c r="B46" s="6" t="s">
        <v>3</v>
      </c>
      <c r="C46" s="12" t="e">
        <f>$H$9</f>
        <v>#VALUE!</v>
      </c>
      <c r="D46" s="7">
        <v>1E-3</v>
      </c>
      <c r="E46" s="8">
        <v>1700</v>
      </c>
      <c r="F46" s="7">
        <v>5</v>
      </c>
      <c r="G46" s="13" t="e">
        <f>C46*D46*E46*F46</f>
        <v>#VALUE!</v>
      </c>
      <c r="H46" s="12" t="e">
        <f>(G46*'TOX and EXPO INPUTS'!$D$13)/'TOX and EXPO INPUTS'!$D$18</f>
        <v>#VALUE!</v>
      </c>
      <c r="I46" s="14" t="e">
        <f>'TOX and EXPO INPUTS'!$D$11/H46</f>
        <v>#VALUE!</v>
      </c>
      <c r="J46" s="15" t="e">
        <f>VALUE(TEXT(I46,"0.0E+00"))</f>
        <v>#VALUE!</v>
      </c>
    </row>
    <row r="47" spans="1:41" ht="18.75" customHeight="1" x14ac:dyDescent="0.2">
      <c r="A47" s="165"/>
      <c r="B47" s="9" t="s">
        <v>25</v>
      </c>
      <c r="C47" s="12" t="e">
        <f>$H$9</f>
        <v>#VALUE!</v>
      </c>
      <c r="D47" s="7">
        <v>1E-3</v>
      </c>
      <c r="E47" s="16">
        <v>930</v>
      </c>
      <c r="F47" s="10">
        <v>1.9</v>
      </c>
      <c r="G47" s="13" t="e">
        <f>C47*D47*E47*F47</f>
        <v>#VALUE!</v>
      </c>
      <c r="H47" s="12" t="e">
        <f>(G47*'TOX and EXPO INPUTS'!$D$13)/'TOX and EXPO INPUTS'!$D$19</f>
        <v>#VALUE!</v>
      </c>
      <c r="I47" s="14" t="e">
        <f>'TOX and EXPO INPUTS'!$D$11/H47</f>
        <v>#VALUE!</v>
      </c>
      <c r="J47" s="15" t="e">
        <f>VALUE(TEXT(I47,"0.0E+00"))</f>
        <v>#VALUE!</v>
      </c>
    </row>
  </sheetData>
  <mergeCells count="16">
    <mergeCell ref="A37:A38"/>
    <mergeCell ref="A40:A41"/>
    <mergeCell ref="A43:A44"/>
    <mergeCell ref="A46:A47"/>
    <mergeCell ref="A35:J35"/>
    <mergeCell ref="A29:A30"/>
    <mergeCell ref="A32:A33"/>
    <mergeCell ref="A27:J27"/>
    <mergeCell ref="A3:B3"/>
    <mergeCell ref="A11:J11"/>
    <mergeCell ref="A19:J19"/>
    <mergeCell ref="A6:H6"/>
    <mergeCell ref="A13:A14"/>
    <mergeCell ref="A16:A17"/>
    <mergeCell ref="A21:A22"/>
    <mergeCell ref="A24:A25"/>
  </mergeCells>
  <conditionalFormatting sqref="J13:J14 J16:J17 J21:J22 J24:J25 J29:J30 J37:J38 J40:J41 J43:J44 J46:J47">
    <cfRule type="cellIs" dxfId="0" priority="2" operator="lessThan">
      <formula>$B$4</formula>
    </cfRule>
  </conditionalFormatting>
  <pageMargins left="0.75" right="0.75" top="1" bottom="1" header="0.5" footer="0.5"/>
  <pageSetup scale="47" fitToHeight="5" orientation="landscape" horizontalDpi="4294967294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TOX and EXPO INPUTS</vt:lpstr>
      <vt:lpstr>Postapp Dermal_with DFR</vt:lpstr>
      <vt:lpstr>Postapp Dermal_without DFR</vt:lpstr>
      <vt:lpstr>'Postapp Dermal_with DFR'!Print_Area</vt:lpstr>
      <vt:lpstr>'Postapp Dermal_without DFR'!Print_Area</vt:lpstr>
    </vt:vector>
  </TitlesOfParts>
  <Company>Versar,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Esfenvalerate Postapplication</dc:title>
  <dc:creator>Bill Smith</dc:creator>
  <cp:lastModifiedBy>Dev</cp:lastModifiedBy>
  <cp:lastPrinted>2004-10-27T14:35:29Z</cp:lastPrinted>
  <dcterms:created xsi:type="dcterms:W3CDTF">2000-11-14T21:14:21Z</dcterms:created>
  <dcterms:modified xsi:type="dcterms:W3CDTF">2013-04-16T10:46:40Z</dcterms:modified>
</cp:coreProperties>
</file>