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CARES\2012 SOP\Completed\"/>
    </mc:Choice>
  </mc:AlternateContent>
  <bookViews>
    <workbookView xWindow="15" yWindow="0" windowWidth="15375" windowHeight="7260" tabRatio="808"/>
  </bookViews>
  <sheets>
    <sheet name="TOX and EXPO INPUTS" sheetId="30" r:id="rId1"/>
    <sheet name="Postapp - Dermal" sheetId="2" r:id="rId2"/>
    <sheet name="Postapp - HtM" sheetId="29" r:id="rId3"/>
  </sheets>
  <externalReferences>
    <externalReference r:id="rId4"/>
  </externalReferences>
  <definedNames>
    <definedName name="No">'[1]ORMS Postapp'!$C$30:$C$31</definedName>
    <definedName name="options" localSheetId="0">#REF!</definedName>
    <definedName name="options">#REF!</definedName>
  </definedNames>
  <calcPr calcId="152511" iterateDelta="1E-4"/>
</workbook>
</file>

<file path=xl/calcChain.xml><?xml version="1.0" encoding="utf-8"?>
<calcChain xmlns="http://schemas.openxmlformats.org/spreadsheetml/2006/main">
  <c r="K7" i="29" l="1"/>
  <c r="K14" i="29" l="1"/>
  <c r="K13" i="29"/>
  <c r="K12" i="29"/>
  <c r="K11" i="29"/>
  <c r="K10" i="29"/>
  <c r="K9" i="29"/>
  <c r="K8" i="29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K21" i="2" s="1"/>
  <c r="J22" i="2"/>
  <c r="J7" i="2"/>
  <c r="K7" i="2" s="1"/>
  <c r="L7" i="2" s="1"/>
  <c r="N7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2" i="2"/>
  <c r="B3" i="29"/>
  <c r="B3" i="2"/>
  <c r="F7" i="29" l="1"/>
  <c r="N7" i="29" s="1"/>
  <c r="F8" i="29"/>
  <c r="N8" i="29" s="1"/>
  <c r="F9" i="29"/>
  <c r="N9" i="29" s="1"/>
  <c r="F10" i="29"/>
  <c r="N10" i="29" s="1"/>
  <c r="F11" i="29"/>
  <c r="N11" i="29" s="1"/>
  <c r="F12" i="29"/>
  <c r="N12" i="29" s="1"/>
  <c r="F13" i="29"/>
  <c r="N13" i="29" s="1"/>
  <c r="F14" i="29"/>
  <c r="N14" i="29" s="1"/>
  <c r="P14" i="29" l="1"/>
  <c r="Q14" i="29" s="1"/>
  <c r="P12" i="29"/>
  <c r="Q12" i="29" s="1"/>
  <c r="P10" i="29"/>
  <c r="Q10" i="29" s="1"/>
  <c r="P8" i="29"/>
  <c r="Q8" i="29" s="1"/>
  <c r="P13" i="29"/>
  <c r="Q13" i="29" s="1"/>
  <c r="P11" i="29"/>
  <c r="Q11" i="29" s="1"/>
  <c r="P9" i="29"/>
  <c r="Q9" i="29" s="1"/>
  <c r="O7" i="29"/>
  <c r="O9" i="29"/>
  <c r="O11" i="29"/>
  <c r="O13" i="29"/>
  <c r="O14" i="29" l="1"/>
  <c r="O12" i="29"/>
  <c r="O10" i="29"/>
  <c r="O8" i="29"/>
  <c r="P7" i="29"/>
  <c r="Q7" i="29" s="1"/>
  <c r="L20" i="2"/>
  <c r="N20" i="2" s="1"/>
  <c r="L22" i="2"/>
  <c r="N22" i="2" s="1"/>
  <c r="L19" i="2"/>
  <c r="N19" i="2" s="1"/>
  <c r="L18" i="2"/>
  <c r="N18" i="2" s="1"/>
  <c r="L16" i="2"/>
  <c r="N16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M7" i="2"/>
  <c r="L21" i="2" l="1"/>
  <c r="N21" i="2" s="1"/>
  <c r="O21" i="2" s="1"/>
  <c r="L17" i="2"/>
  <c r="N17" i="2" s="1"/>
  <c r="L15" i="2"/>
  <c r="N15" i="2" s="1"/>
  <c r="M19" i="2"/>
  <c r="O18" i="2"/>
  <c r="M18" i="2"/>
  <c r="O22" i="2"/>
  <c r="M22" i="2"/>
  <c r="O16" i="2"/>
  <c r="M16" i="2"/>
  <c r="O20" i="2"/>
  <c r="M20" i="2"/>
  <c r="O15" i="2"/>
  <c r="O17" i="2"/>
  <c r="O19" i="2"/>
  <c r="O7" i="2"/>
  <c r="M12" i="2"/>
  <c r="O12" i="2"/>
  <c r="O14" i="2"/>
  <c r="M14" i="2"/>
  <c r="O11" i="2"/>
  <c r="M11" i="2"/>
  <c r="M13" i="2"/>
  <c r="O13" i="2"/>
  <c r="O9" i="2"/>
  <c r="M9" i="2"/>
  <c r="M10" i="2"/>
  <c r="O10" i="2"/>
  <c r="M21" i="2" l="1"/>
  <c r="M17" i="2"/>
  <c r="M15" i="2"/>
  <c r="O8" i="2"/>
  <c r="M8" i="2"/>
</calcChain>
</file>

<file path=xl/comments1.xml><?xml version="1.0" encoding="utf-8"?>
<comments xmlns="http://schemas.openxmlformats.org/spreadsheetml/2006/main">
  <authors>
    <author>Sony Customer</author>
  </authors>
  <commentList>
    <comment ref="E6" authorId="0" shapeId="0">
      <text>
        <r>
          <rPr>
            <sz val="10"/>
            <color indexed="81"/>
            <rFont val="Tahoma"/>
            <family val="2"/>
          </rPr>
          <t>If product   specific rates are available (in units mg ai/cm2), these values replace "% ai * ARF" as described in the SOP.</t>
        </r>
      </text>
    </comment>
  </commentList>
</comments>
</file>

<file path=xl/comments2.xml><?xml version="1.0" encoding="utf-8"?>
<comments xmlns="http://schemas.openxmlformats.org/spreadsheetml/2006/main">
  <authors>
    <author>Sony Customer</author>
  </authors>
  <commentList>
    <comment ref="E6" authorId="0" shapeId="0">
      <text>
        <r>
          <rPr>
            <sz val="20"/>
            <color indexed="81"/>
            <rFont val="Tahoma"/>
            <family val="2"/>
          </rPr>
          <t xml:space="preserve">If product-specific rates ("ARP") are available (in units mg ai/cm2), these values replace "FAI * ARF" as described in the SOP.
</t>
        </r>
      </text>
    </comment>
  </commentList>
</comments>
</file>

<file path=xl/sharedStrings.xml><?xml version="1.0" encoding="utf-8"?>
<sst xmlns="http://schemas.openxmlformats.org/spreadsheetml/2006/main" count="175" uniqueCount="94">
  <si>
    <t xml:space="preserve">Dermal MOE </t>
  </si>
  <si>
    <t>Dermal MOE (rounded)</t>
  </si>
  <si>
    <t>ET (hr/day)</t>
  </si>
  <si>
    <t>1 to &lt;2 years</t>
  </si>
  <si>
    <t>HR</t>
  </si>
  <si>
    <t>SE</t>
  </si>
  <si>
    <t>Number of hand-to-mouth contacts events per hour (events/hr)</t>
  </si>
  <si>
    <t>MOE (rounded)</t>
  </si>
  <si>
    <t>Active ingredient:</t>
  </si>
  <si>
    <t xml:space="preserve">Adults </t>
  </si>
  <si>
    <t>Dermal LOC</t>
  </si>
  <si>
    <t>Lifestage</t>
  </si>
  <si>
    <t>Green cells = input required by assessor</t>
  </si>
  <si>
    <t>Body Weight Pick List Reference (DO NOT DELETE)</t>
  </si>
  <si>
    <t>Mean Body Weight (kg)</t>
  </si>
  <si>
    <t>General</t>
  </si>
  <si>
    <t>Combined Adults (16 &lt; 80 years old)</t>
  </si>
  <si>
    <t>Female-specific</t>
  </si>
  <si>
    <t>Female Adults (13 &lt; 49 years old)</t>
  </si>
  <si>
    <t>Male-specific</t>
  </si>
  <si>
    <t>Male Adults (16 &lt; 80 years old)</t>
  </si>
  <si>
    <t>Do Not Delete This Box</t>
  </si>
  <si>
    <t>Formulation</t>
  </si>
  <si>
    <t>Aerosol</t>
  </si>
  <si>
    <t>Pump spray</t>
  </si>
  <si>
    <t>Lotion</t>
  </si>
  <si>
    <t>Towelette</t>
  </si>
  <si>
    <t>Fraction Body Exposed</t>
  </si>
  <si>
    <t>Exposure (mg/kg-day)</t>
  </si>
  <si>
    <t xml:space="preserve">Dose Rounded (mg/kg-day) </t>
  </si>
  <si>
    <t>Repellent without sunscreen</t>
  </si>
  <si>
    <t>Repellent with sunscreen</t>
  </si>
  <si>
    <t>SA/BW</t>
  </si>
  <si>
    <t>AppF</t>
  </si>
  <si>
    <t>Exposure Time (hr/day)</t>
  </si>
  <si>
    <t>Application Frequency (#/hr)</t>
  </si>
  <si>
    <t>Fraction of hand SA mouthed</t>
  </si>
  <si>
    <t>Saliva Extraction Fraction</t>
  </si>
  <si>
    <t>Freq_HtM</t>
  </si>
  <si>
    <t xml:space="preserve">MOE </t>
  </si>
  <si>
    <t>Incidental Oral LOC</t>
  </si>
  <si>
    <t>POD Type</t>
  </si>
  <si>
    <t>Amount of ai in product (mg ai/mg product)</t>
  </si>
  <si>
    <t>Exposure Duration:
(for multiple exposure durations, create new files)</t>
  </si>
  <si>
    <t>Toxicity</t>
  </si>
  <si>
    <t>Dermal</t>
  </si>
  <si>
    <t>POD (mg/kg/day)</t>
  </si>
  <si>
    <t>POD source/study</t>
  </si>
  <si>
    <t>Absorption (0-1)</t>
  </si>
  <si>
    <t>Absorption source/study</t>
  </si>
  <si>
    <t>LOC</t>
  </si>
  <si>
    <t>Body Weights (kg)</t>
  </si>
  <si>
    <t>Children (1 &lt;2 years)</t>
  </si>
  <si>
    <t>Toxicity Source/Study Pick List (DO NOT DELETE)</t>
  </si>
  <si>
    <t>POD</t>
  </si>
  <si>
    <t>Absorption</t>
  </si>
  <si>
    <t>Incidental Oral</t>
  </si>
  <si>
    <r>
      <t>F</t>
    </r>
    <r>
      <rPr>
        <vertAlign val="subscript"/>
        <sz val="14"/>
        <rFont val="Times New Roman"/>
        <family val="1"/>
      </rPr>
      <t>AI</t>
    </r>
  </si>
  <si>
    <r>
      <t>AR</t>
    </r>
    <r>
      <rPr>
        <vertAlign val="subscript"/>
        <sz val="14"/>
        <rFont val="Times New Roman"/>
        <family val="1"/>
      </rPr>
      <t>F</t>
    </r>
  </si>
  <si>
    <r>
      <t>SA</t>
    </r>
    <r>
      <rPr>
        <vertAlign val="subscript"/>
        <sz val="14"/>
        <rFont val="Times New Roman"/>
        <family val="1"/>
      </rPr>
      <t>H</t>
    </r>
  </si>
  <si>
    <r>
      <t>F</t>
    </r>
    <r>
      <rPr>
        <vertAlign val="subscript"/>
        <sz val="14"/>
        <rFont val="Times New Roman"/>
        <family val="1"/>
      </rPr>
      <t>M</t>
    </r>
  </si>
  <si>
    <t xml:space="preserve">Absorbed Dose (mg/kg-day) </t>
  </si>
  <si>
    <r>
      <t>F</t>
    </r>
    <r>
      <rPr>
        <vertAlign val="subscript"/>
        <sz val="14"/>
        <rFont val="Times New Roman"/>
        <family val="1"/>
      </rPr>
      <t>Body</t>
    </r>
  </si>
  <si>
    <r>
      <t>SA to BW Ratio (cm</t>
    </r>
    <r>
      <rPr>
        <vertAlign val="superscript"/>
        <sz val="14"/>
        <rFont val="Times New Roman"/>
        <family val="1"/>
      </rPr>
      <t>2</t>
    </r>
    <r>
      <rPr>
        <sz val="14"/>
        <rFont val="Times New Roman"/>
        <family val="1"/>
      </rPr>
      <t xml:space="preserve">/kg) </t>
    </r>
  </si>
  <si>
    <r>
      <t>Formulation-specific AR (mg product/cm</t>
    </r>
    <r>
      <rPr>
        <vertAlign val="superscript"/>
        <sz val="14"/>
        <rFont val="Times New Roman"/>
        <family val="1"/>
      </rPr>
      <t>2</t>
    </r>
    <r>
      <rPr>
        <sz val="14"/>
        <rFont val="Times New Roman"/>
        <family val="1"/>
      </rPr>
      <t xml:space="preserve"> skin)</t>
    </r>
  </si>
  <si>
    <r>
      <t>Hand Residue Loading (mg/cm</t>
    </r>
    <r>
      <rPr>
        <vertAlign val="superscript"/>
        <sz val="14"/>
        <rFont val="Times New Roman"/>
        <family val="1"/>
      </rPr>
      <t>2</t>
    </r>
    <r>
      <rPr>
        <sz val="14"/>
        <rFont val="Times New Roman"/>
        <family val="1"/>
      </rPr>
      <t>)</t>
    </r>
  </si>
  <si>
    <r>
      <t>Surface area, one hand (cm</t>
    </r>
    <r>
      <rPr>
        <vertAlign val="superscript"/>
        <sz val="14"/>
        <rFont val="Times New Roman"/>
        <family val="1"/>
      </rPr>
      <t>2</t>
    </r>
    <r>
      <rPr>
        <sz val="14"/>
        <rFont val="Times New Roman"/>
        <family val="1"/>
      </rPr>
      <t>)</t>
    </r>
  </si>
  <si>
    <t>EXPOSURE AND TOXICITY FACTORS</t>
  </si>
  <si>
    <t>Insect Repellents SOP</t>
  </si>
  <si>
    <t>Insect Repellents - Postapplication Dermal</t>
  </si>
  <si>
    <t>Insect Repellents - Postapplication Hand-to-Mouth</t>
  </si>
  <si>
    <t># of Applications</t>
  </si>
  <si>
    <t>Applications</t>
  </si>
  <si>
    <t>#/day</t>
  </si>
  <si>
    <t>KEY_Adult_bw</t>
  </si>
  <si>
    <t>KEY_Child_1_2_bw</t>
  </si>
  <si>
    <t>KEY_Oral_POD_Source</t>
  </si>
  <si>
    <t>KEY_Dermal_Absorption_Source</t>
  </si>
  <si>
    <t>KEY_Dermal_POD_Source</t>
  </si>
  <si>
    <t>KEY_Duration</t>
  </si>
  <si>
    <t>KEY_Dermal_POD</t>
  </si>
  <si>
    <t>KEY_Dermal_Absorption</t>
  </si>
  <si>
    <t>KEY_Dermal_LOC</t>
  </si>
  <si>
    <t>KEY_Oral_POD</t>
  </si>
  <si>
    <t>KEY_Oral_LOC</t>
  </si>
  <si>
    <t>KEY_Active_ingredient</t>
  </si>
  <si>
    <t>KEY_with_aerosol_amount</t>
  </si>
  <si>
    <t>KEY_with_pumpspray_amount</t>
  </si>
  <si>
    <t>KEY_with_lotion_amount</t>
  </si>
  <si>
    <t>KEY_with_towelette_amount</t>
  </si>
  <si>
    <t>KEY_without_aerosol_amount</t>
  </si>
  <si>
    <t>KEY_without_pumpspray_amount</t>
  </si>
  <si>
    <t>KEY_without_lotion_amount</t>
  </si>
  <si>
    <t>KEY_without_towelette_amount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</si>
</sst>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"/>
    <numFmt numFmtId="166" formatCode="0.0E+00"/>
    <numFmt numFmtId="167" formatCode="0.0%"/>
    <numFmt numFmtId="168" formatCode="#,##0.0"/>
    <numFmt numFmtId="169" formatCode="#,##0.000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0"/>
      <color indexed="81"/>
      <name val="Tahoma"/>
      <family val="2"/>
    </font>
    <font>
      <sz val="20"/>
      <color indexed="81"/>
      <name val="Tahoma"/>
      <family val="2"/>
    </font>
    <font>
      <b/>
      <sz val="1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b/>
      <sz val="14"/>
      <color theme="3" tint="0.39997558519241921"/>
      <name val="Times New Roman"/>
      <family val="1"/>
    </font>
    <font>
      <sz val="16"/>
      <name val="Times New Roman"/>
      <family val="1"/>
    </font>
    <font>
      <vertAlign val="subscript"/>
      <sz val="14"/>
      <name val="Times New Roman"/>
      <family val="1"/>
    </font>
    <font>
      <sz val="14"/>
      <color indexed="14"/>
      <name val="Times New Roman"/>
      <family val="1"/>
    </font>
    <font>
      <b/>
      <sz val="20"/>
      <name val="Times New Roman"/>
      <family val="1"/>
    </font>
    <font>
      <vertAlign val="superscript"/>
      <sz val="14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28">
    <xf numFmtId="0" fontId="0" fillId="0" borderId="0" xfId="0"/>
    <xf numFmtId="0" fontId="6" fillId="0" borderId="0" xfId="0" applyFont="1"/>
    <xf numFmtId="0" fontId="8" fillId="0" borderId="0" xfId="0" applyFont="1"/>
    <xf numFmtId="0" fontId="6" fillId="0" borderId="0" xfId="0" applyFont="1" applyProtection="1">
      <protection locked="0"/>
    </xf>
    <xf numFmtId="0" fontId="6" fillId="0" borderId="0" xfId="0" applyFont="1" applyFill="1"/>
    <xf numFmtId="0" fontId="6" fillId="0" borderId="0" xfId="0" applyFont="1" applyFill="1" applyBorder="1"/>
    <xf numFmtId="0" fontId="5" fillId="3" borderId="5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7" fillId="3" borderId="6" xfId="0" applyFont="1" applyFill="1" applyBorder="1"/>
    <xf numFmtId="0" fontId="5" fillId="0" borderId="0" xfId="0" applyFont="1"/>
    <xf numFmtId="0" fontId="5" fillId="0" borderId="0" xfId="0" applyFont="1" applyFill="1" applyBorder="1" applyProtection="1">
      <protection locked="0"/>
    </xf>
    <xf numFmtId="0" fontId="7" fillId="0" borderId="0" xfId="0" applyFont="1" applyFill="1" applyBorder="1"/>
    <xf numFmtId="0" fontId="5" fillId="0" borderId="0" xfId="0" applyFont="1" applyFill="1"/>
    <xf numFmtId="0" fontId="6" fillId="0" borderId="1" xfId="2" applyFont="1" applyFill="1" applyBorder="1" applyAlignment="1">
      <alignment horizontal="left" vertical="center" wrapText="1"/>
    </xf>
    <xf numFmtId="0" fontId="6" fillId="3" borderId="11" xfId="0" applyNumberFormat="1" applyFont="1" applyFill="1" applyBorder="1" applyAlignment="1">
      <alignment horizontal="center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/>
    <xf numFmtId="0" fontId="13" fillId="4" borderId="1" xfId="0" applyFont="1" applyFill="1" applyBorder="1"/>
    <xf numFmtId="0" fontId="12" fillId="4" borderId="10" xfId="2" applyFont="1" applyFill="1" applyBorder="1" applyAlignment="1">
      <alignment horizontal="center"/>
    </xf>
    <xf numFmtId="0" fontId="12" fillId="4" borderId="11" xfId="2" applyFont="1" applyFill="1" applyBorder="1" applyAlignment="1">
      <alignment horizontal="center"/>
    </xf>
    <xf numFmtId="0" fontId="12" fillId="4" borderId="10" xfId="0" applyFont="1" applyFill="1" applyBorder="1"/>
    <xf numFmtId="0" fontId="12" fillId="4" borderId="11" xfId="0" applyFont="1" applyFill="1" applyBorder="1"/>
    <xf numFmtId="0" fontId="13" fillId="4" borderId="10" xfId="0" applyFont="1" applyFill="1" applyBorder="1"/>
    <xf numFmtId="0" fontId="13" fillId="4" borderId="12" xfId="0" applyFont="1" applyFill="1" applyBorder="1"/>
    <xf numFmtId="0" fontId="13" fillId="4" borderId="13" xfId="0" applyFont="1" applyFill="1" applyBorder="1"/>
    <xf numFmtId="0" fontId="8" fillId="0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5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vertical="center"/>
    </xf>
    <xf numFmtId="0" fontId="14" fillId="0" borderId="0" xfId="0" applyFont="1" applyFill="1" applyProtection="1">
      <protection locked="0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/>
    </xf>
    <xf numFmtId="2" fontId="14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 applyProtection="1">
      <alignment horizontal="center" vertical="center"/>
      <protection locked="0"/>
    </xf>
    <xf numFmtId="0" fontId="14" fillId="0" borderId="0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167" fontId="14" fillId="2" borderId="1" xfId="3" applyNumberFormat="1" applyFont="1" applyFill="1" applyBorder="1" applyAlignment="1">
      <alignment horizontal="center" vertical="center"/>
    </xf>
    <xf numFmtId="0" fontId="14" fillId="2" borderId="1" xfId="3" applyFont="1" applyFill="1" applyBorder="1" applyAlignment="1">
      <alignment horizontal="center" vertical="center"/>
    </xf>
    <xf numFmtId="0" fontId="14" fillId="2" borderId="1" xfId="3" applyNumberFormat="1" applyFont="1" applyFill="1" applyBorder="1" applyAlignment="1">
      <alignment horizontal="center" vertical="center" wrapText="1"/>
    </xf>
    <xf numFmtId="167" fontId="14" fillId="2" borderId="1" xfId="3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 wrapText="1"/>
    </xf>
    <xf numFmtId="3" fontId="14" fillId="2" borderId="1" xfId="3" applyNumberFormat="1" applyFont="1" applyFill="1" applyBorder="1" applyAlignment="1">
      <alignment horizontal="center" vertical="center" wrapText="1"/>
    </xf>
    <xf numFmtId="0" fontId="14" fillId="0" borderId="0" xfId="3" applyFont="1" applyFill="1" applyBorder="1" applyAlignment="1" applyProtection="1">
      <alignment horizontal="center" vertical="center"/>
      <protection locked="0"/>
    </xf>
    <xf numFmtId="3" fontId="18" fillId="0" borderId="0" xfId="3" applyNumberFormat="1" applyFont="1" applyFill="1" applyBorder="1" applyAlignment="1" applyProtection="1">
      <alignment horizontal="center" vertical="center"/>
      <protection locked="0"/>
    </xf>
    <xf numFmtId="3" fontId="14" fillId="0" borderId="0" xfId="3" applyNumberFormat="1" applyFont="1" applyFill="1" applyBorder="1" applyAlignment="1" applyProtection="1">
      <alignment horizontal="center" vertical="center"/>
      <protection locked="0"/>
    </xf>
    <xf numFmtId="166" fontId="14" fillId="0" borderId="0" xfId="3" applyNumberFormat="1" applyFont="1" applyFill="1" applyBorder="1" applyAlignment="1" applyProtection="1">
      <alignment horizontal="center" vertical="center"/>
      <protection locked="0"/>
    </xf>
    <xf numFmtId="0" fontId="14" fillId="0" borderId="0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2" fontId="14" fillId="0" borderId="1" xfId="3" applyNumberFormat="1" applyFont="1" applyFill="1" applyBorder="1" applyAlignment="1">
      <alignment horizontal="center" vertical="center"/>
    </xf>
    <xf numFmtId="1" fontId="14" fillId="0" borderId="1" xfId="3" applyNumberFormat="1" applyFont="1" applyFill="1" applyBorder="1" applyAlignment="1">
      <alignment horizontal="center" vertical="center"/>
    </xf>
    <xf numFmtId="169" fontId="14" fillId="0" borderId="1" xfId="3" applyNumberFormat="1" applyFont="1" applyFill="1" applyBorder="1" applyAlignment="1">
      <alignment horizontal="center" vertical="center"/>
    </xf>
    <xf numFmtId="168" fontId="14" fillId="0" borderId="1" xfId="3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14" fillId="0" borderId="1" xfId="3" applyNumberFormat="1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14" fillId="0" borderId="0" xfId="3" applyNumberFormat="1" applyFont="1" applyFill="1" applyBorder="1" applyAlignment="1" applyProtection="1">
      <alignment horizontal="center" vertical="center"/>
      <protection locked="0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0" applyFont="1" applyProtection="1">
      <protection locked="0"/>
    </xf>
    <xf numFmtId="0" fontId="14" fillId="0" borderId="0" xfId="0" applyFont="1"/>
    <xf numFmtId="0" fontId="16" fillId="3" borderId="0" xfId="0" applyFont="1" applyFill="1" applyAlignment="1">
      <alignment vertical="center"/>
    </xf>
    <xf numFmtId="0" fontId="19" fillId="0" borderId="0" xfId="0" applyFont="1" applyFill="1" applyBorder="1" applyAlignment="1">
      <alignment vertical="center"/>
    </xf>
    <xf numFmtId="166" fontId="14" fillId="2" borderId="1" xfId="3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3" fontId="14" fillId="0" borderId="1" xfId="3" applyNumberFormat="1" applyFont="1" applyFill="1" applyBorder="1" applyAlignment="1">
      <alignment horizontal="center" vertical="center"/>
    </xf>
    <xf numFmtId="0" fontId="11" fillId="0" borderId="0" xfId="0" applyFont="1"/>
    <xf numFmtId="0" fontId="12" fillId="4" borderId="15" xfId="0" applyFont="1" applyFill="1" applyBorder="1"/>
    <xf numFmtId="0" fontId="6" fillId="4" borderId="16" xfId="0" applyFont="1" applyFill="1" applyBorder="1"/>
    <xf numFmtId="0" fontId="6" fillId="4" borderId="24" xfId="0" applyFont="1" applyFill="1" applyBorder="1"/>
    <xf numFmtId="0" fontId="6" fillId="4" borderId="25" xfId="0" applyFont="1" applyFill="1" applyBorder="1"/>
    <xf numFmtId="2" fontId="14" fillId="3" borderId="1" xfId="3" applyNumberFormat="1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>
      <alignment horizontal="center" vertical="center"/>
    </xf>
    <xf numFmtId="0" fontId="14" fillId="2" borderId="1" xfId="3" applyFont="1" applyFill="1" applyBorder="1" applyAlignment="1">
      <alignment horizontal="center" vertical="center" wrapText="1"/>
    </xf>
    <xf numFmtId="0" fontId="12" fillId="4" borderId="15" xfId="2" applyFont="1" applyFill="1" applyBorder="1" applyAlignment="1">
      <alignment horizontal="center" vertical="center"/>
    </xf>
    <xf numFmtId="0" fontId="12" fillId="4" borderId="16" xfId="2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Fill="1" applyBorder="1" applyAlignment="1" applyProtection="1">
      <alignment horizontal="center" wrapText="1"/>
      <protection locked="0"/>
    </xf>
    <xf numFmtId="0" fontId="5" fillId="0" borderId="4" xfId="0" applyFont="1" applyFill="1" applyBorder="1" applyAlignment="1" applyProtection="1">
      <alignment horizontal="center" wrapText="1"/>
      <protection locked="0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3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3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 wrapText="1"/>
    </xf>
    <xf numFmtId="0" fontId="14" fillId="0" borderId="2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3" fillId="0" borderId="0" xfId="0" applyFont="1"/>
    <xf numFmtId="0" fontId="6" fillId="0" borderId="14" xfId="5" applyFont="1" applyBorder="1" applyAlignment="1">
      <alignment horizontal="center"/>
    </xf>
    <xf numFmtId="0" fontId="21" fillId="4" borderId="1" xfId="2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/>
    </xf>
    <xf numFmtId="0" fontId="21" fillId="4" borderId="26" xfId="5" applyFont="1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5" xfId="5" applyFont="1" applyFill="1" applyBorder="1" applyAlignment="1">
      <alignment horizontal="left" vertical="center"/>
    </xf>
  </cellXfs>
  <cellStyles count="7">
    <cellStyle name="Comma 2" xfId="4"/>
    <cellStyle name="Normal" xfId="0" builtinId="0"/>
    <cellStyle name="Normal 2" xfId="1"/>
    <cellStyle name="Normal 2 2" xfId="5"/>
    <cellStyle name="Normal 3" xfId="2"/>
    <cellStyle name="Normal 4" xfId="6"/>
    <cellStyle name="Normal_BENOMYL" xfId="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Gaines.VERSAR\AppData\Local\Microsoft\Windows\Temporary%20Internet%20Files\Content.Outlook\MQRTXFZQ\fogger%20and%20pets\Fogger%20SOP%20spreadsheet%20(01-13-12)%20ver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mical info"/>
      <sheetName val="OASS Handler"/>
      <sheetName val="OASS Postapp"/>
      <sheetName val="CCTM Postapp"/>
      <sheetName val="ORMS Handler"/>
      <sheetName val="ORMS Postapp"/>
      <sheetName val="Barn Handler"/>
      <sheetName val="Barn Postapp"/>
    </sheetNames>
    <sheetDataSet>
      <sheetData sheetId="0">
        <row r="10">
          <cell r="B10">
            <v>5</v>
          </cell>
        </row>
      </sheetData>
      <sheetData sheetId="1"/>
      <sheetData sheetId="2"/>
      <sheetData sheetId="3"/>
      <sheetData sheetId="4"/>
      <sheetData sheetId="5">
        <row r="30">
          <cell r="C30" t="str">
            <v>Yes</v>
          </cell>
        </row>
        <row r="31">
          <cell r="C31" t="str">
            <v>No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abSelected="1" topLeftCell="A22" zoomScale="90" zoomScaleNormal="90" workbookViewId="0">
      <selection activeCell="E12" sqref="E12"/>
    </sheetView>
  </sheetViews>
  <sheetFormatPr defaultRowHeight="15.75" x14ac:dyDescent="0.25"/>
  <cols>
    <col min="1" max="1" width="9.140625" style="1"/>
    <col min="2" max="2" width="14.28515625" style="1" customWidth="1"/>
    <col min="3" max="3" width="43.140625" style="1" customWidth="1"/>
    <col min="4" max="4" width="40.7109375" style="1" customWidth="1"/>
    <col min="5" max="5" width="20.5703125" style="1" customWidth="1"/>
    <col min="6" max="6" width="9.140625" style="1"/>
    <col min="7" max="7" width="15.5703125" style="1" customWidth="1"/>
    <col min="8" max="8" width="46.7109375" style="1" customWidth="1"/>
    <col min="9" max="9" width="25.42578125" style="5" customWidth="1"/>
    <col min="10" max="12" width="9.140625" style="4"/>
    <col min="13" max="16384" width="9.140625" style="1"/>
  </cols>
  <sheetData>
    <row r="1" spans="2:9" ht="22.5" x14ac:dyDescent="0.3">
      <c r="B1" s="78" t="s">
        <v>68</v>
      </c>
      <c r="C1" s="2"/>
      <c r="D1" s="2"/>
      <c r="E1" s="2"/>
      <c r="F1" s="2"/>
      <c r="G1" s="5"/>
    </row>
    <row r="2" spans="2:9" ht="16.5" thickBot="1" x14ac:dyDescent="0.3"/>
    <row r="3" spans="2:9" ht="22.5" customHeight="1" thickBot="1" x14ac:dyDescent="0.3">
      <c r="B3" s="91" t="s">
        <v>67</v>
      </c>
      <c r="C3" s="92"/>
      <c r="D3" s="6" t="s">
        <v>12</v>
      </c>
      <c r="E3" s="7"/>
      <c r="F3" s="7"/>
    </row>
    <row r="4" spans="2:9" ht="16.5" thickBot="1" x14ac:dyDescent="0.3"/>
    <row r="5" spans="2:9" ht="16.5" customHeight="1" thickBot="1" x14ac:dyDescent="0.3">
      <c r="B5" s="93" t="s">
        <v>8</v>
      </c>
      <c r="C5" s="94"/>
      <c r="D5" s="127" t="s">
        <v>85</v>
      </c>
      <c r="I5" s="8"/>
    </row>
    <row r="6" spans="2:9" ht="16.5" thickBot="1" x14ac:dyDescent="0.3">
      <c r="C6" s="3"/>
    </row>
    <row r="7" spans="2:9" ht="36" customHeight="1" thickBot="1" x14ac:dyDescent="0.35">
      <c r="B7" s="95" t="s">
        <v>43</v>
      </c>
      <c r="C7" s="96"/>
      <c r="D7" s="9" t="s">
        <v>79</v>
      </c>
      <c r="E7" s="10"/>
    </row>
    <row r="8" spans="2:9" s="4" customFormat="1" ht="21" thickBot="1" x14ac:dyDescent="0.35">
      <c r="B8" s="5"/>
      <c r="C8" s="11"/>
      <c r="D8" s="12"/>
      <c r="E8" s="13"/>
      <c r="I8" s="5"/>
    </row>
    <row r="9" spans="2:9" x14ac:dyDescent="0.25">
      <c r="B9" s="97" t="s">
        <v>44</v>
      </c>
      <c r="C9" s="98"/>
      <c r="D9" s="99"/>
    </row>
    <row r="10" spans="2:9" x14ac:dyDescent="0.25">
      <c r="B10" s="100" t="s">
        <v>45</v>
      </c>
      <c r="C10" s="14" t="s">
        <v>46</v>
      </c>
      <c r="D10" s="125" t="s">
        <v>80</v>
      </c>
    </row>
    <row r="11" spans="2:9" x14ac:dyDescent="0.25">
      <c r="B11" s="100"/>
      <c r="C11" s="14" t="s">
        <v>47</v>
      </c>
      <c r="D11" s="125" t="s">
        <v>78</v>
      </c>
    </row>
    <row r="12" spans="2:9" x14ac:dyDescent="0.25">
      <c r="B12" s="100"/>
      <c r="C12" s="14" t="s">
        <v>48</v>
      </c>
      <c r="D12" s="125" t="s">
        <v>81</v>
      </c>
    </row>
    <row r="13" spans="2:9" x14ac:dyDescent="0.25">
      <c r="B13" s="100"/>
      <c r="C13" s="14" t="s">
        <v>49</v>
      </c>
      <c r="D13" s="125" t="s">
        <v>77</v>
      </c>
    </row>
    <row r="14" spans="2:9" ht="16.5" thickBot="1" x14ac:dyDescent="0.3">
      <c r="B14" s="100"/>
      <c r="C14" s="14" t="s">
        <v>50</v>
      </c>
      <c r="D14" s="126" t="s">
        <v>82</v>
      </c>
    </row>
    <row r="15" spans="2:9" x14ac:dyDescent="0.25">
      <c r="B15" s="101"/>
      <c r="C15" s="102"/>
      <c r="D15" s="103"/>
    </row>
    <row r="16" spans="2:9" x14ac:dyDescent="0.25">
      <c r="B16" s="104" t="s">
        <v>56</v>
      </c>
      <c r="C16" s="14" t="s">
        <v>46</v>
      </c>
      <c r="D16" s="125" t="s">
        <v>83</v>
      </c>
    </row>
    <row r="17" spans="2:5" x14ac:dyDescent="0.25">
      <c r="B17" s="105"/>
      <c r="C17" s="14" t="s">
        <v>47</v>
      </c>
      <c r="D17" s="15" t="s">
        <v>76</v>
      </c>
    </row>
    <row r="18" spans="2:5" ht="16.5" thickBot="1" x14ac:dyDescent="0.3">
      <c r="B18" s="106"/>
      <c r="C18" s="16" t="s">
        <v>50</v>
      </c>
      <c r="D18" s="125" t="s">
        <v>84</v>
      </c>
    </row>
    <row r="19" spans="2:5" s="5" customFormat="1" ht="16.5" thickBot="1" x14ac:dyDescent="0.3">
      <c r="B19" s="17"/>
      <c r="C19" s="18"/>
      <c r="D19" s="19"/>
    </row>
    <row r="20" spans="2:5" ht="16.5" thickBot="1" x14ac:dyDescent="0.3">
      <c r="B20" s="107" t="s">
        <v>51</v>
      </c>
      <c r="C20" s="108"/>
      <c r="D20" s="109"/>
    </row>
    <row r="21" spans="2:5" ht="16.5" thickBot="1" x14ac:dyDescent="0.3">
      <c r="B21" s="110" t="s">
        <v>52</v>
      </c>
      <c r="C21" s="111"/>
      <c r="D21" s="121" t="s">
        <v>75</v>
      </c>
      <c r="E21" s="120">
        <v>11</v>
      </c>
    </row>
    <row r="22" spans="2:5" ht="16.5" thickBot="1" x14ac:dyDescent="0.3"/>
    <row r="23" spans="2:5" x14ac:dyDescent="0.25">
      <c r="B23" s="88" t="s">
        <v>13</v>
      </c>
      <c r="C23" s="89"/>
      <c r="D23" s="90"/>
    </row>
    <row r="24" spans="2:5" x14ac:dyDescent="0.25">
      <c r="B24" s="24" t="s">
        <v>41</v>
      </c>
      <c r="C24" s="20" t="s">
        <v>11</v>
      </c>
      <c r="D24" s="25" t="s">
        <v>14</v>
      </c>
    </row>
    <row r="25" spans="2:5" x14ac:dyDescent="0.25">
      <c r="B25" s="26" t="s">
        <v>15</v>
      </c>
      <c r="C25" s="21" t="s">
        <v>16</v>
      </c>
      <c r="D25" s="119" t="s">
        <v>74</v>
      </c>
      <c r="E25" s="120">
        <v>80</v>
      </c>
    </row>
    <row r="26" spans="2:5" x14ac:dyDescent="0.25">
      <c r="B26" s="26" t="s">
        <v>17</v>
      </c>
      <c r="C26" s="21" t="s">
        <v>18</v>
      </c>
      <c r="D26" s="119" t="s">
        <v>74</v>
      </c>
      <c r="E26" s="120">
        <v>69</v>
      </c>
    </row>
    <row r="27" spans="2:5" ht="16.5" thickBot="1" x14ac:dyDescent="0.3">
      <c r="B27" s="27" t="s">
        <v>19</v>
      </c>
      <c r="C27" s="28" t="s">
        <v>20</v>
      </c>
      <c r="D27" s="119" t="s">
        <v>74</v>
      </c>
      <c r="E27" s="120">
        <v>86</v>
      </c>
    </row>
    <row r="28" spans="2:5" ht="16.5" thickBot="1" x14ac:dyDescent="0.3"/>
    <row r="29" spans="2:5" x14ac:dyDescent="0.25">
      <c r="B29" s="86" t="s">
        <v>53</v>
      </c>
      <c r="C29" s="87"/>
    </row>
    <row r="30" spans="2:5" x14ac:dyDescent="0.25">
      <c r="B30" s="22" t="s">
        <v>54</v>
      </c>
      <c r="C30" s="23" t="s">
        <v>55</v>
      </c>
    </row>
    <row r="31" spans="2:5" x14ac:dyDescent="0.25">
      <c r="B31" s="122" t="s">
        <v>76</v>
      </c>
      <c r="C31" s="123" t="s">
        <v>77</v>
      </c>
    </row>
    <row r="32" spans="2:5" x14ac:dyDescent="0.25">
      <c r="B32" s="122" t="s">
        <v>78</v>
      </c>
      <c r="C32" s="123"/>
    </row>
    <row r="33" spans="2:3" x14ac:dyDescent="0.25">
      <c r="B33" s="122"/>
      <c r="C33" s="123"/>
    </row>
    <row r="34" spans="2:3" x14ac:dyDescent="0.25">
      <c r="B34" s="123"/>
      <c r="C34" s="123"/>
    </row>
    <row r="35" spans="2:3" x14ac:dyDescent="0.25">
      <c r="B35" s="123"/>
      <c r="C35" s="123"/>
    </row>
    <row r="36" spans="2:3" ht="16.5" thickBot="1" x14ac:dyDescent="0.3"/>
    <row r="37" spans="2:3" x14ac:dyDescent="0.25">
      <c r="B37" s="79" t="s">
        <v>21</v>
      </c>
      <c r="C37" s="80"/>
    </row>
    <row r="38" spans="2:3" x14ac:dyDescent="0.25">
      <c r="B38" s="124" t="s">
        <v>79</v>
      </c>
      <c r="C38" s="81"/>
    </row>
    <row r="39" spans="2:3" x14ac:dyDescent="0.25">
      <c r="B39" s="124" t="s">
        <v>79</v>
      </c>
      <c r="C39" s="81"/>
    </row>
    <row r="40" spans="2:3" ht="16.5" thickBot="1" x14ac:dyDescent="0.3">
      <c r="B40" s="124" t="s">
        <v>79</v>
      </c>
      <c r="C40" s="82"/>
    </row>
  </sheetData>
  <dataConsolidate/>
  <mergeCells count="11">
    <mergeCell ref="B29:C29"/>
    <mergeCell ref="B23:D23"/>
    <mergeCell ref="B3:C3"/>
    <mergeCell ref="B5:C5"/>
    <mergeCell ref="B7:C7"/>
    <mergeCell ref="B9:D9"/>
    <mergeCell ref="B10:B14"/>
    <mergeCell ref="B15:D15"/>
    <mergeCell ref="B16:B18"/>
    <mergeCell ref="B20:D20"/>
    <mergeCell ref="B21:C21"/>
  </mergeCells>
  <dataValidations count="5">
    <dataValidation type="list" allowBlank="1" showInputMessage="1" showErrorMessage="1" sqref="D17">
      <formula1>$B$31:$B$32</formula1>
    </dataValidation>
    <dataValidation allowBlank="1" showInputMessage="1" showErrorMessage="1" promptTitle="Absorption" prompt="If POD source is route-specific, enter &quot;1&quot;" sqref="D12"/>
    <dataValidation type="list" allowBlank="1" showInputMessage="1" showErrorMessage="1" sqref="D7">
      <formula1>$B$38:$B$40</formula1>
    </dataValidation>
    <dataValidation type="list" allowBlank="1" showInputMessage="1" showErrorMessage="1" sqref="D13">
      <formula1>$C$34:$C$38</formula1>
    </dataValidation>
    <dataValidation type="list" allowBlank="1" showInputMessage="1" showErrorMessage="1" sqref="D11">
      <formula1>$B$34:$B$35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84"/>
  <sheetViews>
    <sheetView zoomScale="64" zoomScaleNormal="64" workbookViewId="0">
      <selection activeCell="D7" sqref="D7:D22"/>
    </sheetView>
  </sheetViews>
  <sheetFormatPr defaultRowHeight="18.75" x14ac:dyDescent="0.3"/>
  <cols>
    <col min="1" max="1" width="18.5703125" style="72" customWidth="1"/>
    <col min="2" max="2" width="26.140625" style="72" customWidth="1"/>
    <col min="3" max="3" width="25.28515625" style="72" customWidth="1"/>
    <col min="4" max="4" width="21.85546875" style="72" customWidth="1"/>
    <col min="5" max="5" width="25.140625" style="72" customWidth="1"/>
    <col min="6" max="6" width="17.85546875" style="72" customWidth="1"/>
    <col min="7" max="7" width="15.85546875" style="72" customWidth="1"/>
    <col min="8" max="8" width="15.140625" style="72" customWidth="1"/>
    <col min="9" max="9" width="16.28515625" style="72" customWidth="1"/>
    <col min="10" max="10" width="21.140625" style="72" customWidth="1"/>
    <col min="11" max="11" width="16.5703125" style="72" customWidth="1"/>
    <col min="12" max="12" width="17.28515625" style="72" customWidth="1"/>
    <col min="13" max="13" width="16.28515625" style="72" customWidth="1"/>
    <col min="14" max="14" width="12.28515625" style="72" customWidth="1"/>
    <col min="15" max="15" width="15" style="72" customWidth="1"/>
    <col min="16" max="16" width="9.140625" style="71"/>
    <col min="17" max="17" width="12.140625" style="71" customWidth="1"/>
    <col min="18" max="40" width="9.140625" style="71"/>
    <col min="41" max="16384" width="9.140625" style="72"/>
  </cols>
  <sheetData>
    <row r="1" spans="1:47" s="31" customFormat="1" ht="25.5" x14ac:dyDescent="0.2">
      <c r="A1" s="74" t="s">
        <v>69</v>
      </c>
      <c r="B1" s="29"/>
      <c r="C1" s="29"/>
      <c r="E1" s="73" t="s">
        <v>12</v>
      </c>
      <c r="F1" s="30"/>
      <c r="G1" s="30"/>
      <c r="H1" s="32"/>
      <c r="I1" s="32"/>
      <c r="J1" s="32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7" s="31" customFormat="1" x14ac:dyDescent="0.2">
      <c r="A2" s="34"/>
      <c r="B2" s="29"/>
      <c r="C2" s="29"/>
      <c r="D2" s="29"/>
      <c r="E2" s="29"/>
      <c r="F2" s="29"/>
      <c r="H2" s="32"/>
      <c r="I2" s="32"/>
      <c r="J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spans="1:47" s="37" customFormat="1" ht="39" customHeight="1" x14ac:dyDescent="0.3">
      <c r="A3" s="35" t="s">
        <v>10</v>
      </c>
      <c r="B3" s="36" t="str">
        <f>'TOX and EXPO INPUTS'!$D$14</f>
        <v>KEY_Dermal_LOC</v>
      </c>
      <c r="I3" s="38"/>
      <c r="J3" s="38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</row>
    <row r="4" spans="1:47" s="31" customFormat="1" ht="20.25" customHeight="1" x14ac:dyDescent="0.2">
      <c r="B4" s="41"/>
      <c r="C4" s="42"/>
      <c r="D4" s="113" t="s">
        <v>57</v>
      </c>
      <c r="E4" s="113" t="s">
        <v>58</v>
      </c>
      <c r="F4" s="113" t="s">
        <v>62</v>
      </c>
      <c r="G4" s="113" t="s">
        <v>32</v>
      </c>
      <c r="H4" s="112" t="s">
        <v>71</v>
      </c>
      <c r="I4" s="112"/>
      <c r="J4" s="112"/>
      <c r="K4" s="43"/>
      <c r="L4" s="43"/>
      <c r="M4" s="43"/>
      <c r="N4" s="43"/>
      <c r="O4" s="43"/>
      <c r="P4" s="44"/>
      <c r="Q4" s="44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</row>
    <row r="5" spans="1:47" s="31" customFormat="1" x14ac:dyDescent="0.2">
      <c r="C5" s="45"/>
      <c r="D5" s="113"/>
      <c r="E5" s="113"/>
      <c r="F5" s="113"/>
      <c r="G5" s="113"/>
      <c r="H5" s="46" t="s">
        <v>2</v>
      </c>
      <c r="I5" s="46" t="s">
        <v>33</v>
      </c>
      <c r="J5" s="46" t="s">
        <v>72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7" s="57" customFormat="1" ht="60" x14ac:dyDescent="0.2">
      <c r="A6" s="114" t="s">
        <v>22</v>
      </c>
      <c r="B6" s="115"/>
      <c r="C6" s="48" t="s">
        <v>11</v>
      </c>
      <c r="D6" s="49" t="s">
        <v>42</v>
      </c>
      <c r="E6" s="50" t="s">
        <v>64</v>
      </c>
      <c r="F6" s="51" t="s">
        <v>27</v>
      </c>
      <c r="G6" s="52" t="s">
        <v>63</v>
      </c>
      <c r="H6" s="51" t="s">
        <v>34</v>
      </c>
      <c r="I6" s="75" t="s">
        <v>35</v>
      </c>
      <c r="J6" s="75" t="s">
        <v>73</v>
      </c>
      <c r="K6" s="75" t="s">
        <v>28</v>
      </c>
      <c r="L6" s="50" t="s">
        <v>61</v>
      </c>
      <c r="M6" s="50" t="s">
        <v>29</v>
      </c>
      <c r="N6" s="51" t="s">
        <v>0</v>
      </c>
      <c r="O6" s="52" t="s">
        <v>1</v>
      </c>
      <c r="P6" s="53"/>
      <c r="Q6" s="53"/>
      <c r="R6" s="53"/>
      <c r="S6" s="53"/>
      <c r="T6" s="53"/>
      <c r="U6" s="53"/>
      <c r="V6" s="53"/>
      <c r="W6" s="53"/>
      <c r="X6" s="53"/>
      <c r="Y6" s="54"/>
      <c r="Z6" s="53"/>
      <c r="AA6" s="55"/>
      <c r="AB6" s="55"/>
      <c r="AC6" s="53"/>
      <c r="AD6" s="53"/>
      <c r="AE6" s="53"/>
      <c r="AF6" s="53"/>
      <c r="AG6" s="53"/>
      <c r="AH6" s="53"/>
      <c r="AI6" s="56"/>
      <c r="AJ6" s="56"/>
      <c r="AK6" s="53"/>
      <c r="AL6" s="53"/>
      <c r="AM6" s="53"/>
      <c r="AN6" s="53"/>
      <c r="AR6" s="70"/>
      <c r="AS6" s="70"/>
    </row>
    <row r="7" spans="1:47" s="57" customFormat="1" x14ac:dyDescent="0.2">
      <c r="A7" s="116" t="s">
        <v>30</v>
      </c>
      <c r="B7" s="117" t="s">
        <v>23</v>
      </c>
      <c r="C7" s="76" t="s">
        <v>9</v>
      </c>
      <c r="D7" s="83" t="s">
        <v>86</v>
      </c>
      <c r="E7" s="60">
        <v>1.1000000000000001</v>
      </c>
      <c r="F7" s="67">
        <v>0.75</v>
      </c>
      <c r="G7" s="77">
        <v>280</v>
      </c>
      <c r="H7" s="63">
        <v>3.7</v>
      </c>
      <c r="I7" s="64">
        <v>0.25</v>
      </c>
      <c r="J7" s="64">
        <f>ROUNDUP(MAX(1,(H7*I7)),0)</f>
        <v>1</v>
      </c>
      <c r="K7" s="65" t="e">
        <f>(D7*E7*F7*G7*J7)</f>
        <v>#VALUE!</v>
      </c>
      <c r="L7" s="66" t="e">
        <f>(K7*'TOX and EXPO INPUTS'!$D$12)</f>
        <v>#VALUE!</v>
      </c>
      <c r="M7" s="67" t="e">
        <f>VALUE(TEXT(L7,"0.0E+00"))</f>
        <v>#VALUE!</v>
      </c>
      <c r="N7" s="60" t="e">
        <f>'TOX and EXPO INPUTS'!$D$10/L7</f>
        <v>#VALUE!</v>
      </c>
      <c r="O7" s="66" t="e">
        <f>VALUE(TEXT(N7,"0.0E+00"))</f>
        <v>#VALUE!</v>
      </c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68"/>
      <c r="AC7" s="53"/>
      <c r="AD7" s="55"/>
      <c r="AE7" s="55"/>
      <c r="AF7" s="69"/>
      <c r="AG7" s="53"/>
      <c r="AH7" s="55"/>
      <c r="AI7" s="53"/>
      <c r="AJ7" s="53"/>
      <c r="AK7" s="55"/>
      <c r="AL7" s="55"/>
      <c r="AM7" s="53"/>
      <c r="AN7" s="53"/>
      <c r="AS7" s="70"/>
      <c r="AT7" s="70"/>
    </row>
    <row r="8" spans="1:47" s="57" customFormat="1" x14ac:dyDescent="0.3">
      <c r="A8" s="116"/>
      <c r="B8" s="118"/>
      <c r="C8" s="59" t="s">
        <v>3</v>
      </c>
      <c r="D8" s="83" t="s">
        <v>86</v>
      </c>
      <c r="E8" s="60">
        <v>1.1000000000000001</v>
      </c>
      <c r="F8" s="67">
        <v>0.75</v>
      </c>
      <c r="G8" s="77">
        <v>640</v>
      </c>
      <c r="H8" s="63">
        <v>3.5</v>
      </c>
      <c r="I8" s="64">
        <v>0.25</v>
      </c>
      <c r="J8" s="64">
        <f t="shared" ref="J8:J22" si="0">ROUNDUP(MAX(1,(H8*I8)),0)</f>
        <v>1</v>
      </c>
      <c r="K8" s="65" t="e">
        <f t="shared" ref="K8:K22" si="1">(D8*E8*F8*G8*J8)</f>
        <v>#VALUE!</v>
      </c>
      <c r="L8" s="66" t="e">
        <f>(K8*'TOX and EXPO INPUTS'!$D$12)</f>
        <v>#VALUE!</v>
      </c>
      <c r="M8" s="67" t="e">
        <f t="shared" ref="M8" si="2">VALUE(TEXT(L8,"0.0E+00"))</f>
        <v>#VALUE!</v>
      </c>
      <c r="N8" s="60" t="e">
        <f>'TOX and EXPO INPUTS'!$D$10/L8</f>
        <v>#VALUE!</v>
      </c>
      <c r="O8" s="66" t="e">
        <f t="shared" ref="O8" si="3">VALUE(TEXT(N8,"0.0E+00"))</f>
        <v>#VALUE!</v>
      </c>
      <c r="P8" s="53"/>
      <c r="Q8" s="53"/>
      <c r="R8" s="53"/>
      <c r="S8" s="53"/>
      <c r="T8" s="53"/>
      <c r="U8" s="53"/>
      <c r="V8" s="53"/>
      <c r="W8" s="53"/>
      <c r="X8" s="53"/>
      <c r="Y8" s="55"/>
      <c r="Z8" s="53"/>
      <c r="AA8" s="53"/>
      <c r="AB8" s="53"/>
      <c r="AC8" s="68"/>
      <c r="AD8" s="53"/>
      <c r="AE8" s="55"/>
      <c r="AF8" s="55"/>
      <c r="AG8" s="69"/>
      <c r="AH8" s="53"/>
      <c r="AI8" s="55"/>
      <c r="AJ8" s="53"/>
      <c r="AK8" s="53"/>
      <c r="AL8" s="55"/>
      <c r="AM8" s="55"/>
      <c r="AN8" s="53"/>
      <c r="AT8" s="70"/>
      <c r="AU8" s="70"/>
    </row>
    <row r="9" spans="1:47" s="57" customFormat="1" x14ac:dyDescent="0.2">
      <c r="A9" s="116"/>
      <c r="B9" s="118" t="s">
        <v>24</v>
      </c>
      <c r="C9" s="76" t="s">
        <v>9</v>
      </c>
      <c r="D9" s="83" t="s">
        <v>87</v>
      </c>
      <c r="E9" s="60">
        <v>0.62</v>
      </c>
      <c r="F9" s="67">
        <v>0.75</v>
      </c>
      <c r="G9" s="77">
        <v>280</v>
      </c>
      <c r="H9" s="63">
        <v>3.7</v>
      </c>
      <c r="I9" s="64">
        <v>0.25</v>
      </c>
      <c r="J9" s="64">
        <f t="shared" si="0"/>
        <v>1</v>
      </c>
      <c r="K9" s="65" t="e">
        <f t="shared" si="1"/>
        <v>#VALUE!</v>
      </c>
      <c r="L9" s="66" t="e">
        <f>(K9*'TOX and EXPO INPUTS'!$D$12)</f>
        <v>#VALUE!</v>
      </c>
      <c r="M9" s="67" t="e">
        <f t="shared" ref="M9:M12" si="4">VALUE(TEXT(L9,"0.0E+00"))</f>
        <v>#VALUE!</v>
      </c>
      <c r="N9" s="60" t="e">
        <f>'TOX and EXPO INPUTS'!$D$10/L9</f>
        <v>#VALUE!</v>
      </c>
      <c r="O9" s="66" t="e">
        <f t="shared" ref="O9:O12" si="5">VALUE(TEXT(N9,"0.0E+00"))</f>
        <v>#VALUE!</v>
      </c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68"/>
      <c r="AC9" s="53"/>
      <c r="AD9" s="55"/>
      <c r="AE9" s="55"/>
      <c r="AF9" s="69"/>
      <c r="AG9" s="53"/>
      <c r="AH9" s="55"/>
      <c r="AI9" s="53"/>
      <c r="AJ9" s="53"/>
      <c r="AK9" s="55"/>
      <c r="AL9" s="55"/>
      <c r="AM9" s="53"/>
      <c r="AN9" s="53"/>
      <c r="AS9" s="70"/>
      <c r="AT9" s="70"/>
    </row>
    <row r="10" spans="1:47" s="57" customFormat="1" x14ac:dyDescent="0.3">
      <c r="A10" s="116"/>
      <c r="B10" s="118"/>
      <c r="C10" s="59" t="s">
        <v>3</v>
      </c>
      <c r="D10" s="83" t="s">
        <v>87</v>
      </c>
      <c r="E10" s="60">
        <v>0.62</v>
      </c>
      <c r="F10" s="67">
        <v>0.75</v>
      </c>
      <c r="G10" s="77">
        <v>640</v>
      </c>
      <c r="H10" s="63">
        <v>3.5</v>
      </c>
      <c r="I10" s="64">
        <v>0.25</v>
      </c>
      <c r="J10" s="64">
        <f t="shared" si="0"/>
        <v>1</v>
      </c>
      <c r="K10" s="65" t="e">
        <f t="shared" si="1"/>
        <v>#VALUE!</v>
      </c>
      <c r="L10" s="66" t="e">
        <f>(K10*'TOX and EXPO INPUTS'!$D$12)</f>
        <v>#VALUE!</v>
      </c>
      <c r="M10" s="67" t="e">
        <f t="shared" si="4"/>
        <v>#VALUE!</v>
      </c>
      <c r="N10" s="60" t="e">
        <f>'TOX and EXPO INPUTS'!$D$10/L10</f>
        <v>#VALUE!</v>
      </c>
      <c r="O10" s="66" t="e">
        <f t="shared" si="5"/>
        <v>#VALUE!</v>
      </c>
      <c r="P10" s="53"/>
      <c r="Q10" s="53"/>
      <c r="R10" s="53"/>
      <c r="S10" s="53"/>
      <c r="T10" s="53"/>
      <c r="U10" s="53"/>
      <c r="V10" s="53"/>
      <c r="W10" s="53"/>
      <c r="X10" s="53"/>
      <c r="Y10" s="55"/>
      <c r="Z10" s="53"/>
      <c r="AA10" s="53"/>
      <c r="AB10" s="53"/>
      <c r="AC10" s="68"/>
      <c r="AD10" s="53"/>
      <c r="AE10" s="55"/>
      <c r="AF10" s="55"/>
      <c r="AG10" s="69"/>
      <c r="AH10" s="53"/>
      <c r="AI10" s="55"/>
      <c r="AJ10" s="53"/>
      <c r="AK10" s="53"/>
      <c r="AL10" s="55"/>
      <c r="AM10" s="55"/>
      <c r="AN10" s="53"/>
      <c r="AT10" s="70"/>
      <c r="AU10" s="70"/>
    </row>
    <row r="11" spans="1:47" s="57" customFormat="1" x14ac:dyDescent="0.2">
      <c r="A11" s="116"/>
      <c r="B11" s="118" t="s">
        <v>25</v>
      </c>
      <c r="C11" s="76" t="s">
        <v>9</v>
      </c>
      <c r="D11" s="83" t="s">
        <v>88</v>
      </c>
      <c r="E11" s="60">
        <v>2</v>
      </c>
      <c r="F11" s="67">
        <v>0.75</v>
      </c>
      <c r="G11" s="77">
        <v>280</v>
      </c>
      <c r="H11" s="63">
        <v>3.7</v>
      </c>
      <c r="I11" s="64">
        <v>0.25</v>
      </c>
      <c r="J11" s="64">
        <f t="shared" si="0"/>
        <v>1</v>
      </c>
      <c r="K11" s="65" t="e">
        <f t="shared" si="1"/>
        <v>#VALUE!</v>
      </c>
      <c r="L11" s="66" t="e">
        <f>(K11*'TOX and EXPO INPUTS'!$D$12)</f>
        <v>#VALUE!</v>
      </c>
      <c r="M11" s="67" t="e">
        <f t="shared" si="4"/>
        <v>#VALUE!</v>
      </c>
      <c r="N11" s="60" t="e">
        <f>'TOX and EXPO INPUTS'!$D$10/L11</f>
        <v>#VALUE!</v>
      </c>
      <c r="O11" s="66" t="e">
        <f t="shared" si="5"/>
        <v>#VALUE!</v>
      </c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68"/>
      <c r="AC11" s="53"/>
      <c r="AD11" s="55"/>
      <c r="AE11" s="55"/>
      <c r="AF11" s="69"/>
      <c r="AG11" s="53"/>
      <c r="AH11" s="55"/>
      <c r="AI11" s="53"/>
      <c r="AJ11" s="53"/>
      <c r="AK11" s="55"/>
      <c r="AL11" s="55"/>
      <c r="AM11" s="53"/>
      <c r="AN11" s="53"/>
      <c r="AS11" s="70"/>
      <c r="AT11" s="70"/>
    </row>
    <row r="12" spans="1:47" s="57" customFormat="1" x14ac:dyDescent="0.3">
      <c r="A12" s="116"/>
      <c r="B12" s="118"/>
      <c r="C12" s="59" t="s">
        <v>3</v>
      </c>
      <c r="D12" s="83" t="s">
        <v>88</v>
      </c>
      <c r="E12" s="60">
        <v>2</v>
      </c>
      <c r="F12" s="67">
        <v>0.75</v>
      </c>
      <c r="G12" s="77">
        <v>640</v>
      </c>
      <c r="H12" s="63">
        <v>3.5</v>
      </c>
      <c r="I12" s="64">
        <v>0.25</v>
      </c>
      <c r="J12" s="64">
        <f t="shared" si="0"/>
        <v>1</v>
      </c>
      <c r="K12" s="65" t="e">
        <f t="shared" si="1"/>
        <v>#VALUE!</v>
      </c>
      <c r="L12" s="66" t="e">
        <f>(K12*'TOX and EXPO INPUTS'!$D$12)</f>
        <v>#VALUE!</v>
      </c>
      <c r="M12" s="67" t="e">
        <f t="shared" si="4"/>
        <v>#VALUE!</v>
      </c>
      <c r="N12" s="60" t="e">
        <f>'TOX and EXPO INPUTS'!$D$10/L12</f>
        <v>#VALUE!</v>
      </c>
      <c r="O12" s="66" t="e">
        <f t="shared" si="5"/>
        <v>#VALUE!</v>
      </c>
      <c r="P12" s="53"/>
      <c r="Q12" s="53"/>
      <c r="R12" s="53"/>
      <c r="S12" s="53"/>
      <c r="T12" s="53"/>
      <c r="U12" s="53"/>
      <c r="V12" s="53"/>
      <c r="W12" s="53"/>
      <c r="X12" s="53"/>
      <c r="Y12" s="55"/>
      <c r="Z12" s="53"/>
      <c r="AA12" s="53"/>
      <c r="AB12" s="53"/>
      <c r="AC12" s="68"/>
      <c r="AD12" s="53"/>
      <c r="AE12" s="55"/>
      <c r="AF12" s="55"/>
      <c r="AG12" s="69"/>
      <c r="AH12" s="53"/>
      <c r="AI12" s="55"/>
      <c r="AJ12" s="53"/>
      <c r="AK12" s="53"/>
      <c r="AL12" s="55"/>
      <c r="AM12" s="55"/>
      <c r="AN12" s="53"/>
      <c r="AT12" s="70"/>
      <c r="AU12" s="70"/>
    </row>
    <row r="13" spans="1:47" s="57" customFormat="1" x14ac:dyDescent="0.2">
      <c r="A13" s="116"/>
      <c r="B13" s="118" t="s">
        <v>26</v>
      </c>
      <c r="C13" s="76" t="s">
        <v>9</v>
      </c>
      <c r="D13" s="83" t="s">
        <v>89</v>
      </c>
      <c r="E13" s="60">
        <v>1.1000000000000001</v>
      </c>
      <c r="F13" s="67">
        <v>0.75</v>
      </c>
      <c r="G13" s="77">
        <v>280</v>
      </c>
      <c r="H13" s="63">
        <v>3.7</v>
      </c>
      <c r="I13" s="64">
        <v>0.25</v>
      </c>
      <c r="J13" s="64">
        <f t="shared" si="0"/>
        <v>1</v>
      </c>
      <c r="K13" s="65" t="e">
        <f t="shared" si="1"/>
        <v>#VALUE!</v>
      </c>
      <c r="L13" s="66" t="e">
        <f>(K13*'TOX and EXPO INPUTS'!$D$12)</f>
        <v>#VALUE!</v>
      </c>
      <c r="M13" s="67" t="e">
        <f t="shared" ref="M13:M14" si="6">VALUE(TEXT(L13,"0.0E+00"))</f>
        <v>#VALUE!</v>
      </c>
      <c r="N13" s="60" t="e">
        <f>'TOX and EXPO INPUTS'!$D$10/L13</f>
        <v>#VALUE!</v>
      </c>
      <c r="O13" s="66" t="e">
        <f t="shared" ref="O13:O14" si="7">VALUE(TEXT(N13,"0.0E+00"))</f>
        <v>#VALUE!</v>
      </c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68"/>
      <c r="AC13" s="53"/>
      <c r="AD13" s="55"/>
      <c r="AE13" s="55"/>
      <c r="AF13" s="69"/>
      <c r="AG13" s="53"/>
      <c r="AH13" s="55"/>
      <c r="AI13" s="53"/>
      <c r="AJ13" s="53"/>
      <c r="AK13" s="55"/>
      <c r="AL13" s="55"/>
      <c r="AM13" s="53"/>
      <c r="AN13" s="53"/>
      <c r="AS13" s="70"/>
      <c r="AT13" s="70"/>
    </row>
    <row r="14" spans="1:47" s="57" customFormat="1" x14ac:dyDescent="0.3">
      <c r="A14" s="116"/>
      <c r="B14" s="118"/>
      <c r="C14" s="59" t="s">
        <v>3</v>
      </c>
      <c r="D14" s="83" t="s">
        <v>89</v>
      </c>
      <c r="E14" s="60">
        <v>1.1000000000000001</v>
      </c>
      <c r="F14" s="67">
        <v>0.75</v>
      </c>
      <c r="G14" s="77">
        <v>640</v>
      </c>
      <c r="H14" s="63">
        <v>3.5</v>
      </c>
      <c r="I14" s="64">
        <v>0.25</v>
      </c>
      <c r="J14" s="64">
        <f t="shared" si="0"/>
        <v>1</v>
      </c>
      <c r="K14" s="65" t="e">
        <f t="shared" si="1"/>
        <v>#VALUE!</v>
      </c>
      <c r="L14" s="66" t="e">
        <f>(K14*'TOX and EXPO INPUTS'!$D$12)</f>
        <v>#VALUE!</v>
      </c>
      <c r="M14" s="67" t="e">
        <f t="shared" si="6"/>
        <v>#VALUE!</v>
      </c>
      <c r="N14" s="60" t="e">
        <f>'TOX and EXPO INPUTS'!$D$10/L14</f>
        <v>#VALUE!</v>
      </c>
      <c r="O14" s="66" t="e">
        <f t="shared" si="7"/>
        <v>#VALUE!</v>
      </c>
      <c r="P14" s="53"/>
      <c r="Q14" s="53"/>
      <c r="R14" s="53"/>
      <c r="S14" s="53"/>
      <c r="T14" s="53"/>
      <c r="U14" s="53"/>
      <c r="V14" s="53"/>
      <c r="W14" s="53"/>
      <c r="X14" s="53"/>
      <c r="Y14" s="55"/>
      <c r="Z14" s="53"/>
      <c r="AA14" s="53"/>
      <c r="AB14" s="53"/>
      <c r="AC14" s="68"/>
      <c r="AD14" s="53"/>
      <c r="AE14" s="55"/>
      <c r="AF14" s="55"/>
      <c r="AG14" s="69"/>
      <c r="AH14" s="53"/>
      <c r="AI14" s="55"/>
      <c r="AJ14" s="53"/>
      <c r="AK14" s="53"/>
      <c r="AL14" s="55"/>
      <c r="AM14" s="55"/>
      <c r="AN14" s="53"/>
      <c r="AT14" s="70"/>
      <c r="AU14" s="70"/>
    </row>
    <row r="15" spans="1:47" s="57" customFormat="1" x14ac:dyDescent="0.2">
      <c r="A15" s="116" t="s">
        <v>31</v>
      </c>
      <c r="B15" s="117" t="s">
        <v>23</v>
      </c>
      <c r="C15" s="76" t="s">
        <v>9</v>
      </c>
      <c r="D15" s="83" t="s">
        <v>90</v>
      </c>
      <c r="E15" s="60">
        <v>1.1000000000000001</v>
      </c>
      <c r="F15" s="67">
        <v>0.75</v>
      </c>
      <c r="G15" s="77">
        <v>280</v>
      </c>
      <c r="H15" s="63">
        <v>3.7</v>
      </c>
      <c r="I15" s="64">
        <v>0.5</v>
      </c>
      <c r="J15" s="64">
        <f t="shared" si="0"/>
        <v>2</v>
      </c>
      <c r="K15" s="65" t="e">
        <f t="shared" si="1"/>
        <v>#VALUE!</v>
      </c>
      <c r="L15" s="66" t="e">
        <f>(K15*'TOX and EXPO INPUTS'!$D$12)</f>
        <v>#VALUE!</v>
      </c>
      <c r="M15" s="67" t="e">
        <f>VALUE(TEXT(L15,"0.0E+00"))</f>
        <v>#VALUE!</v>
      </c>
      <c r="N15" s="60" t="e">
        <f>'TOX and EXPO INPUTS'!$D$10/L15</f>
        <v>#VALUE!</v>
      </c>
      <c r="O15" s="66" t="e">
        <f>VALUE(TEXT(N15,"0.0E+00"))</f>
        <v>#VALUE!</v>
      </c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68"/>
      <c r="AC15" s="53"/>
      <c r="AD15" s="55"/>
      <c r="AE15" s="55"/>
      <c r="AF15" s="69"/>
      <c r="AG15" s="53"/>
      <c r="AH15" s="55"/>
      <c r="AI15" s="53"/>
      <c r="AJ15" s="53"/>
      <c r="AK15" s="55"/>
      <c r="AL15" s="55"/>
      <c r="AM15" s="53"/>
      <c r="AN15" s="53"/>
      <c r="AS15" s="70"/>
      <c r="AT15" s="70"/>
    </row>
    <row r="16" spans="1:47" s="57" customFormat="1" x14ac:dyDescent="0.3">
      <c r="A16" s="116"/>
      <c r="B16" s="118"/>
      <c r="C16" s="59" t="s">
        <v>3</v>
      </c>
      <c r="D16" s="83" t="s">
        <v>90</v>
      </c>
      <c r="E16" s="60">
        <v>1.1000000000000001</v>
      </c>
      <c r="F16" s="67">
        <v>0.75</v>
      </c>
      <c r="G16" s="77">
        <v>640</v>
      </c>
      <c r="H16" s="63">
        <v>3.5</v>
      </c>
      <c r="I16" s="64">
        <v>0.5</v>
      </c>
      <c r="J16" s="64">
        <f t="shared" si="0"/>
        <v>2</v>
      </c>
      <c r="K16" s="65" t="e">
        <f t="shared" si="1"/>
        <v>#VALUE!</v>
      </c>
      <c r="L16" s="66" t="e">
        <f>(K16*'TOX and EXPO INPUTS'!$D$12)</f>
        <v>#VALUE!</v>
      </c>
      <c r="M16" s="67" t="e">
        <f t="shared" ref="M16:M22" si="8">VALUE(TEXT(L16,"0.0E+00"))</f>
        <v>#VALUE!</v>
      </c>
      <c r="N16" s="60" t="e">
        <f>'TOX and EXPO INPUTS'!$D$10/L16</f>
        <v>#VALUE!</v>
      </c>
      <c r="O16" s="66" t="e">
        <f t="shared" ref="O16:O22" si="9">VALUE(TEXT(N16,"0.0E+00"))</f>
        <v>#VALUE!</v>
      </c>
      <c r="P16" s="53"/>
      <c r="Q16" s="53"/>
      <c r="R16" s="53"/>
      <c r="S16" s="53"/>
      <c r="T16" s="53"/>
      <c r="U16" s="53"/>
      <c r="V16" s="53"/>
      <c r="W16" s="53"/>
      <c r="X16" s="53"/>
      <c r="Y16" s="55"/>
      <c r="Z16" s="53"/>
      <c r="AA16" s="53"/>
      <c r="AB16" s="53"/>
      <c r="AC16" s="68"/>
      <c r="AD16" s="53"/>
      <c r="AE16" s="55"/>
      <c r="AF16" s="55"/>
      <c r="AG16" s="69"/>
      <c r="AH16" s="53"/>
      <c r="AI16" s="55"/>
      <c r="AJ16" s="53"/>
      <c r="AK16" s="53"/>
      <c r="AL16" s="55"/>
      <c r="AM16" s="55"/>
      <c r="AN16" s="53"/>
      <c r="AT16" s="70"/>
      <c r="AU16" s="70"/>
    </row>
    <row r="17" spans="1:47" s="57" customFormat="1" x14ac:dyDescent="0.2">
      <c r="A17" s="116"/>
      <c r="B17" s="118" t="s">
        <v>24</v>
      </c>
      <c r="C17" s="76" t="s">
        <v>9</v>
      </c>
      <c r="D17" s="83" t="s">
        <v>91</v>
      </c>
      <c r="E17" s="60">
        <v>0.62</v>
      </c>
      <c r="F17" s="67">
        <v>0.75</v>
      </c>
      <c r="G17" s="77">
        <v>280</v>
      </c>
      <c r="H17" s="63">
        <v>3.7</v>
      </c>
      <c r="I17" s="64">
        <v>0.5</v>
      </c>
      <c r="J17" s="64">
        <f t="shared" si="0"/>
        <v>2</v>
      </c>
      <c r="K17" s="65" t="e">
        <f t="shared" si="1"/>
        <v>#VALUE!</v>
      </c>
      <c r="L17" s="66" t="e">
        <f>(K17*'TOX and EXPO INPUTS'!$D$12)</f>
        <v>#VALUE!</v>
      </c>
      <c r="M17" s="67" t="e">
        <f t="shared" si="8"/>
        <v>#VALUE!</v>
      </c>
      <c r="N17" s="60" t="e">
        <f>'TOX and EXPO INPUTS'!$D$10/L17</f>
        <v>#VALUE!</v>
      </c>
      <c r="O17" s="66" t="e">
        <f t="shared" si="9"/>
        <v>#VALUE!</v>
      </c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68"/>
      <c r="AC17" s="53"/>
      <c r="AD17" s="55"/>
      <c r="AE17" s="55"/>
      <c r="AF17" s="69"/>
      <c r="AG17" s="53"/>
      <c r="AH17" s="55"/>
      <c r="AI17" s="53"/>
      <c r="AJ17" s="53"/>
      <c r="AK17" s="55"/>
      <c r="AL17" s="55"/>
      <c r="AM17" s="53"/>
      <c r="AN17" s="53"/>
      <c r="AS17" s="70"/>
      <c r="AT17" s="70"/>
    </row>
    <row r="18" spans="1:47" s="57" customFormat="1" x14ac:dyDescent="0.3">
      <c r="A18" s="116"/>
      <c r="B18" s="118"/>
      <c r="C18" s="59" t="s">
        <v>3</v>
      </c>
      <c r="D18" s="83" t="s">
        <v>91</v>
      </c>
      <c r="E18" s="60">
        <v>0.62</v>
      </c>
      <c r="F18" s="67">
        <v>0.75</v>
      </c>
      <c r="G18" s="77">
        <v>640</v>
      </c>
      <c r="H18" s="63">
        <v>3.5</v>
      </c>
      <c r="I18" s="64">
        <v>0.5</v>
      </c>
      <c r="J18" s="64">
        <f t="shared" si="0"/>
        <v>2</v>
      </c>
      <c r="K18" s="65" t="e">
        <f t="shared" si="1"/>
        <v>#VALUE!</v>
      </c>
      <c r="L18" s="66" t="e">
        <f>(K18*'TOX and EXPO INPUTS'!$D$12)</f>
        <v>#VALUE!</v>
      </c>
      <c r="M18" s="67" t="e">
        <f t="shared" si="8"/>
        <v>#VALUE!</v>
      </c>
      <c r="N18" s="60" t="e">
        <f>'TOX and EXPO INPUTS'!$D$10/L18</f>
        <v>#VALUE!</v>
      </c>
      <c r="O18" s="66" t="e">
        <f t="shared" si="9"/>
        <v>#VALUE!</v>
      </c>
      <c r="P18" s="53"/>
      <c r="Q18" s="53"/>
      <c r="R18" s="53"/>
      <c r="S18" s="53"/>
      <c r="T18" s="53"/>
      <c r="U18" s="53"/>
      <c r="V18" s="53"/>
      <c r="W18" s="53"/>
      <c r="X18" s="53"/>
      <c r="Y18" s="55"/>
      <c r="Z18" s="53"/>
      <c r="AA18" s="53"/>
      <c r="AB18" s="53"/>
      <c r="AC18" s="68"/>
      <c r="AD18" s="53"/>
      <c r="AE18" s="55"/>
      <c r="AF18" s="55"/>
      <c r="AG18" s="69"/>
      <c r="AH18" s="53"/>
      <c r="AI18" s="55"/>
      <c r="AJ18" s="53"/>
      <c r="AK18" s="53"/>
      <c r="AL18" s="55"/>
      <c r="AM18" s="55"/>
      <c r="AN18" s="53"/>
      <c r="AT18" s="70"/>
      <c r="AU18" s="70"/>
    </row>
    <row r="19" spans="1:47" s="57" customFormat="1" x14ac:dyDescent="0.2">
      <c r="A19" s="116"/>
      <c r="B19" s="118" t="s">
        <v>25</v>
      </c>
      <c r="C19" s="76" t="s">
        <v>9</v>
      </c>
      <c r="D19" s="83" t="s">
        <v>92</v>
      </c>
      <c r="E19" s="60">
        <v>2</v>
      </c>
      <c r="F19" s="67">
        <v>0.75</v>
      </c>
      <c r="G19" s="77">
        <v>280</v>
      </c>
      <c r="H19" s="63">
        <v>3.7</v>
      </c>
      <c r="I19" s="64">
        <v>0.5</v>
      </c>
      <c r="J19" s="64">
        <f t="shared" si="0"/>
        <v>2</v>
      </c>
      <c r="K19" s="65" t="e">
        <f t="shared" si="1"/>
        <v>#VALUE!</v>
      </c>
      <c r="L19" s="66" t="e">
        <f>(K19*'TOX and EXPO INPUTS'!$D$12)</f>
        <v>#VALUE!</v>
      </c>
      <c r="M19" s="67" t="e">
        <f t="shared" si="8"/>
        <v>#VALUE!</v>
      </c>
      <c r="N19" s="60" t="e">
        <f>'TOX and EXPO INPUTS'!$D$10/L19</f>
        <v>#VALUE!</v>
      </c>
      <c r="O19" s="66" t="e">
        <f t="shared" si="9"/>
        <v>#VALUE!</v>
      </c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68"/>
      <c r="AC19" s="53"/>
      <c r="AD19" s="55"/>
      <c r="AE19" s="55"/>
      <c r="AF19" s="69"/>
      <c r="AG19" s="53"/>
      <c r="AH19" s="55"/>
      <c r="AI19" s="53"/>
      <c r="AJ19" s="53"/>
      <c r="AK19" s="55"/>
      <c r="AL19" s="55"/>
      <c r="AM19" s="53"/>
      <c r="AN19" s="53"/>
      <c r="AS19" s="70"/>
      <c r="AT19" s="70"/>
    </row>
    <row r="20" spans="1:47" s="57" customFormat="1" x14ac:dyDescent="0.3">
      <c r="A20" s="116"/>
      <c r="B20" s="118"/>
      <c r="C20" s="59" t="s">
        <v>3</v>
      </c>
      <c r="D20" s="83" t="s">
        <v>92</v>
      </c>
      <c r="E20" s="60">
        <v>2</v>
      </c>
      <c r="F20" s="67">
        <v>0.75</v>
      </c>
      <c r="G20" s="77">
        <v>640</v>
      </c>
      <c r="H20" s="63">
        <v>3.5</v>
      </c>
      <c r="I20" s="64">
        <v>0.5</v>
      </c>
      <c r="J20" s="64">
        <f t="shared" si="0"/>
        <v>2</v>
      </c>
      <c r="K20" s="65" t="e">
        <f t="shared" si="1"/>
        <v>#VALUE!</v>
      </c>
      <c r="L20" s="66" t="e">
        <f>(K20*'TOX and EXPO INPUTS'!$D$12)</f>
        <v>#VALUE!</v>
      </c>
      <c r="M20" s="67" t="e">
        <f t="shared" si="8"/>
        <v>#VALUE!</v>
      </c>
      <c r="N20" s="60" t="e">
        <f>'TOX and EXPO INPUTS'!$D$10/L20</f>
        <v>#VALUE!</v>
      </c>
      <c r="O20" s="66" t="e">
        <f t="shared" si="9"/>
        <v>#VALUE!</v>
      </c>
      <c r="P20" s="53"/>
      <c r="Q20" s="53"/>
      <c r="R20" s="53"/>
      <c r="S20" s="53"/>
      <c r="T20" s="53"/>
      <c r="U20" s="53"/>
      <c r="V20" s="53"/>
      <c r="W20" s="53"/>
      <c r="X20" s="53"/>
      <c r="Y20" s="55"/>
      <c r="Z20" s="53"/>
      <c r="AA20" s="53"/>
      <c r="AB20" s="53"/>
      <c r="AC20" s="68"/>
      <c r="AD20" s="53"/>
      <c r="AE20" s="55"/>
      <c r="AF20" s="55"/>
      <c r="AG20" s="69"/>
      <c r="AH20" s="53"/>
      <c r="AI20" s="55"/>
      <c r="AJ20" s="53"/>
      <c r="AK20" s="53"/>
      <c r="AL20" s="55"/>
      <c r="AM20" s="55"/>
      <c r="AN20" s="53"/>
      <c r="AT20" s="70"/>
      <c r="AU20" s="70"/>
    </row>
    <row r="21" spans="1:47" s="57" customFormat="1" x14ac:dyDescent="0.2">
      <c r="A21" s="116"/>
      <c r="B21" s="118" t="s">
        <v>26</v>
      </c>
      <c r="C21" s="76" t="s">
        <v>9</v>
      </c>
      <c r="D21" s="83" t="s">
        <v>93</v>
      </c>
      <c r="E21" s="60">
        <v>1.1000000000000001</v>
      </c>
      <c r="F21" s="67">
        <v>0.75</v>
      </c>
      <c r="G21" s="77">
        <v>280</v>
      </c>
      <c r="H21" s="63">
        <v>3.7</v>
      </c>
      <c r="I21" s="64">
        <v>0.5</v>
      </c>
      <c r="J21" s="64">
        <f t="shared" si="0"/>
        <v>2</v>
      </c>
      <c r="K21" s="65" t="e">
        <f t="shared" si="1"/>
        <v>#VALUE!</v>
      </c>
      <c r="L21" s="66" t="e">
        <f>(K21*'TOX and EXPO INPUTS'!$D$12)</f>
        <v>#VALUE!</v>
      </c>
      <c r="M21" s="67" t="e">
        <f t="shared" si="8"/>
        <v>#VALUE!</v>
      </c>
      <c r="N21" s="60" t="e">
        <f>'TOX and EXPO INPUTS'!$D$10/L21</f>
        <v>#VALUE!</v>
      </c>
      <c r="O21" s="66" t="e">
        <f t="shared" si="9"/>
        <v>#VALUE!</v>
      </c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68"/>
      <c r="AC21" s="53"/>
      <c r="AD21" s="55"/>
      <c r="AE21" s="55"/>
      <c r="AF21" s="69"/>
      <c r="AG21" s="53"/>
      <c r="AH21" s="55"/>
      <c r="AI21" s="53"/>
      <c r="AJ21" s="53"/>
      <c r="AK21" s="55"/>
      <c r="AL21" s="55"/>
      <c r="AM21" s="53"/>
      <c r="AN21" s="53"/>
      <c r="AS21" s="70"/>
      <c r="AT21" s="70"/>
    </row>
    <row r="22" spans="1:47" s="57" customFormat="1" x14ac:dyDescent="0.3">
      <c r="A22" s="116"/>
      <c r="B22" s="118"/>
      <c r="C22" s="59" t="s">
        <v>3</v>
      </c>
      <c r="D22" s="83" t="s">
        <v>93</v>
      </c>
      <c r="E22" s="60">
        <v>1.1000000000000001</v>
      </c>
      <c r="F22" s="67">
        <v>0.75</v>
      </c>
      <c r="G22" s="77">
        <v>640</v>
      </c>
      <c r="H22" s="63">
        <v>3.5</v>
      </c>
      <c r="I22" s="64">
        <v>0.5</v>
      </c>
      <c r="J22" s="64">
        <f t="shared" si="0"/>
        <v>2</v>
      </c>
      <c r="K22" s="65" t="e">
        <f t="shared" si="1"/>
        <v>#VALUE!</v>
      </c>
      <c r="L22" s="66" t="e">
        <f>(K22*'TOX and EXPO INPUTS'!$D$12)</f>
        <v>#VALUE!</v>
      </c>
      <c r="M22" s="67" t="e">
        <f t="shared" si="8"/>
        <v>#VALUE!</v>
      </c>
      <c r="N22" s="60" t="e">
        <f>'TOX and EXPO INPUTS'!$D$10/L22</f>
        <v>#VALUE!</v>
      </c>
      <c r="O22" s="66" t="e">
        <f t="shared" si="9"/>
        <v>#VALUE!</v>
      </c>
      <c r="P22" s="53"/>
      <c r="Q22" s="53"/>
      <c r="R22" s="53"/>
      <c r="S22" s="53"/>
      <c r="T22" s="53"/>
      <c r="U22" s="53"/>
      <c r="V22" s="53"/>
      <c r="W22" s="53"/>
      <c r="X22" s="53"/>
      <c r="Y22" s="55"/>
      <c r="Z22" s="53"/>
      <c r="AA22" s="53"/>
      <c r="AB22" s="53"/>
      <c r="AC22" s="68"/>
      <c r="AD22" s="53"/>
      <c r="AE22" s="55"/>
      <c r="AF22" s="55"/>
      <c r="AG22" s="69"/>
      <c r="AH22" s="53"/>
      <c r="AI22" s="55"/>
      <c r="AJ22" s="53"/>
      <c r="AK22" s="53"/>
      <c r="AL22" s="55"/>
      <c r="AM22" s="55"/>
      <c r="AN22" s="53"/>
      <c r="AT22" s="70"/>
      <c r="AU22" s="70"/>
    </row>
    <row r="23" spans="1:47" s="71" customFormat="1" x14ac:dyDescent="0.3"/>
    <row r="24" spans="1:47" s="71" customFormat="1" x14ac:dyDescent="0.3"/>
    <row r="25" spans="1:47" s="71" customFormat="1" x14ac:dyDescent="0.3"/>
    <row r="26" spans="1:47" s="71" customFormat="1" x14ac:dyDescent="0.3"/>
    <row r="27" spans="1:47" s="71" customFormat="1" x14ac:dyDescent="0.3"/>
    <row r="28" spans="1:47" s="71" customFormat="1" x14ac:dyDescent="0.3"/>
    <row r="29" spans="1:47" s="71" customFormat="1" x14ac:dyDescent="0.3"/>
    <row r="30" spans="1:47" s="71" customFormat="1" x14ac:dyDescent="0.3"/>
    <row r="31" spans="1:47" s="71" customFormat="1" x14ac:dyDescent="0.3"/>
    <row r="32" spans="1:47" s="71" customFormat="1" x14ac:dyDescent="0.3"/>
    <row r="33" s="71" customFormat="1" x14ac:dyDescent="0.3"/>
    <row r="34" s="71" customFormat="1" x14ac:dyDescent="0.3"/>
    <row r="35" s="71" customFormat="1" x14ac:dyDescent="0.3"/>
    <row r="36" s="71" customFormat="1" x14ac:dyDescent="0.3"/>
    <row r="37" s="71" customFormat="1" x14ac:dyDescent="0.3"/>
    <row r="38" s="71" customFormat="1" x14ac:dyDescent="0.3"/>
    <row r="39" s="71" customFormat="1" x14ac:dyDescent="0.3"/>
    <row r="40" s="71" customFormat="1" x14ac:dyDescent="0.3"/>
    <row r="41" s="71" customFormat="1" x14ac:dyDescent="0.3"/>
    <row r="42" s="71" customFormat="1" x14ac:dyDescent="0.3"/>
    <row r="43" s="71" customFormat="1" x14ac:dyDescent="0.3"/>
    <row r="44" s="71" customFormat="1" x14ac:dyDescent="0.3"/>
    <row r="45" s="71" customFormat="1" x14ac:dyDescent="0.3"/>
    <row r="46" s="71" customFormat="1" x14ac:dyDescent="0.3"/>
    <row r="47" s="71" customFormat="1" x14ac:dyDescent="0.3"/>
    <row r="48" s="71" customFormat="1" x14ac:dyDescent="0.3"/>
    <row r="49" s="71" customFormat="1" x14ac:dyDescent="0.3"/>
    <row r="50" s="71" customFormat="1" x14ac:dyDescent="0.3"/>
    <row r="51" s="71" customFormat="1" x14ac:dyDescent="0.3"/>
    <row r="52" s="71" customFormat="1" x14ac:dyDescent="0.3"/>
    <row r="53" s="71" customFormat="1" x14ac:dyDescent="0.3"/>
    <row r="54" s="71" customFormat="1" x14ac:dyDescent="0.3"/>
    <row r="55" s="71" customFormat="1" x14ac:dyDescent="0.3"/>
    <row r="56" s="71" customFormat="1" x14ac:dyDescent="0.3"/>
    <row r="57" s="71" customFormat="1" x14ac:dyDescent="0.3"/>
    <row r="58" s="71" customFormat="1" x14ac:dyDescent="0.3"/>
    <row r="59" s="71" customFormat="1" x14ac:dyDescent="0.3"/>
    <row r="60" s="71" customFormat="1" x14ac:dyDescent="0.3"/>
    <row r="61" s="71" customFormat="1" x14ac:dyDescent="0.3"/>
    <row r="62" s="71" customFormat="1" x14ac:dyDescent="0.3"/>
    <row r="63" s="71" customFormat="1" x14ac:dyDescent="0.3"/>
    <row r="64" s="71" customFormat="1" x14ac:dyDescent="0.3"/>
    <row r="65" s="71" customFormat="1" x14ac:dyDescent="0.3"/>
    <row r="66" s="71" customFormat="1" x14ac:dyDescent="0.3"/>
    <row r="67" s="71" customFormat="1" x14ac:dyDescent="0.3"/>
    <row r="68" s="71" customFormat="1" x14ac:dyDescent="0.3"/>
    <row r="69" s="71" customFormat="1" x14ac:dyDescent="0.3"/>
    <row r="70" s="71" customFormat="1" x14ac:dyDescent="0.3"/>
    <row r="71" s="71" customFormat="1" x14ac:dyDescent="0.3"/>
    <row r="72" s="71" customFormat="1" x14ac:dyDescent="0.3"/>
    <row r="73" s="71" customFormat="1" x14ac:dyDescent="0.3"/>
    <row r="74" s="71" customFormat="1" x14ac:dyDescent="0.3"/>
    <row r="75" s="71" customFormat="1" x14ac:dyDescent="0.3"/>
    <row r="76" s="71" customFormat="1" x14ac:dyDescent="0.3"/>
    <row r="77" s="71" customFormat="1" x14ac:dyDescent="0.3"/>
    <row r="78" s="71" customFormat="1" x14ac:dyDescent="0.3"/>
    <row r="79" s="71" customFormat="1" x14ac:dyDescent="0.3"/>
    <row r="80" s="71" customFormat="1" x14ac:dyDescent="0.3"/>
    <row r="81" s="71" customFormat="1" x14ac:dyDescent="0.3"/>
    <row r="82" s="71" customFormat="1" x14ac:dyDescent="0.3"/>
    <row r="83" s="71" customFormat="1" x14ac:dyDescent="0.3"/>
    <row r="84" s="71" customFormat="1" x14ac:dyDescent="0.3"/>
    <row r="85" s="71" customFormat="1" x14ac:dyDescent="0.3"/>
    <row r="86" s="71" customFormat="1" x14ac:dyDescent="0.3"/>
    <row r="87" s="71" customFormat="1" x14ac:dyDescent="0.3"/>
    <row r="88" s="71" customFormat="1" x14ac:dyDescent="0.3"/>
    <row r="89" s="71" customFormat="1" x14ac:dyDescent="0.3"/>
    <row r="90" s="71" customFormat="1" x14ac:dyDescent="0.3"/>
    <row r="91" s="71" customFormat="1" x14ac:dyDescent="0.3"/>
    <row r="92" s="71" customFormat="1" x14ac:dyDescent="0.3"/>
    <row r="93" s="71" customFormat="1" x14ac:dyDescent="0.3"/>
    <row r="94" s="71" customFormat="1" x14ac:dyDescent="0.3"/>
    <row r="95" s="71" customFormat="1" x14ac:dyDescent="0.3"/>
    <row r="96" s="71" customFormat="1" x14ac:dyDescent="0.3"/>
    <row r="97" s="71" customFormat="1" x14ac:dyDescent="0.3"/>
    <row r="98" s="71" customFormat="1" x14ac:dyDescent="0.3"/>
    <row r="99" s="71" customFormat="1" x14ac:dyDescent="0.3"/>
    <row r="100" s="71" customFormat="1" x14ac:dyDescent="0.3"/>
    <row r="101" s="71" customFormat="1" x14ac:dyDescent="0.3"/>
    <row r="102" s="71" customFormat="1" x14ac:dyDescent="0.3"/>
    <row r="103" s="71" customFormat="1" x14ac:dyDescent="0.3"/>
    <row r="104" s="71" customFormat="1" x14ac:dyDescent="0.3"/>
    <row r="105" s="71" customFormat="1" x14ac:dyDescent="0.3"/>
    <row r="106" s="71" customFormat="1" x14ac:dyDescent="0.3"/>
    <row r="107" s="71" customFormat="1" x14ac:dyDescent="0.3"/>
    <row r="108" s="71" customFormat="1" x14ac:dyDescent="0.3"/>
    <row r="109" s="71" customFormat="1" x14ac:dyDescent="0.3"/>
    <row r="110" s="71" customFormat="1" x14ac:dyDescent="0.3"/>
    <row r="111" s="71" customFormat="1" x14ac:dyDescent="0.3"/>
    <row r="112" s="71" customFormat="1" x14ac:dyDescent="0.3"/>
    <row r="113" s="71" customFormat="1" x14ac:dyDescent="0.3"/>
    <row r="114" s="71" customFormat="1" x14ac:dyDescent="0.3"/>
    <row r="115" s="71" customFormat="1" x14ac:dyDescent="0.3"/>
    <row r="116" s="71" customFormat="1" x14ac:dyDescent="0.3"/>
    <row r="117" s="71" customFormat="1" x14ac:dyDescent="0.3"/>
    <row r="118" s="71" customFormat="1" x14ac:dyDescent="0.3"/>
    <row r="119" s="71" customFormat="1" x14ac:dyDescent="0.3"/>
    <row r="120" s="71" customFormat="1" x14ac:dyDescent="0.3"/>
    <row r="121" s="71" customFormat="1" x14ac:dyDescent="0.3"/>
    <row r="122" s="71" customFormat="1" x14ac:dyDescent="0.3"/>
    <row r="123" s="71" customFormat="1" x14ac:dyDescent="0.3"/>
    <row r="124" s="71" customFormat="1" x14ac:dyDescent="0.3"/>
    <row r="125" s="71" customFormat="1" x14ac:dyDescent="0.3"/>
    <row r="126" s="71" customFormat="1" x14ac:dyDescent="0.3"/>
    <row r="127" s="71" customFormat="1" x14ac:dyDescent="0.3"/>
    <row r="128" s="71" customFormat="1" x14ac:dyDescent="0.3"/>
    <row r="129" s="71" customFormat="1" x14ac:dyDescent="0.3"/>
    <row r="130" s="71" customFormat="1" x14ac:dyDescent="0.3"/>
    <row r="131" s="71" customFormat="1" x14ac:dyDescent="0.3"/>
    <row r="132" s="71" customFormat="1" x14ac:dyDescent="0.3"/>
    <row r="133" s="71" customFormat="1" x14ac:dyDescent="0.3"/>
    <row r="134" s="71" customFormat="1" x14ac:dyDescent="0.3"/>
    <row r="135" s="71" customFormat="1" x14ac:dyDescent="0.3"/>
    <row r="136" s="71" customFormat="1" x14ac:dyDescent="0.3"/>
    <row r="137" s="71" customFormat="1" x14ac:dyDescent="0.3"/>
    <row r="138" s="71" customFormat="1" x14ac:dyDescent="0.3"/>
    <row r="139" s="71" customFormat="1" x14ac:dyDescent="0.3"/>
    <row r="140" s="71" customFormat="1" x14ac:dyDescent="0.3"/>
    <row r="141" s="71" customFormat="1" x14ac:dyDescent="0.3"/>
    <row r="142" s="71" customFormat="1" x14ac:dyDescent="0.3"/>
    <row r="143" s="71" customFormat="1" x14ac:dyDescent="0.3"/>
    <row r="144" s="71" customFormat="1" x14ac:dyDescent="0.3"/>
    <row r="145" s="71" customFormat="1" x14ac:dyDescent="0.3"/>
    <row r="146" s="71" customFormat="1" x14ac:dyDescent="0.3"/>
    <row r="147" s="71" customFormat="1" x14ac:dyDescent="0.3"/>
    <row r="148" s="71" customFormat="1" x14ac:dyDescent="0.3"/>
    <row r="149" s="71" customFormat="1" x14ac:dyDescent="0.3"/>
    <row r="150" s="71" customFormat="1" x14ac:dyDescent="0.3"/>
    <row r="151" s="71" customFormat="1" x14ac:dyDescent="0.3"/>
    <row r="152" s="71" customFormat="1" x14ac:dyDescent="0.3"/>
    <row r="153" s="71" customFormat="1" x14ac:dyDescent="0.3"/>
    <row r="154" s="71" customFormat="1" x14ac:dyDescent="0.3"/>
    <row r="155" s="71" customFormat="1" x14ac:dyDescent="0.3"/>
    <row r="156" s="71" customFormat="1" x14ac:dyDescent="0.3"/>
    <row r="157" s="71" customFormat="1" x14ac:dyDescent="0.3"/>
    <row r="158" s="71" customFormat="1" x14ac:dyDescent="0.3"/>
    <row r="159" s="71" customFormat="1" x14ac:dyDescent="0.3"/>
    <row r="160" s="71" customFormat="1" x14ac:dyDescent="0.3"/>
    <row r="161" s="71" customFormat="1" x14ac:dyDescent="0.3"/>
    <row r="162" s="71" customFormat="1" x14ac:dyDescent="0.3"/>
    <row r="163" s="71" customFormat="1" x14ac:dyDescent="0.3"/>
    <row r="164" s="71" customFormat="1" x14ac:dyDescent="0.3"/>
    <row r="165" s="71" customFormat="1" x14ac:dyDescent="0.3"/>
    <row r="166" s="71" customFormat="1" x14ac:dyDescent="0.3"/>
    <row r="167" s="71" customFormat="1" x14ac:dyDescent="0.3"/>
    <row r="168" s="71" customFormat="1" x14ac:dyDescent="0.3"/>
    <row r="169" s="71" customFormat="1" x14ac:dyDescent="0.3"/>
    <row r="170" s="71" customFormat="1" x14ac:dyDescent="0.3"/>
    <row r="171" s="71" customFormat="1" x14ac:dyDescent="0.3"/>
    <row r="172" s="71" customFormat="1" x14ac:dyDescent="0.3"/>
    <row r="173" s="71" customFormat="1" x14ac:dyDescent="0.3"/>
    <row r="174" s="71" customFormat="1" x14ac:dyDescent="0.3"/>
    <row r="175" s="71" customFormat="1" x14ac:dyDescent="0.3"/>
    <row r="176" s="71" customFormat="1" x14ac:dyDescent="0.3"/>
    <row r="177" s="71" customFormat="1" x14ac:dyDescent="0.3"/>
    <row r="178" s="71" customFormat="1" x14ac:dyDescent="0.3"/>
    <row r="179" s="71" customFormat="1" x14ac:dyDescent="0.3"/>
    <row r="180" s="71" customFormat="1" x14ac:dyDescent="0.3"/>
    <row r="181" s="71" customFormat="1" x14ac:dyDescent="0.3"/>
    <row r="182" s="71" customFormat="1" x14ac:dyDescent="0.3"/>
    <row r="183" s="71" customFormat="1" x14ac:dyDescent="0.3"/>
    <row r="184" s="71" customFormat="1" x14ac:dyDescent="0.3"/>
  </sheetData>
  <sheetProtection formatCells="0" formatColumns="0" formatRows="0" insertColumns="0" insertRows="0" insertHyperlinks="0" deleteColumns="0" deleteRows="0" sort="0" autoFilter="0" pivotTables="0"/>
  <mergeCells count="16">
    <mergeCell ref="A6:B6"/>
    <mergeCell ref="A7:A14"/>
    <mergeCell ref="A15:A22"/>
    <mergeCell ref="B15:B16"/>
    <mergeCell ref="B17:B18"/>
    <mergeCell ref="B19:B20"/>
    <mergeCell ref="B21:B22"/>
    <mergeCell ref="B7:B8"/>
    <mergeCell ref="B9:B10"/>
    <mergeCell ref="B11:B12"/>
    <mergeCell ref="B13:B14"/>
    <mergeCell ref="H4:J4"/>
    <mergeCell ref="D4:D5"/>
    <mergeCell ref="E4:E5"/>
    <mergeCell ref="F4:F5"/>
    <mergeCell ref="G4:G5"/>
  </mergeCells>
  <phoneticPr fontId="2" type="noConversion"/>
  <conditionalFormatting sqref="O7:O22">
    <cfRule type="cellIs" dxfId="1" priority="1" operator="lessThan">
      <formula>$B$3</formula>
    </cfRule>
  </conditionalFormatting>
  <pageMargins left="0.75" right="0.75" top="1" bottom="1" header="0.5" footer="0.5"/>
  <pageSetup scale="51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76"/>
  <sheetViews>
    <sheetView zoomScale="64" zoomScaleNormal="64" workbookViewId="0">
      <selection activeCell="D15" sqref="D15"/>
    </sheetView>
  </sheetViews>
  <sheetFormatPr defaultRowHeight="18.75" x14ac:dyDescent="0.3"/>
  <cols>
    <col min="1" max="1" width="18.5703125" style="72" customWidth="1"/>
    <col min="2" max="2" width="22.5703125" style="72" customWidth="1"/>
    <col min="3" max="3" width="38.42578125" style="72" customWidth="1"/>
    <col min="4" max="4" width="21.85546875" style="72" customWidth="1"/>
    <col min="5" max="5" width="25.140625" style="72" customWidth="1"/>
    <col min="6" max="7" width="22.7109375" style="72" customWidth="1"/>
    <col min="8" max="8" width="15.85546875" style="72" customWidth="1"/>
    <col min="9" max="9" width="15.140625" style="72" customWidth="1"/>
    <col min="10" max="10" width="16.28515625" style="72" customWidth="1"/>
    <col min="11" max="11" width="21.140625" style="72" customWidth="1"/>
    <col min="12" max="13" width="16.28515625" style="72" customWidth="1"/>
    <col min="14" max="14" width="17.28515625" style="72" customWidth="1"/>
    <col min="15" max="15" width="16.28515625" style="72" customWidth="1"/>
    <col min="16" max="16" width="12.28515625" style="72" customWidth="1"/>
    <col min="17" max="17" width="15" style="72" customWidth="1"/>
    <col min="18" max="18" width="9.140625" style="71"/>
    <col min="19" max="19" width="12.140625" style="71" customWidth="1"/>
    <col min="20" max="48" width="9.140625" style="71"/>
    <col min="49" max="16384" width="9.140625" style="72"/>
  </cols>
  <sheetData>
    <row r="1" spans="1:49" s="31" customFormat="1" ht="25.5" x14ac:dyDescent="0.2">
      <c r="A1" s="74" t="s">
        <v>70</v>
      </c>
      <c r="B1" s="29"/>
      <c r="C1" s="29"/>
      <c r="E1" s="73" t="s">
        <v>12</v>
      </c>
      <c r="F1" s="30"/>
      <c r="G1" s="30"/>
      <c r="H1" s="29"/>
      <c r="I1" s="32"/>
      <c r="J1" s="32"/>
      <c r="K1" s="32"/>
      <c r="L1" s="32"/>
      <c r="M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</row>
    <row r="2" spans="1:49" s="31" customFormat="1" x14ac:dyDescent="0.2">
      <c r="A2" s="34"/>
      <c r="B2" s="29"/>
      <c r="C2" s="29"/>
      <c r="D2" s="29"/>
      <c r="E2" s="29"/>
      <c r="F2" s="29"/>
      <c r="G2" s="29"/>
      <c r="I2" s="32"/>
      <c r="J2" s="32"/>
      <c r="K2" s="32"/>
      <c r="L2" s="32"/>
      <c r="M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</row>
    <row r="3" spans="1:49" s="37" customFormat="1" ht="40.5" x14ac:dyDescent="0.3">
      <c r="A3" s="35" t="s">
        <v>40</v>
      </c>
      <c r="B3" s="36" t="str">
        <f>'TOX and EXPO INPUTS'!$D$18</f>
        <v>KEY_Oral_LOC</v>
      </c>
      <c r="J3" s="38"/>
      <c r="K3" s="38"/>
      <c r="L3" s="38"/>
      <c r="M3" s="38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</row>
    <row r="4" spans="1:49" s="31" customFormat="1" x14ac:dyDescent="0.2">
      <c r="A4" s="40"/>
      <c r="B4" s="41"/>
      <c r="C4" s="42"/>
      <c r="D4" s="43"/>
      <c r="E4" s="43"/>
      <c r="I4" s="112" t="s">
        <v>71</v>
      </c>
      <c r="J4" s="112"/>
      <c r="K4" s="112"/>
      <c r="L4" s="43"/>
      <c r="M4" s="43"/>
      <c r="N4" s="43"/>
      <c r="O4" s="43"/>
      <c r="P4" s="43"/>
      <c r="Q4" s="43"/>
      <c r="R4" s="44"/>
      <c r="S4" s="44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</row>
    <row r="5" spans="1:49" s="31" customFormat="1" ht="20.25" customHeight="1" x14ac:dyDescent="0.2">
      <c r="C5" s="45"/>
      <c r="D5" s="46" t="s">
        <v>57</v>
      </c>
      <c r="E5" s="46" t="s">
        <v>58</v>
      </c>
      <c r="F5" s="46" t="s">
        <v>4</v>
      </c>
      <c r="G5" s="46" t="s">
        <v>59</v>
      </c>
      <c r="H5" s="47" t="s">
        <v>60</v>
      </c>
      <c r="I5" s="84" t="s">
        <v>2</v>
      </c>
      <c r="J5" s="84" t="s">
        <v>33</v>
      </c>
      <c r="K5" s="84" t="s">
        <v>72</v>
      </c>
      <c r="L5" s="48" t="s">
        <v>5</v>
      </c>
      <c r="M5" s="48" t="s">
        <v>38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</row>
    <row r="6" spans="1:49" s="57" customFormat="1" ht="131.25" x14ac:dyDescent="0.2">
      <c r="A6" s="114" t="s">
        <v>22</v>
      </c>
      <c r="B6" s="115"/>
      <c r="C6" s="48" t="s">
        <v>11</v>
      </c>
      <c r="D6" s="49" t="s">
        <v>42</v>
      </c>
      <c r="E6" s="50" t="s">
        <v>64</v>
      </c>
      <c r="F6" s="51" t="s">
        <v>65</v>
      </c>
      <c r="G6" s="51" t="s">
        <v>66</v>
      </c>
      <c r="H6" s="51" t="s">
        <v>36</v>
      </c>
      <c r="I6" s="85" t="s">
        <v>34</v>
      </c>
      <c r="J6" s="75" t="s">
        <v>35</v>
      </c>
      <c r="K6" s="75" t="s">
        <v>73</v>
      </c>
      <c r="L6" s="50" t="s">
        <v>37</v>
      </c>
      <c r="M6" s="50" t="s">
        <v>6</v>
      </c>
      <c r="N6" s="50" t="s">
        <v>61</v>
      </c>
      <c r="O6" s="50" t="s">
        <v>29</v>
      </c>
      <c r="P6" s="51" t="s">
        <v>39</v>
      </c>
      <c r="Q6" s="52" t="s">
        <v>7</v>
      </c>
      <c r="R6" s="53"/>
      <c r="S6" s="53"/>
      <c r="T6" s="53"/>
      <c r="U6" s="53"/>
      <c r="V6" s="53"/>
      <c r="W6" s="53"/>
      <c r="X6" s="53"/>
      <c r="Y6" s="53"/>
      <c r="Z6" s="53"/>
      <c r="AA6" s="54"/>
      <c r="AB6" s="53"/>
      <c r="AC6" s="55"/>
      <c r="AD6" s="55"/>
      <c r="AE6" s="53"/>
      <c r="AF6" s="53"/>
      <c r="AG6" s="53"/>
      <c r="AH6" s="53"/>
      <c r="AI6" s="53"/>
      <c r="AJ6" s="53"/>
      <c r="AK6" s="56"/>
      <c r="AL6" s="56"/>
      <c r="AM6" s="53"/>
      <c r="AN6" s="53"/>
      <c r="AO6" s="53"/>
      <c r="AP6" s="53"/>
      <c r="AQ6" s="53"/>
      <c r="AR6" s="53"/>
      <c r="AS6" s="53"/>
      <c r="AT6" s="56"/>
      <c r="AU6" s="56"/>
      <c r="AV6" s="53"/>
    </row>
    <row r="7" spans="1:49" s="57" customFormat="1" ht="23.25" customHeight="1" x14ac:dyDescent="0.3">
      <c r="A7" s="116" t="s">
        <v>30</v>
      </c>
      <c r="B7" s="58" t="s">
        <v>23</v>
      </c>
      <c r="C7" s="59" t="s">
        <v>3</v>
      </c>
      <c r="D7" s="83" t="s">
        <v>86</v>
      </c>
      <c r="E7" s="60">
        <v>1.1000000000000001</v>
      </c>
      <c r="F7" s="60" t="e">
        <f t="shared" ref="F7:F14" si="0">D7*E7</f>
        <v>#VALUE!</v>
      </c>
      <c r="G7" s="61">
        <v>150</v>
      </c>
      <c r="H7" s="62">
        <v>0.127</v>
      </c>
      <c r="I7" s="63">
        <v>3.5</v>
      </c>
      <c r="J7" s="64">
        <v>0.25</v>
      </c>
      <c r="K7" s="64">
        <f>ROUNDUP(MAX(1,(I7*J7)),0)</f>
        <v>1</v>
      </c>
      <c r="L7" s="64">
        <v>0.48</v>
      </c>
      <c r="M7" s="65">
        <v>13.9</v>
      </c>
      <c r="N7" s="66" t="e">
        <f>(((F7*(H7*G7))*K7*(1-((1-L7)^((M7*I7)/K7)))))/'TOX and EXPO INPUTS'!$D$21</f>
        <v>#VALUE!</v>
      </c>
      <c r="O7" s="67" t="e">
        <f>VALUE(TEXT(N7,"0.0E+00"))</f>
        <v>#VALUE!</v>
      </c>
      <c r="P7" s="60" t="e">
        <f>'TOX and EXPO INPUTS'!$D$16/N7</f>
        <v>#VALUE!</v>
      </c>
      <c r="Q7" s="66" t="e">
        <f t="shared" ref="Q7:Q10" si="1">VALUE(TEXT(P7,"0.0E+00"))</f>
        <v>#VALUE!</v>
      </c>
      <c r="R7" s="53"/>
      <c r="S7" s="53"/>
      <c r="T7" s="53"/>
      <c r="U7" s="53"/>
      <c r="V7" s="53"/>
      <c r="W7" s="53"/>
      <c r="X7" s="53"/>
      <c r="Y7" s="53"/>
      <c r="Z7" s="53"/>
      <c r="AA7" s="55"/>
      <c r="AB7" s="53"/>
      <c r="AC7" s="53"/>
      <c r="AD7" s="53"/>
      <c r="AE7" s="68"/>
      <c r="AF7" s="53"/>
      <c r="AG7" s="55"/>
      <c r="AH7" s="55"/>
      <c r="AI7" s="69"/>
      <c r="AJ7" s="53"/>
      <c r="AK7" s="55"/>
      <c r="AL7" s="53"/>
      <c r="AM7" s="53"/>
      <c r="AN7" s="55"/>
      <c r="AO7" s="55"/>
      <c r="AP7" s="53"/>
      <c r="AQ7" s="53"/>
      <c r="AR7" s="53"/>
      <c r="AS7" s="53"/>
      <c r="AT7" s="53"/>
      <c r="AU7" s="53"/>
      <c r="AV7" s="56"/>
      <c r="AW7" s="70"/>
    </row>
    <row r="8" spans="1:49" s="57" customFormat="1" x14ac:dyDescent="0.3">
      <c r="A8" s="116"/>
      <c r="B8" s="58" t="s">
        <v>24</v>
      </c>
      <c r="C8" s="59" t="s">
        <v>3</v>
      </c>
      <c r="D8" s="83" t="s">
        <v>87</v>
      </c>
      <c r="E8" s="60">
        <v>0.62</v>
      </c>
      <c r="F8" s="60" t="e">
        <f t="shared" si="0"/>
        <v>#VALUE!</v>
      </c>
      <c r="G8" s="61">
        <v>150</v>
      </c>
      <c r="H8" s="62">
        <v>0.127</v>
      </c>
      <c r="I8" s="63">
        <v>3.5</v>
      </c>
      <c r="J8" s="64">
        <v>0.25</v>
      </c>
      <c r="K8" s="64">
        <f t="shared" ref="K8:K14" si="2">ROUNDUP(MAX(1,(I8*J8)),0)</f>
        <v>1</v>
      </c>
      <c r="L8" s="64">
        <v>0.48</v>
      </c>
      <c r="M8" s="65">
        <v>13.9</v>
      </c>
      <c r="N8" s="66" t="e">
        <f>(((F8*(H8*G8))*K8*(1-((1-L8)^((M8*I8)/K8)))))/'TOX and EXPO INPUTS'!$D$21</f>
        <v>#VALUE!</v>
      </c>
      <c r="O8" s="67" t="e">
        <f t="shared" ref="O8:O10" si="3">VALUE(TEXT(N8,"0.0E+00"))</f>
        <v>#VALUE!</v>
      </c>
      <c r="P8" s="60" t="e">
        <f>'TOX and EXPO INPUTS'!$D$16/N8</f>
        <v>#VALUE!</v>
      </c>
      <c r="Q8" s="66" t="e">
        <f t="shared" si="1"/>
        <v>#VALUE!</v>
      </c>
      <c r="R8" s="53"/>
      <c r="S8" s="53"/>
      <c r="T8" s="53"/>
      <c r="U8" s="53"/>
      <c r="V8" s="53"/>
      <c r="W8" s="53"/>
      <c r="X8" s="53"/>
      <c r="Y8" s="53"/>
      <c r="Z8" s="53"/>
      <c r="AA8" s="55"/>
      <c r="AB8" s="53"/>
      <c r="AC8" s="53"/>
      <c r="AD8" s="53"/>
      <c r="AE8" s="68"/>
      <c r="AF8" s="53"/>
      <c r="AG8" s="55"/>
      <c r="AH8" s="55"/>
      <c r="AI8" s="69"/>
      <c r="AJ8" s="53"/>
      <c r="AK8" s="55"/>
      <c r="AL8" s="53"/>
      <c r="AM8" s="53"/>
      <c r="AN8" s="55"/>
      <c r="AO8" s="55"/>
      <c r="AP8" s="53"/>
      <c r="AQ8" s="53"/>
      <c r="AR8" s="53"/>
      <c r="AS8" s="53"/>
      <c r="AT8" s="53"/>
      <c r="AU8" s="53"/>
      <c r="AV8" s="56"/>
      <c r="AW8" s="70"/>
    </row>
    <row r="9" spans="1:49" s="57" customFormat="1" x14ac:dyDescent="0.3">
      <c r="A9" s="116"/>
      <c r="B9" s="58" t="s">
        <v>25</v>
      </c>
      <c r="C9" s="59" t="s">
        <v>3</v>
      </c>
      <c r="D9" s="83" t="s">
        <v>88</v>
      </c>
      <c r="E9" s="60">
        <v>2</v>
      </c>
      <c r="F9" s="60" t="e">
        <f t="shared" si="0"/>
        <v>#VALUE!</v>
      </c>
      <c r="G9" s="61">
        <v>150</v>
      </c>
      <c r="H9" s="62">
        <v>0.127</v>
      </c>
      <c r="I9" s="63">
        <v>3.5</v>
      </c>
      <c r="J9" s="64">
        <v>0.25</v>
      </c>
      <c r="K9" s="64">
        <f t="shared" si="2"/>
        <v>1</v>
      </c>
      <c r="L9" s="64">
        <v>0.48</v>
      </c>
      <c r="M9" s="65">
        <v>13.9</v>
      </c>
      <c r="N9" s="66" t="e">
        <f>(((F9*(H9*G9))*K9*(1-((1-L9)^((M9*I9)/K9)))))/'TOX and EXPO INPUTS'!$D$21</f>
        <v>#VALUE!</v>
      </c>
      <c r="O9" s="67" t="e">
        <f t="shared" si="3"/>
        <v>#VALUE!</v>
      </c>
      <c r="P9" s="60" t="e">
        <f>'TOX and EXPO INPUTS'!$D$16/N9</f>
        <v>#VALUE!</v>
      </c>
      <c r="Q9" s="66" t="e">
        <f t="shared" si="1"/>
        <v>#VALUE!</v>
      </c>
      <c r="R9" s="53"/>
      <c r="S9" s="53"/>
      <c r="T9" s="53"/>
      <c r="U9" s="53"/>
      <c r="V9" s="53"/>
      <c r="W9" s="53"/>
      <c r="X9" s="53"/>
      <c r="Y9" s="53"/>
      <c r="Z9" s="53"/>
      <c r="AA9" s="55"/>
      <c r="AB9" s="53"/>
      <c r="AC9" s="53"/>
      <c r="AD9" s="53"/>
      <c r="AE9" s="68"/>
      <c r="AF9" s="53"/>
      <c r="AG9" s="55"/>
      <c r="AH9" s="55"/>
      <c r="AI9" s="69"/>
      <c r="AJ9" s="53"/>
      <c r="AK9" s="55"/>
      <c r="AL9" s="53"/>
      <c r="AM9" s="53"/>
      <c r="AN9" s="55"/>
      <c r="AO9" s="55"/>
      <c r="AP9" s="53"/>
      <c r="AQ9" s="53"/>
      <c r="AR9" s="53"/>
      <c r="AS9" s="53"/>
      <c r="AT9" s="53"/>
      <c r="AU9" s="53"/>
      <c r="AV9" s="56"/>
      <c r="AW9" s="70"/>
    </row>
    <row r="10" spans="1:49" s="57" customFormat="1" x14ac:dyDescent="0.3">
      <c r="A10" s="116"/>
      <c r="B10" s="58" t="s">
        <v>26</v>
      </c>
      <c r="C10" s="59" t="s">
        <v>3</v>
      </c>
      <c r="D10" s="83" t="s">
        <v>89</v>
      </c>
      <c r="E10" s="60">
        <v>1.1000000000000001</v>
      </c>
      <c r="F10" s="60" t="e">
        <f t="shared" si="0"/>
        <v>#VALUE!</v>
      </c>
      <c r="G10" s="61">
        <v>150</v>
      </c>
      <c r="H10" s="62">
        <v>0.127</v>
      </c>
      <c r="I10" s="63">
        <v>3.5</v>
      </c>
      <c r="J10" s="64">
        <v>0.25</v>
      </c>
      <c r="K10" s="64">
        <f t="shared" si="2"/>
        <v>1</v>
      </c>
      <c r="L10" s="64">
        <v>0.48</v>
      </c>
      <c r="M10" s="65">
        <v>13.9</v>
      </c>
      <c r="N10" s="66" t="e">
        <f>(((F10*(H10*G10))*K10*(1-((1-L10)^((M10*I10)/K10)))))/'TOX and EXPO INPUTS'!$D$21</f>
        <v>#VALUE!</v>
      </c>
      <c r="O10" s="67" t="e">
        <f t="shared" si="3"/>
        <v>#VALUE!</v>
      </c>
      <c r="P10" s="60" t="e">
        <f>'TOX and EXPO INPUTS'!$D$16/N10</f>
        <v>#VALUE!</v>
      </c>
      <c r="Q10" s="66" t="e">
        <f t="shared" si="1"/>
        <v>#VALUE!</v>
      </c>
      <c r="R10" s="53"/>
      <c r="S10" s="53"/>
      <c r="T10" s="53"/>
      <c r="U10" s="53"/>
      <c r="V10" s="53"/>
      <c r="W10" s="53"/>
      <c r="X10" s="53"/>
      <c r="Y10" s="53"/>
      <c r="Z10" s="53"/>
      <c r="AA10" s="55"/>
      <c r="AB10" s="53"/>
      <c r="AC10" s="53"/>
      <c r="AD10" s="53"/>
      <c r="AE10" s="68"/>
      <c r="AF10" s="53"/>
      <c r="AG10" s="55"/>
      <c r="AH10" s="55"/>
      <c r="AI10" s="69"/>
      <c r="AJ10" s="53"/>
      <c r="AK10" s="55"/>
      <c r="AL10" s="53"/>
      <c r="AM10" s="53"/>
      <c r="AN10" s="55"/>
      <c r="AO10" s="55"/>
      <c r="AP10" s="53"/>
      <c r="AQ10" s="53"/>
      <c r="AR10" s="53"/>
      <c r="AS10" s="53"/>
      <c r="AT10" s="53"/>
      <c r="AU10" s="53"/>
      <c r="AV10" s="56"/>
      <c r="AW10" s="70"/>
    </row>
    <row r="11" spans="1:49" s="57" customFormat="1" ht="22.5" customHeight="1" x14ac:dyDescent="0.3">
      <c r="A11" s="116" t="s">
        <v>31</v>
      </c>
      <c r="B11" s="58" t="s">
        <v>23</v>
      </c>
      <c r="C11" s="59" t="s">
        <v>3</v>
      </c>
      <c r="D11" s="83" t="s">
        <v>90</v>
      </c>
      <c r="E11" s="60">
        <v>1.1000000000000001</v>
      </c>
      <c r="F11" s="60" t="e">
        <f t="shared" si="0"/>
        <v>#VALUE!</v>
      </c>
      <c r="G11" s="61">
        <v>150</v>
      </c>
      <c r="H11" s="62">
        <v>0.127</v>
      </c>
      <c r="I11" s="63">
        <v>3.5</v>
      </c>
      <c r="J11" s="64">
        <v>0.5</v>
      </c>
      <c r="K11" s="64">
        <f t="shared" si="2"/>
        <v>2</v>
      </c>
      <c r="L11" s="64">
        <v>0.48</v>
      </c>
      <c r="M11" s="65">
        <v>13.9</v>
      </c>
      <c r="N11" s="66" t="e">
        <f>(((F11*(H11*G11))*K11*(1-((1-L11)^((M11*I11)/K11)))))/'TOX and EXPO INPUTS'!$D$21</f>
        <v>#VALUE!</v>
      </c>
      <c r="O11" s="67" t="e">
        <f t="shared" ref="O11:O14" si="4">VALUE(TEXT(N11,"0.0E+00"))</f>
        <v>#VALUE!</v>
      </c>
      <c r="P11" s="60" t="e">
        <f>'TOX and EXPO INPUTS'!$D$16/N11</f>
        <v>#VALUE!</v>
      </c>
      <c r="Q11" s="66" t="e">
        <f t="shared" ref="Q11:Q14" si="5">VALUE(TEXT(P11,"0.0E+00"))</f>
        <v>#VALUE!</v>
      </c>
      <c r="R11" s="53"/>
      <c r="S11" s="53"/>
      <c r="T11" s="53"/>
      <c r="U11" s="53"/>
      <c r="V11" s="53"/>
      <c r="W11" s="53"/>
      <c r="X11" s="53"/>
      <c r="Y11" s="53"/>
      <c r="Z11" s="53"/>
      <c r="AA11" s="55"/>
      <c r="AB11" s="53"/>
      <c r="AC11" s="53"/>
      <c r="AD11" s="53"/>
      <c r="AE11" s="68"/>
      <c r="AF11" s="53"/>
      <c r="AG11" s="55"/>
      <c r="AH11" s="55"/>
      <c r="AI11" s="69"/>
      <c r="AJ11" s="53"/>
      <c r="AK11" s="55"/>
      <c r="AL11" s="53"/>
      <c r="AM11" s="53"/>
      <c r="AN11" s="55"/>
      <c r="AO11" s="55"/>
      <c r="AP11" s="53"/>
      <c r="AQ11" s="53"/>
      <c r="AR11" s="53"/>
      <c r="AS11" s="53"/>
      <c r="AT11" s="53"/>
      <c r="AU11" s="53"/>
      <c r="AV11" s="56"/>
      <c r="AW11" s="70"/>
    </row>
    <row r="12" spans="1:49" s="57" customFormat="1" x14ac:dyDescent="0.3">
      <c r="A12" s="116"/>
      <c r="B12" s="58" t="s">
        <v>24</v>
      </c>
      <c r="C12" s="59" t="s">
        <v>3</v>
      </c>
      <c r="D12" s="83" t="s">
        <v>91</v>
      </c>
      <c r="E12" s="60">
        <v>0.62</v>
      </c>
      <c r="F12" s="60" t="e">
        <f t="shared" si="0"/>
        <v>#VALUE!</v>
      </c>
      <c r="G12" s="61">
        <v>150</v>
      </c>
      <c r="H12" s="62">
        <v>0.127</v>
      </c>
      <c r="I12" s="63">
        <v>3.5</v>
      </c>
      <c r="J12" s="64">
        <v>0.5</v>
      </c>
      <c r="K12" s="64">
        <f t="shared" si="2"/>
        <v>2</v>
      </c>
      <c r="L12" s="64">
        <v>0.48</v>
      </c>
      <c r="M12" s="65">
        <v>13.9</v>
      </c>
      <c r="N12" s="66" t="e">
        <f>(((F12*(H12*G12))*K12*(1-((1-L12)^((M12*I12)/K12)))))/'TOX and EXPO INPUTS'!$D$21</f>
        <v>#VALUE!</v>
      </c>
      <c r="O12" s="67" t="e">
        <f t="shared" si="4"/>
        <v>#VALUE!</v>
      </c>
      <c r="P12" s="60" t="e">
        <f>'TOX and EXPO INPUTS'!$D$16/N12</f>
        <v>#VALUE!</v>
      </c>
      <c r="Q12" s="66" t="e">
        <f t="shared" si="5"/>
        <v>#VALUE!</v>
      </c>
      <c r="R12" s="53"/>
      <c r="S12" s="53"/>
      <c r="T12" s="53"/>
      <c r="U12" s="53"/>
      <c r="V12" s="53"/>
      <c r="W12" s="53"/>
      <c r="X12" s="53"/>
      <c r="Y12" s="53"/>
      <c r="Z12" s="53"/>
      <c r="AA12" s="55"/>
      <c r="AB12" s="53"/>
      <c r="AC12" s="53"/>
      <c r="AD12" s="53"/>
      <c r="AE12" s="68"/>
      <c r="AF12" s="53"/>
      <c r="AG12" s="55"/>
      <c r="AH12" s="55"/>
      <c r="AI12" s="69"/>
      <c r="AJ12" s="53"/>
      <c r="AK12" s="55"/>
      <c r="AL12" s="53"/>
      <c r="AM12" s="53"/>
      <c r="AN12" s="55"/>
      <c r="AO12" s="55"/>
      <c r="AP12" s="53"/>
      <c r="AQ12" s="53"/>
      <c r="AR12" s="53"/>
      <c r="AS12" s="53"/>
      <c r="AT12" s="53"/>
      <c r="AU12" s="53"/>
      <c r="AV12" s="56"/>
      <c r="AW12" s="70"/>
    </row>
    <row r="13" spans="1:49" s="57" customFormat="1" x14ac:dyDescent="0.3">
      <c r="A13" s="116"/>
      <c r="B13" s="58" t="s">
        <v>25</v>
      </c>
      <c r="C13" s="59" t="s">
        <v>3</v>
      </c>
      <c r="D13" s="83" t="s">
        <v>92</v>
      </c>
      <c r="E13" s="60">
        <v>2</v>
      </c>
      <c r="F13" s="60" t="e">
        <f t="shared" si="0"/>
        <v>#VALUE!</v>
      </c>
      <c r="G13" s="61">
        <v>150</v>
      </c>
      <c r="H13" s="62">
        <v>0.127</v>
      </c>
      <c r="I13" s="63">
        <v>3.5</v>
      </c>
      <c r="J13" s="64">
        <v>0.5</v>
      </c>
      <c r="K13" s="64">
        <f t="shared" si="2"/>
        <v>2</v>
      </c>
      <c r="L13" s="64">
        <v>0.48</v>
      </c>
      <c r="M13" s="65">
        <v>13.9</v>
      </c>
      <c r="N13" s="66" t="e">
        <f>(((F13*(H13*G13))*K13*(1-((1-L13)^((M13*I13)/K13)))))/'TOX and EXPO INPUTS'!$D$21</f>
        <v>#VALUE!</v>
      </c>
      <c r="O13" s="67" t="e">
        <f t="shared" si="4"/>
        <v>#VALUE!</v>
      </c>
      <c r="P13" s="60" t="e">
        <f>'TOX and EXPO INPUTS'!$D$16/N13</f>
        <v>#VALUE!</v>
      </c>
      <c r="Q13" s="66" t="e">
        <f t="shared" si="5"/>
        <v>#VALUE!</v>
      </c>
      <c r="R13" s="53"/>
      <c r="S13" s="53"/>
      <c r="T13" s="53"/>
      <c r="U13" s="53"/>
      <c r="V13" s="53"/>
      <c r="W13" s="53"/>
      <c r="X13" s="53"/>
      <c r="Y13" s="53"/>
      <c r="Z13" s="53"/>
      <c r="AA13" s="55"/>
      <c r="AB13" s="53"/>
      <c r="AC13" s="53"/>
      <c r="AD13" s="53"/>
      <c r="AE13" s="68"/>
      <c r="AF13" s="53"/>
      <c r="AG13" s="55"/>
      <c r="AH13" s="55"/>
      <c r="AI13" s="69"/>
      <c r="AJ13" s="53"/>
      <c r="AK13" s="55"/>
      <c r="AL13" s="53"/>
      <c r="AM13" s="53"/>
      <c r="AN13" s="55"/>
      <c r="AO13" s="55"/>
      <c r="AP13" s="53"/>
      <c r="AQ13" s="53"/>
      <c r="AR13" s="53"/>
      <c r="AS13" s="53"/>
      <c r="AT13" s="53"/>
      <c r="AU13" s="53"/>
      <c r="AV13" s="56"/>
      <c r="AW13" s="70"/>
    </row>
    <row r="14" spans="1:49" s="57" customFormat="1" x14ac:dyDescent="0.3">
      <c r="A14" s="116"/>
      <c r="B14" s="58" t="s">
        <v>26</v>
      </c>
      <c r="C14" s="59" t="s">
        <v>3</v>
      </c>
      <c r="D14" s="83" t="s">
        <v>93</v>
      </c>
      <c r="E14" s="60">
        <v>1.1000000000000001</v>
      </c>
      <c r="F14" s="60" t="e">
        <f t="shared" si="0"/>
        <v>#VALUE!</v>
      </c>
      <c r="G14" s="61">
        <v>150</v>
      </c>
      <c r="H14" s="62">
        <v>0.127</v>
      </c>
      <c r="I14" s="63">
        <v>3.5</v>
      </c>
      <c r="J14" s="64">
        <v>0.5</v>
      </c>
      <c r="K14" s="64">
        <f t="shared" si="2"/>
        <v>2</v>
      </c>
      <c r="L14" s="64">
        <v>0.48</v>
      </c>
      <c r="M14" s="65">
        <v>13.9</v>
      </c>
      <c r="N14" s="66" t="e">
        <f>(((F14*(H14*G14))*K14*(1-((1-L14)^((M14*I14)/K14)))))/'TOX and EXPO INPUTS'!$D$21</f>
        <v>#VALUE!</v>
      </c>
      <c r="O14" s="67" t="e">
        <f t="shared" si="4"/>
        <v>#VALUE!</v>
      </c>
      <c r="P14" s="60" t="e">
        <f>'TOX and EXPO INPUTS'!$D$16/N14</f>
        <v>#VALUE!</v>
      </c>
      <c r="Q14" s="66" t="e">
        <f t="shared" si="5"/>
        <v>#VALUE!</v>
      </c>
      <c r="R14" s="53"/>
      <c r="S14" s="53"/>
      <c r="T14" s="53"/>
      <c r="U14" s="53"/>
      <c r="V14" s="53"/>
      <c r="W14" s="53"/>
      <c r="X14" s="53"/>
      <c r="Y14" s="53"/>
      <c r="Z14" s="53"/>
      <c r="AA14" s="55"/>
      <c r="AB14" s="53"/>
      <c r="AC14" s="53"/>
      <c r="AD14" s="53"/>
      <c r="AE14" s="68"/>
      <c r="AF14" s="53"/>
      <c r="AG14" s="55"/>
      <c r="AH14" s="55"/>
      <c r="AI14" s="69"/>
      <c r="AJ14" s="53"/>
      <c r="AK14" s="55"/>
      <c r="AL14" s="53"/>
      <c r="AM14" s="53"/>
      <c r="AN14" s="55"/>
      <c r="AO14" s="55"/>
      <c r="AP14" s="53"/>
      <c r="AQ14" s="53"/>
      <c r="AR14" s="53"/>
      <c r="AS14" s="53"/>
      <c r="AT14" s="53"/>
      <c r="AU14" s="53"/>
      <c r="AV14" s="56"/>
      <c r="AW14" s="70"/>
    </row>
    <row r="15" spans="1:49" s="71" customFormat="1" x14ac:dyDescent="0.3"/>
    <row r="16" spans="1:49" s="71" customFormat="1" x14ac:dyDescent="0.3"/>
    <row r="17" s="71" customFormat="1" x14ac:dyDescent="0.3"/>
    <row r="18" s="71" customFormat="1" x14ac:dyDescent="0.3"/>
    <row r="19" s="71" customFormat="1" x14ac:dyDescent="0.3"/>
    <row r="20" s="71" customFormat="1" x14ac:dyDescent="0.3"/>
    <row r="21" s="71" customFormat="1" x14ac:dyDescent="0.3"/>
    <row r="22" s="71" customFormat="1" x14ac:dyDescent="0.3"/>
    <row r="23" s="71" customFormat="1" x14ac:dyDescent="0.3"/>
    <row r="24" s="71" customFormat="1" x14ac:dyDescent="0.3"/>
    <row r="25" s="71" customFormat="1" x14ac:dyDescent="0.3"/>
    <row r="26" s="71" customFormat="1" x14ac:dyDescent="0.3"/>
    <row r="27" s="71" customFormat="1" x14ac:dyDescent="0.3"/>
    <row r="28" s="71" customFormat="1" x14ac:dyDescent="0.3"/>
    <row r="29" s="71" customFormat="1" x14ac:dyDescent="0.3"/>
    <row r="30" s="71" customFormat="1" x14ac:dyDescent="0.3"/>
    <row r="31" s="71" customFormat="1" x14ac:dyDescent="0.3"/>
    <row r="32" s="71" customFormat="1" x14ac:dyDescent="0.3"/>
    <row r="33" s="71" customFormat="1" x14ac:dyDescent="0.3"/>
    <row r="34" s="71" customFormat="1" x14ac:dyDescent="0.3"/>
    <row r="35" s="71" customFormat="1" x14ac:dyDescent="0.3"/>
    <row r="36" s="71" customFormat="1" x14ac:dyDescent="0.3"/>
    <row r="37" s="71" customFormat="1" x14ac:dyDescent="0.3"/>
    <row r="38" s="71" customFormat="1" x14ac:dyDescent="0.3"/>
    <row r="39" s="71" customFormat="1" x14ac:dyDescent="0.3"/>
    <row r="40" s="71" customFormat="1" x14ac:dyDescent="0.3"/>
    <row r="41" s="71" customFormat="1" x14ac:dyDescent="0.3"/>
    <row r="42" s="71" customFormat="1" x14ac:dyDescent="0.3"/>
    <row r="43" s="71" customFormat="1" x14ac:dyDescent="0.3"/>
    <row r="44" s="71" customFormat="1" x14ac:dyDescent="0.3"/>
    <row r="45" s="71" customFormat="1" x14ac:dyDescent="0.3"/>
    <row r="46" s="71" customFormat="1" x14ac:dyDescent="0.3"/>
    <row r="47" s="71" customFormat="1" x14ac:dyDescent="0.3"/>
    <row r="48" s="71" customFormat="1" x14ac:dyDescent="0.3"/>
    <row r="49" s="71" customFormat="1" x14ac:dyDescent="0.3"/>
    <row r="50" s="71" customFormat="1" x14ac:dyDescent="0.3"/>
    <row r="51" s="71" customFormat="1" x14ac:dyDescent="0.3"/>
    <row r="52" s="71" customFormat="1" x14ac:dyDescent="0.3"/>
    <row r="53" s="71" customFormat="1" x14ac:dyDescent="0.3"/>
    <row r="54" s="71" customFormat="1" x14ac:dyDescent="0.3"/>
    <row r="55" s="71" customFormat="1" x14ac:dyDescent="0.3"/>
    <row r="56" s="71" customFormat="1" x14ac:dyDescent="0.3"/>
    <row r="57" s="71" customFormat="1" x14ac:dyDescent="0.3"/>
    <row r="58" s="71" customFormat="1" x14ac:dyDescent="0.3"/>
    <row r="59" s="71" customFormat="1" x14ac:dyDescent="0.3"/>
    <row r="60" s="71" customFormat="1" x14ac:dyDescent="0.3"/>
    <row r="61" s="71" customFormat="1" x14ac:dyDescent="0.3"/>
    <row r="62" s="71" customFormat="1" x14ac:dyDescent="0.3"/>
    <row r="63" s="71" customFormat="1" x14ac:dyDescent="0.3"/>
    <row r="64" s="71" customFormat="1" x14ac:dyDescent="0.3"/>
    <row r="65" s="71" customFormat="1" x14ac:dyDescent="0.3"/>
    <row r="66" s="71" customFormat="1" x14ac:dyDescent="0.3"/>
    <row r="67" s="71" customFormat="1" x14ac:dyDescent="0.3"/>
    <row r="68" s="71" customFormat="1" x14ac:dyDescent="0.3"/>
    <row r="69" s="71" customFormat="1" x14ac:dyDescent="0.3"/>
    <row r="70" s="71" customFormat="1" x14ac:dyDescent="0.3"/>
    <row r="71" s="71" customFormat="1" x14ac:dyDescent="0.3"/>
    <row r="72" s="71" customFormat="1" x14ac:dyDescent="0.3"/>
    <row r="73" s="71" customFormat="1" x14ac:dyDescent="0.3"/>
    <row r="74" s="71" customFormat="1" x14ac:dyDescent="0.3"/>
    <row r="75" s="71" customFormat="1" x14ac:dyDescent="0.3"/>
    <row r="76" s="71" customFormat="1" x14ac:dyDescent="0.3"/>
    <row r="77" s="71" customFormat="1" x14ac:dyDescent="0.3"/>
    <row r="78" s="71" customFormat="1" x14ac:dyDescent="0.3"/>
    <row r="79" s="71" customFormat="1" x14ac:dyDescent="0.3"/>
    <row r="80" s="71" customFormat="1" x14ac:dyDescent="0.3"/>
    <row r="81" s="71" customFormat="1" x14ac:dyDescent="0.3"/>
    <row r="82" s="71" customFormat="1" x14ac:dyDescent="0.3"/>
    <row r="83" s="71" customFormat="1" x14ac:dyDescent="0.3"/>
    <row r="84" s="71" customFormat="1" x14ac:dyDescent="0.3"/>
    <row r="85" s="71" customFormat="1" x14ac:dyDescent="0.3"/>
    <row r="86" s="71" customFormat="1" x14ac:dyDescent="0.3"/>
    <row r="87" s="71" customFormat="1" x14ac:dyDescent="0.3"/>
    <row r="88" s="71" customFormat="1" x14ac:dyDescent="0.3"/>
    <row r="89" s="71" customFormat="1" x14ac:dyDescent="0.3"/>
    <row r="90" s="71" customFormat="1" x14ac:dyDescent="0.3"/>
    <row r="91" s="71" customFormat="1" x14ac:dyDescent="0.3"/>
    <row r="92" s="71" customFormat="1" x14ac:dyDescent="0.3"/>
    <row r="93" s="71" customFormat="1" x14ac:dyDescent="0.3"/>
    <row r="94" s="71" customFormat="1" x14ac:dyDescent="0.3"/>
    <row r="95" s="71" customFormat="1" x14ac:dyDescent="0.3"/>
    <row r="96" s="71" customFormat="1" x14ac:dyDescent="0.3"/>
    <row r="97" s="71" customFormat="1" x14ac:dyDescent="0.3"/>
    <row r="98" s="71" customFormat="1" x14ac:dyDescent="0.3"/>
    <row r="99" s="71" customFormat="1" x14ac:dyDescent="0.3"/>
    <row r="100" s="71" customFormat="1" x14ac:dyDescent="0.3"/>
    <row r="101" s="71" customFormat="1" x14ac:dyDescent="0.3"/>
    <row r="102" s="71" customFormat="1" x14ac:dyDescent="0.3"/>
    <row r="103" s="71" customFormat="1" x14ac:dyDescent="0.3"/>
    <row r="104" s="71" customFormat="1" x14ac:dyDescent="0.3"/>
    <row r="105" s="71" customFormat="1" x14ac:dyDescent="0.3"/>
    <row r="106" s="71" customFormat="1" x14ac:dyDescent="0.3"/>
    <row r="107" s="71" customFormat="1" x14ac:dyDescent="0.3"/>
    <row r="108" s="71" customFormat="1" x14ac:dyDescent="0.3"/>
    <row r="109" s="71" customFormat="1" x14ac:dyDescent="0.3"/>
    <row r="110" s="71" customFormat="1" x14ac:dyDescent="0.3"/>
    <row r="111" s="71" customFormat="1" x14ac:dyDescent="0.3"/>
    <row r="112" s="71" customFormat="1" x14ac:dyDescent="0.3"/>
    <row r="113" s="71" customFormat="1" x14ac:dyDescent="0.3"/>
    <row r="114" s="71" customFormat="1" x14ac:dyDescent="0.3"/>
    <row r="115" s="71" customFormat="1" x14ac:dyDescent="0.3"/>
    <row r="116" s="71" customFormat="1" x14ac:dyDescent="0.3"/>
    <row r="117" s="71" customFormat="1" x14ac:dyDescent="0.3"/>
    <row r="118" s="71" customFormat="1" x14ac:dyDescent="0.3"/>
    <row r="119" s="71" customFormat="1" x14ac:dyDescent="0.3"/>
    <row r="120" s="71" customFormat="1" x14ac:dyDescent="0.3"/>
    <row r="121" s="71" customFormat="1" x14ac:dyDescent="0.3"/>
    <row r="122" s="71" customFormat="1" x14ac:dyDescent="0.3"/>
    <row r="123" s="71" customFormat="1" x14ac:dyDescent="0.3"/>
    <row r="124" s="71" customFormat="1" x14ac:dyDescent="0.3"/>
    <row r="125" s="71" customFormat="1" x14ac:dyDescent="0.3"/>
    <row r="126" s="71" customFormat="1" x14ac:dyDescent="0.3"/>
    <row r="127" s="71" customFormat="1" x14ac:dyDescent="0.3"/>
    <row r="128" s="71" customFormat="1" x14ac:dyDescent="0.3"/>
    <row r="129" s="71" customFormat="1" x14ac:dyDescent="0.3"/>
    <row r="130" s="71" customFormat="1" x14ac:dyDescent="0.3"/>
    <row r="131" s="71" customFormat="1" x14ac:dyDescent="0.3"/>
    <row r="132" s="71" customFormat="1" x14ac:dyDescent="0.3"/>
    <row r="133" s="71" customFormat="1" x14ac:dyDescent="0.3"/>
    <row r="134" s="71" customFormat="1" x14ac:dyDescent="0.3"/>
    <row r="135" s="71" customFormat="1" x14ac:dyDescent="0.3"/>
    <row r="136" s="71" customFormat="1" x14ac:dyDescent="0.3"/>
    <row r="137" s="71" customFormat="1" x14ac:dyDescent="0.3"/>
    <row r="138" s="71" customFormat="1" x14ac:dyDescent="0.3"/>
    <row r="139" s="71" customFormat="1" x14ac:dyDescent="0.3"/>
    <row r="140" s="71" customFormat="1" x14ac:dyDescent="0.3"/>
    <row r="141" s="71" customFormat="1" x14ac:dyDescent="0.3"/>
    <row r="142" s="71" customFormat="1" x14ac:dyDescent="0.3"/>
    <row r="143" s="71" customFormat="1" x14ac:dyDescent="0.3"/>
    <row r="144" s="71" customFormat="1" x14ac:dyDescent="0.3"/>
    <row r="145" spans="9:11" x14ac:dyDescent="0.3">
      <c r="I145" s="71"/>
      <c r="J145" s="71"/>
      <c r="K145" s="71"/>
    </row>
    <row r="146" spans="9:11" x14ac:dyDescent="0.3">
      <c r="I146" s="71"/>
      <c r="J146" s="71"/>
      <c r="K146" s="71"/>
    </row>
    <row r="147" spans="9:11" x14ac:dyDescent="0.3">
      <c r="I147" s="71"/>
      <c r="J147" s="71"/>
      <c r="K147" s="71"/>
    </row>
    <row r="148" spans="9:11" x14ac:dyDescent="0.3">
      <c r="I148" s="71"/>
      <c r="J148" s="71"/>
      <c r="K148" s="71"/>
    </row>
    <row r="149" spans="9:11" x14ac:dyDescent="0.3">
      <c r="I149" s="71"/>
      <c r="J149" s="71"/>
      <c r="K149" s="71"/>
    </row>
    <row r="150" spans="9:11" x14ac:dyDescent="0.3">
      <c r="I150" s="71"/>
      <c r="J150" s="71"/>
      <c r="K150" s="71"/>
    </row>
    <row r="151" spans="9:11" x14ac:dyDescent="0.3">
      <c r="I151" s="71"/>
      <c r="J151" s="71"/>
      <c r="K151" s="71"/>
    </row>
    <row r="152" spans="9:11" x14ac:dyDescent="0.3">
      <c r="I152" s="71"/>
      <c r="J152" s="71"/>
      <c r="K152" s="71"/>
    </row>
    <row r="153" spans="9:11" x14ac:dyDescent="0.3">
      <c r="I153" s="71"/>
      <c r="J153" s="71"/>
      <c r="K153" s="71"/>
    </row>
    <row r="154" spans="9:11" x14ac:dyDescent="0.3">
      <c r="I154" s="71"/>
      <c r="J154" s="71"/>
      <c r="K154" s="71"/>
    </row>
    <row r="155" spans="9:11" x14ac:dyDescent="0.3">
      <c r="I155" s="71"/>
      <c r="J155" s="71"/>
      <c r="K155" s="71"/>
    </row>
    <row r="156" spans="9:11" x14ac:dyDescent="0.3">
      <c r="I156" s="71"/>
      <c r="J156" s="71"/>
      <c r="K156" s="71"/>
    </row>
    <row r="157" spans="9:11" x14ac:dyDescent="0.3">
      <c r="I157" s="71"/>
      <c r="J157" s="71"/>
      <c r="K157" s="71"/>
    </row>
    <row r="158" spans="9:11" x14ac:dyDescent="0.3">
      <c r="I158" s="71"/>
      <c r="J158" s="71"/>
      <c r="K158" s="71"/>
    </row>
    <row r="159" spans="9:11" x14ac:dyDescent="0.3">
      <c r="I159" s="71"/>
      <c r="J159" s="71"/>
      <c r="K159" s="71"/>
    </row>
    <row r="160" spans="9:11" x14ac:dyDescent="0.3">
      <c r="I160" s="71"/>
      <c r="J160" s="71"/>
      <c r="K160" s="71"/>
    </row>
    <row r="161" spans="9:11" x14ac:dyDescent="0.3">
      <c r="I161" s="71"/>
      <c r="J161" s="71"/>
      <c r="K161" s="71"/>
    </row>
    <row r="162" spans="9:11" x14ac:dyDescent="0.3">
      <c r="I162" s="71"/>
      <c r="J162" s="71"/>
      <c r="K162" s="71"/>
    </row>
    <row r="163" spans="9:11" x14ac:dyDescent="0.3">
      <c r="I163" s="71"/>
      <c r="J163" s="71"/>
      <c r="K163" s="71"/>
    </row>
    <row r="164" spans="9:11" x14ac:dyDescent="0.3">
      <c r="I164" s="71"/>
      <c r="J164" s="71"/>
      <c r="K164" s="71"/>
    </row>
    <row r="165" spans="9:11" x14ac:dyDescent="0.3">
      <c r="I165" s="71"/>
      <c r="J165" s="71"/>
      <c r="K165" s="71"/>
    </row>
    <row r="166" spans="9:11" x14ac:dyDescent="0.3">
      <c r="I166" s="71"/>
      <c r="J166" s="71"/>
      <c r="K166" s="71"/>
    </row>
    <row r="167" spans="9:11" x14ac:dyDescent="0.3">
      <c r="I167" s="71"/>
      <c r="J167" s="71"/>
      <c r="K167" s="71"/>
    </row>
    <row r="168" spans="9:11" x14ac:dyDescent="0.3">
      <c r="I168" s="71"/>
      <c r="J168" s="71"/>
      <c r="K168" s="71"/>
    </row>
    <row r="169" spans="9:11" x14ac:dyDescent="0.3">
      <c r="I169" s="71"/>
      <c r="J169" s="71"/>
      <c r="K169" s="71"/>
    </row>
    <row r="170" spans="9:11" x14ac:dyDescent="0.3">
      <c r="I170" s="71"/>
      <c r="J170" s="71"/>
      <c r="K170" s="71"/>
    </row>
    <row r="171" spans="9:11" x14ac:dyDescent="0.3">
      <c r="I171" s="71"/>
      <c r="J171" s="71"/>
      <c r="K171" s="71"/>
    </row>
    <row r="172" spans="9:11" x14ac:dyDescent="0.3">
      <c r="I172" s="71"/>
      <c r="J172" s="71"/>
      <c r="K172" s="71"/>
    </row>
    <row r="173" spans="9:11" x14ac:dyDescent="0.3">
      <c r="I173" s="71"/>
      <c r="J173" s="71"/>
      <c r="K173" s="71"/>
    </row>
    <row r="174" spans="9:11" x14ac:dyDescent="0.3">
      <c r="I174" s="71"/>
      <c r="J174" s="71"/>
      <c r="K174" s="71"/>
    </row>
    <row r="175" spans="9:11" x14ac:dyDescent="0.3">
      <c r="I175" s="71"/>
      <c r="J175" s="71"/>
      <c r="K175" s="71"/>
    </row>
    <row r="176" spans="9:11" x14ac:dyDescent="0.3">
      <c r="I176" s="71"/>
      <c r="J176" s="71"/>
      <c r="K176" s="71"/>
    </row>
  </sheetData>
  <sheetProtection formatCells="0" formatColumns="0" formatRows="0" insertColumns="0" insertRows="0" insertHyperlinks="0" deleteColumns="0" deleteRows="0" sort="0" autoFilter="0" pivotTables="0"/>
  <mergeCells count="4">
    <mergeCell ref="A11:A14"/>
    <mergeCell ref="A7:A10"/>
    <mergeCell ref="A6:B6"/>
    <mergeCell ref="I4:K4"/>
  </mergeCells>
  <conditionalFormatting sqref="Q7:Q14">
    <cfRule type="cellIs" dxfId="0" priority="1" operator="lessThan">
      <formula>$B$3</formula>
    </cfRule>
  </conditionalFormatting>
  <pageMargins left="0.75" right="0.75" top="1" bottom="1" header="0.5" footer="0.5"/>
  <pageSetup scale="5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TOX and EXPO INPUTS</vt:lpstr>
      <vt:lpstr>Postapp - Dermal</vt:lpstr>
      <vt:lpstr>Postapp - HtM</vt:lpstr>
    </vt:vector>
  </TitlesOfParts>
  <Company>EPA OPP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Lowe</dc:creator>
  <cp:lastModifiedBy>Dev</cp:lastModifiedBy>
  <cp:lastPrinted>2010-03-25T19:26:05Z</cp:lastPrinted>
  <dcterms:created xsi:type="dcterms:W3CDTF">2009-03-03T19:45:35Z</dcterms:created>
  <dcterms:modified xsi:type="dcterms:W3CDTF">2013-04-15T12:26:50Z</dcterms:modified>
</cp:coreProperties>
</file>