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RES\2012 SOP\Completed\"/>
    </mc:Choice>
  </mc:AlternateContent>
  <bookViews>
    <workbookView xWindow="45" yWindow="5715" windowWidth="19185" windowHeight="6450" tabRatio="813" activeTab="2"/>
  </bookViews>
  <sheets>
    <sheet name="TOX and EXPO INPUTS" sheetId="2" r:id="rId1"/>
    <sheet name="Treated Paints - Dermal" sheetId="1" r:id="rId2"/>
    <sheet name="Treated Paints - HtM" sheetId="6" r:id="rId3"/>
  </sheets>
  <definedNames>
    <definedName name="_Ref238279509" localSheetId="1">'Treated Paints - Dermal'!$B$39</definedName>
    <definedName name="_Ref238279509" localSheetId="2">'Treated Paints - HtM'!#REF!</definedName>
    <definedName name="_Ref238279873" localSheetId="2">'Treated Paints - HtM'!$B$41</definedName>
    <definedName name="_Ref238466857" localSheetId="2">'Treated Paints - HtM'!#REF!</definedName>
    <definedName name="_Ref310437210" localSheetId="1">'Treated Paints - Dermal'!$G$39</definedName>
    <definedName name="_Ref310437210" localSheetId="2">'Treated Paints - HtM'!#REF!</definedName>
  </definedNames>
  <calcPr calcId="152511" iterateDelta="1E-4"/>
</workbook>
</file>

<file path=xl/calcChain.xml><?xml version="1.0" encoding="utf-8"?>
<calcChain xmlns="http://schemas.openxmlformats.org/spreadsheetml/2006/main">
  <c r="H35" i="1" l="1"/>
  <c r="H34" i="1"/>
  <c r="C4" i="6" l="1"/>
  <c r="C4" i="1"/>
  <c r="G23" i="6" l="1"/>
  <c r="H37" i="6" s="1"/>
  <c r="G30" i="6"/>
  <c r="J37" i="6" s="1"/>
  <c r="F29" i="6"/>
  <c r="D29" i="6"/>
  <c r="G16" i="6"/>
  <c r="D37" i="6" s="1"/>
  <c r="C37" i="6"/>
  <c r="C34" i="1"/>
  <c r="G27" i="1"/>
  <c r="F34" i="1" s="1"/>
  <c r="G20" i="1"/>
  <c r="C35" i="1"/>
  <c r="E37" i="6"/>
  <c r="D22" i="6"/>
  <c r="D15" i="6"/>
  <c r="F22" i="6"/>
  <c r="F15" i="6"/>
  <c r="C19" i="1"/>
  <c r="C26" i="1"/>
  <c r="F26" i="1"/>
  <c r="F19" i="1"/>
  <c r="K37" i="6"/>
  <c r="I37" i="6"/>
  <c r="G37" i="6"/>
  <c r="F37" i="6"/>
  <c r="E35" i="1" l="1"/>
  <c r="E34" i="1"/>
  <c r="G34" i="1" s="1"/>
  <c r="I34" i="1" s="1"/>
  <c r="F35" i="1"/>
  <c r="L37" i="6"/>
  <c r="M37" i="6" s="1"/>
  <c r="N37" i="6" l="1"/>
  <c r="O37" i="6" s="1"/>
  <c r="G35" i="1"/>
  <c r="I35" i="1" s="1"/>
  <c r="J34" i="1"/>
  <c r="K34" i="1" s="1"/>
  <c r="J35" i="1"/>
  <c r="K35" i="1" s="1"/>
</calcChain>
</file>

<file path=xl/sharedStrings.xml><?xml version="1.0" encoding="utf-8"?>
<sst xmlns="http://schemas.openxmlformats.org/spreadsheetml/2006/main" count="239" uniqueCount="152">
  <si>
    <t>Algorithm Notation</t>
  </si>
  <si>
    <t>Exposure Factor (Units)</t>
  </si>
  <si>
    <t>Recommended Input Values</t>
  </si>
  <si>
    <t>SR</t>
  </si>
  <si>
    <t>Label</t>
  </si>
  <si>
    <t>WF</t>
  </si>
  <si>
    <t>Percent A.I. by Weight  (% w/w)</t>
  </si>
  <si>
    <t>SA/BW</t>
  </si>
  <si>
    <t>Adult</t>
  </si>
  <si>
    <t>TE</t>
  </si>
  <si>
    <t>Tox information</t>
  </si>
  <si>
    <t>Dermal LOC</t>
  </si>
  <si>
    <t>Population</t>
  </si>
  <si>
    <t>E</t>
  </si>
  <si>
    <t>AF</t>
  </si>
  <si>
    <t>D</t>
  </si>
  <si>
    <t>Adults (16&lt;81 years)</t>
  </si>
  <si>
    <t>Children (1 &lt;2 years)</t>
  </si>
  <si>
    <t>Value</t>
  </si>
  <si>
    <t>Units</t>
  </si>
  <si>
    <t>Select Fraction of Body Exposed or Enter Custom Value</t>
  </si>
  <si>
    <t>Unitless</t>
  </si>
  <si>
    <t>Custom</t>
  </si>
  <si>
    <t>Margin of Exposure</t>
  </si>
  <si>
    <t>MOE</t>
  </si>
  <si>
    <t>Point Estimate(s)</t>
  </si>
  <si>
    <r>
      <t>Surface Residue Concentration (mg a.i. /cm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</si>
  <si>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Product-Specific Label</t>
  </si>
  <si>
    <r>
      <t>F</t>
    </r>
    <r>
      <rPr>
        <vertAlign val="subscript"/>
        <sz val="10"/>
        <color theme="1"/>
        <rFont val="Times New Roman"/>
        <family val="1"/>
      </rPr>
      <t>M</t>
    </r>
  </si>
  <si>
    <t>Fraction of hand mouthed per event (fraction/event)</t>
  </si>
  <si>
    <r>
      <t>SA</t>
    </r>
    <r>
      <rPr>
        <vertAlign val="subscript"/>
        <sz val="10"/>
        <color theme="1"/>
        <rFont val="Times New Roman"/>
        <family val="1"/>
      </rPr>
      <t>H</t>
    </r>
  </si>
  <si>
    <r>
      <t>Typical surface area of one toddler hand (cm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</si>
  <si>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N_Replen</t>
  </si>
  <si>
    <t>Replenishment intervals (intervals/hr)</t>
  </si>
  <si>
    <t>ET</t>
  </si>
  <si>
    <t>Children 1 &lt; 2 years old</t>
  </si>
  <si>
    <t>SE</t>
  </si>
  <si>
    <t>Freq_HtM</t>
  </si>
  <si>
    <t>BW</t>
  </si>
  <si>
    <t>Body Weight (kg)</t>
  </si>
  <si>
    <t>Exposure Time (Hours/Day)</t>
  </si>
  <si>
    <t>Outdoor</t>
  </si>
  <si>
    <t>Fraction of body exposed (Unitless)</t>
  </si>
  <si>
    <t>Daily Material-to-Skin Transfer Efficiency (Fraction/Day)</t>
  </si>
  <si>
    <t>Dermal absorption factor (Unitless Fraction)</t>
  </si>
  <si>
    <t>Margin of Exposure (Unitless Fraction)</t>
  </si>
  <si>
    <t>Saliva extraction factor (Unitless Fraction)</t>
  </si>
  <si>
    <t>Hand-to-mouth events per hour (Events/Hours)</t>
  </si>
  <si>
    <t>Bodyweight (kg)</t>
  </si>
  <si>
    <t>Exposure (mg a.i./day)</t>
  </si>
  <si>
    <t>Indoor</t>
  </si>
  <si>
    <t>Select Material to Determine TE or Enter Custom Value</t>
  </si>
  <si>
    <t>Maximum Labeled Rate</t>
  </si>
  <si>
    <t>Fraction of body that contacts residue</t>
  </si>
  <si>
    <t>Material-to-skin transfer efficiency (fraction/day)</t>
  </si>
  <si>
    <t>Default</t>
  </si>
  <si>
    <t>1.  Dermal Exposure/Dose Parameters</t>
  </si>
  <si>
    <t>Enter surface residue concentration.</t>
  </si>
  <si>
    <t>Treated Paints - Dermal Exposure Assessment Calculator:</t>
  </si>
  <si>
    <t>Fraction/Day</t>
  </si>
  <si>
    <t>Material-to-skin transfer efficiency</t>
  </si>
  <si>
    <t>Material-to-skin transfer efficiency (Unitless Fraction)</t>
  </si>
  <si>
    <t>Select Material-to-Skin Transfer Efficiency</t>
  </si>
  <si>
    <t>Select frequency of hand-to-mouth events</t>
  </si>
  <si>
    <t>Events per hour</t>
  </si>
  <si>
    <t>Treated Paints - Incidental Ingestion from Hand-to-Mouth Activity</t>
  </si>
  <si>
    <t>Body Weight Pick List Reference (DO NOT DELETE)</t>
  </si>
  <si>
    <t>Lifestage</t>
  </si>
  <si>
    <t>Mean Body Weight (kg)</t>
  </si>
  <si>
    <t>General</t>
  </si>
  <si>
    <t>Combined Adults (16 &lt; 80 years old)</t>
  </si>
  <si>
    <t>Female-specific</t>
  </si>
  <si>
    <t>Female Adults (13 &lt; 49 years old)</t>
  </si>
  <si>
    <t>Male-specific</t>
  </si>
  <si>
    <t>Male Adults (16 &lt; 80 years old)</t>
  </si>
  <si>
    <t>Hand-to-mouth events per hour (events/hour)</t>
  </si>
  <si>
    <t>Exposure Time (hours per day)</t>
  </si>
  <si>
    <t>Saliva extraction factor (fraction)</t>
  </si>
  <si>
    <t>Exposure Factor (units)</t>
  </si>
  <si>
    <t>Calculator Results:  Treated Paint Dermal Exposure Estimates for Adults and Children 1 &lt;2 Years</t>
  </si>
  <si>
    <t>Calculator Results:  Treated Paint HtM Exposure Estimates for Children 1 &lt;2 Years</t>
  </si>
  <si>
    <t>Margin of Exposure (Rounded)</t>
  </si>
  <si>
    <t>Margin of Exposure (Rounded) (Unitless Fraction)</t>
  </si>
  <si>
    <t>Treated Paints and Preservatives SOP</t>
  </si>
  <si>
    <t>POD Type</t>
  </si>
  <si>
    <t>Incidental Oral</t>
  </si>
  <si>
    <t>Dermal</t>
  </si>
  <si>
    <t>Inhalation</t>
  </si>
  <si>
    <t>Adults</t>
  </si>
  <si>
    <t>Children</t>
  </si>
  <si>
    <t>1 &lt;2 years</t>
  </si>
  <si>
    <t>3 &lt;6 years</t>
  </si>
  <si>
    <t>Toxicity Source/Study Pick List (DO NOT DELETE)</t>
  </si>
  <si>
    <t>POD</t>
  </si>
  <si>
    <t>Absorption</t>
  </si>
  <si>
    <t>Exposure Duration Pick List (Do Not Delete)</t>
  </si>
  <si>
    <t>EXPOSURE AND TOXICITY FACTORS</t>
  </si>
  <si>
    <t>Green cells = input required by assessor</t>
  </si>
  <si>
    <t>Active ingredient:</t>
  </si>
  <si>
    <t>Exposure Duration:
(for multiple exposure durations, create new files)</t>
  </si>
  <si>
    <t>POD (mg/kg/day)</t>
  </si>
  <si>
    <t>POD source/study</t>
  </si>
  <si>
    <t>Absorption (0-1)</t>
  </si>
  <si>
    <t>Absorption source/study</t>
  </si>
  <si>
    <t>LOC</t>
  </si>
  <si>
    <t>Body weights (kg)</t>
  </si>
  <si>
    <r>
      <t>Inhalation Rates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/hr)</t>
    </r>
  </si>
  <si>
    <r>
      <t xml:space="preserve">1.1  Surface Residue Concentration (SR):  </t>
    </r>
    <r>
      <rPr>
        <sz val="11"/>
        <color theme="1"/>
        <rFont val="Times New Roman"/>
        <family val="1"/>
      </rPr>
      <t xml:space="preserve">Surface residue concentration is the concentration of pesticide residue on the treated/painted surface.  </t>
    </r>
  </si>
  <si>
    <r>
      <t>mg a.i./cm</t>
    </r>
    <r>
      <rPr>
        <vertAlign val="superscript"/>
        <sz val="11"/>
        <color theme="0" tint="-0.34998626667073579"/>
        <rFont val="Times New Roman"/>
        <family val="1"/>
      </rPr>
      <t>2</t>
    </r>
  </si>
  <si>
    <r>
      <t xml:space="preserve">1.2  Fraction of Body Exposed:  </t>
    </r>
    <r>
      <rPr>
        <sz val="11"/>
        <color theme="1"/>
        <rFont val="Times New Roman"/>
        <family val="1"/>
      </rPr>
      <t xml:space="preserve">Fraction of body that contacts residue should be representative of the parts of the body that are expected to frequently contact the impregnated material.  </t>
    </r>
  </si>
  <si>
    <r>
      <t>Residue Concentration (mg a.i. /cm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>)</t>
    </r>
  </si>
  <si>
    <r>
      <t>Total body surface area to body weight ratio (cm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>/kg)</t>
    </r>
  </si>
  <si>
    <r>
      <t>F</t>
    </r>
    <r>
      <rPr>
        <i/>
        <vertAlign val="subscript"/>
        <sz val="11"/>
        <rFont val="Times New Roman"/>
        <family val="1"/>
      </rPr>
      <t>Body</t>
    </r>
  </si>
  <si>
    <r>
      <t>F</t>
    </r>
    <r>
      <rPr>
        <vertAlign val="subscript"/>
        <sz val="10"/>
        <color theme="1"/>
        <rFont val="Times New Roman"/>
        <family val="1"/>
      </rPr>
      <t>body</t>
    </r>
  </si>
  <si>
    <r>
      <t>total body surface area to body weight ratio (cm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/kg)</t>
    </r>
  </si>
  <si>
    <t>Absorbed Dose (mg/kg-day)</t>
  </si>
  <si>
    <t>Exposure (mg/kg-day)</t>
  </si>
  <si>
    <r>
      <t xml:space="preserve">1.2  Material-to-Skin Transfer Efficiency (TE):  </t>
    </r>
    <r>
      <rPr>
        <sz val="11"/>
        <color theme="1"/>
        <rFont val="Times New Roman"/>
        <family val="1"/>
      </rPr>
      <t xml:space="preserve">Surface-to-skin transfer efficiency is the fraction of pesticide residue that is transferred from a painted/treated surface to the skin.  </t>
    </r>
  </si>
  <si>
    <r>
      <t xml:space="preserve">1.3  Exposure Time (ET):  </t>
    </r>
    <r>
      <rPr>
        <sz val="11"/>
        <color theme="1"/>
        <rFont val="Times New Roman"/>
        <family val="1"/>
      </rPr>
      <t xml:space="preserve">Exposure time is the amount of time that a child is an environment where they may contact a treated/painted surface.  </t>
    </r>
  </si>
  <si>
    <r>
      <t xml:space="preserve">1.4  Hand-to-mouth events per hour (Freq_HtM):  </t>
    </r>
    <r>
      <rPr>
        <sz val="11"/>
        <color theme="1"/>
        <rFont val="Times New Roman"/>
        <family val="1"/>
      </rPr>
      <t xml:space="preserve">Frequency of hand-to-mouth events refers to the number of hand-to-mouth events per hour. </t>
    </r>
  </si>
  <si>
    <r>
      <t>Typical surface area of one toddler hand (cm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>)</t>
    </r>
  </si>
  <si>
    <r>
      <t>F</t>
    </r>
    <r>
      <rPr>
        <i/>
        <vertAlign val="subscript"/>
        <sz val="11"/>
        <rFont val="Times New Roman"/>
        <family val="1"/>
      </rPr>
      <t>M</t>
    </r>
  </si>
  <si>
    <r>
      <t>SA</t>
    </r>
    <r>
      <rPr>
        <i/>
        <vertAlign val="subscript"/>
        <sz val="11"/>
        <rFont val="Times New Roman"/>
        <family val="1"/>
      </rPr>
      <t>H</t>
    </r>
  </si>
  <si>
    <t>Incidental Oral LOC</t>
  </si>
  <si>
    <t>Select location of treated surface or enter custom value</t>
  </si>
  <si>
    <t>KEY_Adult_bw</t>
  </si>
  <si>
    <t>KEY_Dermal_Absorption_Source</t>
  </si>
  <si>
    <t>KEY_Dermal_POD_Source</t>
  </si>
  <si>
    <t>KEY_Duration</t>
  </si>
  <si>
    <t>KEY_Adult_inhalation_rate</t>
  </si>
  <si>
    <t>KEY_Child_1_2_inhalation_rate</t>
  </si>
  <si>
    <t>KEY_Child_3_6_inhalation_rate</t>
  </si>
  <si>
    <t>KEY_Child_1_2_bw</t>
  </si>
  <si>
    <t>KEY_Child_3_6_bw</t>
  </si>
  <si>
    <t>KEY_Dermal_POD</t>
  </si>
  <si>
    <t>KEY_Dermal_Absorption</t>
  </si>
  <si>
    <t>KEY_Dermal_LOC</t>
  </si>
  <si>
    <t>KEY_Inhalation_POD</t>
  </si>
  <si>
    <t>KEY_Inhalation_POD_Source</t>
  </si>
  <si>
    <t>KEY_Inhalation_Absorption</t>
  </si>
  <si>
    <t>KEY_Inhalation_LOC</t>
  </si>
  <si>
    <t>KEY_Oral_POD</t>
  </si>
  <si>
    <t>KEY_Oral_LOC</t>
  </si>
  <si>
    <t>KEY_Active_ingredient</t>
  </si>
  <si>
    <t>KEY_body_fraction_exposed</t>
  </si>
  <si>
    <t>KEY_material_to_skin_transfer_efficiency</t>
  </si>
  <si>
    <t>KEY_surface_residue_concentration</t>
  </si>
  <si>
    <t>KEY_exposure_time</t>
  </si>
  <si>
    <t>KEY_hand_to_mouth_fequency</t>
  </si>
  <si>
    <t>Table 9.2:  Summary of recommended values for post-application dermal exposure assessment.</t>
  </si>
  <si>
    <t xml:space="preserve">Table 9.7:  Summary of recommended values for non-dietary hand-to-mouth ingestion exposure assessment. </t>
  </si>
  <si>
    <r>
      <rPr>
        <b/>
        <i/>
        <sz val="11"/>
        <color theme="1"/>
        <rFont val="Times New Roman"/>
        <family val="1"/>
      </rPr>
      <t>1.3  Daily Material-to-Skin Transfer Efficiency (TE):</t>
    </r>
    <r>
      <rPr>
        <b/>
        <sz val="11"/>
        <color theme="1"/>
        <rFont val="Times New Roman"/>
        <family val="1"/>
      </rPr>
      <t xml:space="preserve">  </t>
    </r>
    <r>
      <rPr>
        <sz val="11"/>
        <color theme="1"/>
        <rFont val="Times New Roman"/>
        <family val="1"/>
      </rPr>
      <t>Daily material-to-skin transfer efficiency is the percent of pesticide residue that is transferred from an impregnated material to an individual's skin during a one-day period.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</si>
</sst>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sz val="12"/>
      <name val="Arial"/>
      <family val="2"/>
    </font>
    <font>
      <b/>
      <sz val="18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vertAlign val="superscript"/>
      <sz val="12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0" tint="-0.499984740745262"/>
      <name val="Times New Roman"/>
      <family val="1"/>
    </font>
    <font>
      <sz val="11"/>
      <color theme="0" tint="-0.34998626667073579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vertAlign val="superscript"/>
      <sz val="11"/>
      <name val="Times New Roman"/>
      <family val="1"/>
    </font>
    <font>
      <i/>
      <vertAlign val="subscript"/>
      <sz val="11"/>
      <name val="Times New Roman"/>
      <family val="1"/>
    </font>
    <font>
      <b/>
      <sz val="14"/>
      <color theme="1"/>
      <name val="Times New Roman"/>
      <family val="1"/>
    </font>
    <font>
      <vertAlign val="superscript"/>
      <sz val="11"/>
      <color theme="0" tint="-0.3499862666707357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3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</cellStyleXfs>
  <cellXfs count="223">
    <xf numFmtId="0" fontId="0" fillId="0" borderId="0" xfId="0"/>
    <xf numFmtId="0" fontId="8" fillId="0" borderId="5" xfId="2" applyNumberFormat="1" applyFont="1" applyFill="1" applyBorder="1" applyAlignment="1">
      <alignment horizontal="center" vertical="center" wrapText="1"/>
    </xf>
    <xf numFmtId="0" fontId="8" fillId="0" borderId="5" xfId="2" applyFont="1" applyBorder="1"/>
    <xf numFmtId="0" fontId="8" fillId="0" borderId="0" xfId="2" applyFont="1" applyProtection="1">
      <protection locked="0"/>
    </xf>
    <xf numFmtId="0" fontId="8" fillId="0" borderId="5" xfId="0" applyFont="1" applyFill="1" applyBorder="1" applyAlignment="1">
      <alignment horizontal="left" vertical="center" wrapText="1"/>
    </xf>
    <xf numFmtId="0" fontId="10" fillId="0" borderId="0" xfId="0" applyFont="1"/>
    <xf numFmtId="0" fontId="4" fillId="3" borderId="3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38" xfId="0" applyFont="1" applyFill="1" applyBorder="1" applyAlignment="1">
      <alignment horizontal="left" vertical="top"/>
    </xf>
    <xf numFmtId="0" fontId="4" fillId="3" borderId="35" xfId="0" applyFont="1" applyFill="1" applyBorder="1" applyAlignment="1">
      <alignment horizontal="left" vertical="top"/>
    </xf>
    <xf numFmtId="0" fontId="4" fillId="4" borderId="31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/>
    </xf>
    <xf numFmtId="0" fontId="4" fillId="4" borderId="33" xfId="0" applyFont="1" applyFill="1" applyBorder="1" applyAlignment="1">
      <alignment horizontal="left" vertical="top"/>
    </xf>
    <xf numFmtId="0" fontId="4" fillId="4" borderId="35" xfId="0" applyFont="1" applyFill="1" applyBorder="1" applyAlignment="1">
      <alignment horizontal="left" vertical="top"/>
    </xf>
    <xf numFmtId="0" fontId="4" fillId="4" borderId="32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/>
    </xf>
    <xf numFmtId="0" fontId="4" fillId="3" borderId="28" xfId="0" applyFont="1" applyFill="1" applyBorder="1" applyAlignment="1">
      <alignment horizontal="left" vertical="top"/>
    </xf>
    <xf numFmtId="0" fontId="4" fillId="3" borderId="20" xfId="0" applyFont="1" applyFill="1" applyBorder="1" applyAlignment="1">
      <alignment horizontal="left" vertical="top"/>
    </xf>
    <xf numFmtId="0" fontId="4" fillId="3" borderId="23" xfId="0" applyFont="1" applyFill="1" applyBorder="1" applyAlignment="1">
      <alignment horizontal="left" vertical="top"/>
    </xf>
    <xf numFmtId="0" fontId="4" fillId="4" borderId="34" xfId="0" applyFont="1" applyFill="1" applyBorder="1" applyAlignment="1">
      <alignment horizontal="left" vertical="top"/>
    </xf>
    <xf numFmtId="0" fontId="4" fillId="4" borderId="3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4" fillId="4" borderId="29" xfId="0" applyFont="1" applyFill="1" applyBorder="1" applyAlignment="1">
      <alignment horizontal="left" vertical="top"/>
    </xf>
    <xf numFmtId="0" fontId="4" fillId="4" borderId="37" xfId="0" applyFont="1" applyFill="1" applyBorder="1" applyAlignment="1">
      <alignment horizontal="left" vertical="top"/>
    </xf>
    <xf numFmtId="0" fontId="4" fillId="4" borderId="23" xfId="0" applyFont="1" applyFill="1" applyBorder="1" applyAlignment="1">
      <alignment horizontal="left" vertical="top"/>
    </xf>
    <xf numFmtId="0" fontId="4" fillId="4" borderId="31" xfId="0" applyFont="1" applyFill="1" applyBorder="1" applyAlignment="1">
      <alignment horizontal="left" vertical="top"/>
    </xf>
    <xf numFmtId="0" fontId="4" fillId="4" borderId="20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horizontal="left" vertical="top"/>
    </xf>
    <xf numFmtId="0" fontId="4" fillId="3" borderId="25" xfId="0" applyFont="1" applyFill="1" applyBorder="1" applyAlignment="1">
      <alignment horizontal="left" vertical="top"/>
    </xf>
    <xf numFmtId="0" fontId="4" fillId="3" borderId="26" xfId="0" applyFont="1" applyFill="1" applyBorder="1" applyAlignment="1">
      <alignment horizontal="left" vertical="top"/>
    </xf>
    <xf numFmtId="0" fontId="3" fillId="2" borderId="30" xfId="0" applyFont="1" applyFill="1" applyBorder="1" applyAlignment="1">
      <alignment horizontal="left" vertical="top"/>
    </xf>
    <xf numFmtId="0" fontId="3" fillId="2" borderId="38" xfId="0" applyFont="1" applyFill="1" applyBorder="1" applyAlignment="1">
      <alignment horizontal="left" vertical="top"/>
    </xf>
    <xf numFmtId="0" fontId="3" fillId="2" borderId="33" xfId="0" applyFont="1" applyFill="1" applyBorder="1" applyAlignment="1">
      <alignment horizontal="left" vertical="top"/>
    </xf>
    <xf numFmtId="0" fontId="4" fillId="3" borderId="32" xfId="0" applyFont="1" applyFill="1" applyBorder="1" applyAlignment="1">
      <alignment horizontal="left" vertical="top"/>
    </xf>
    <xf numFmtId="0" fontId="4" fillId="3" borderId="40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4" fillId="3" borderId="41" xfId="0" applyFont="1" applyFill="1" applyBorder="1" applyAlignment="1">
      <alignment horizontal="left" vertical="top"/>
    </xf>
    <xf numFmtId="0" fontId="2" fillId="4" borderId="36" xfId="0" applyFont="1" applyFill="1" applyBorder="1" applyAlignment="1">
      <alignment horizontal="left" vertical="top"/>
    </xf>
    <xf numFmtId="0" fontId="2" fillId="4" borderId="42" xfId="0" applyFont="1" applyFill="1" applyBorder="1" applyAlignment="1">
      <alignment horizontal="left" vertical="top"/>
    </xf>
    <xf numFmtId="0" fontId="4" fillId="4" borderId="36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top"/>
    </xf>
    <xf numFmtId="0" fontId="4" fillId="4" borderId="42" xfId="0" applyFont="1" applyFill="1" applyBorder="1" applyAlignment="1">
      <alignment horizontal="left" vertical="top"/>
    </xf>
    <xf numFmtId="0" fontId="3" fillId="2" borderId="36" xfId="0" applyFont="1" applyFill="1" applyBorder="1" applyAlignment="1">
      <alignment horizontal="left" vertical="top"/>
    </xf>
    <xf numFmtId="0" fontId="3" fillId="2" borderId="42" xfId="0" applyFont="1" applyFill="1" applyBorder="1" applyAlignment="1">
      <alignment horizontal="left" vertical="top"/>
    </xf>
    <xf numFmtId="0" fontId="3" fillId="2" borderId="43" xfId="0" applyFont="1" applyFill="1" applyBorder="1" applyAlignment="1">
      <alignment horizontal="left" vertical="top"/>
    </xf>
    <xf numFmtId="0" fontId="3" fillId="2" borderId="41" xfId="0" applyFont="1" applyFill="1" applyBorder="1" applyAlignment="1">
      <alignment horizontal="left" vertical="top"/>
    </xf>
    <xf numFmtId="0" fontId="3" fillId="2" borderId="32" xfId="0" applyFont="1" applyFill="1" applyBorder="1" applyAlignment="1">
      <alignment horizontal="left" vertical="top"/>
    </xf>
    <xf numFmtId="0" fontId="3" fillId="2" borderId="39" xfId="0" applyFont="1" applyFill="1" applyBorder="1" applyAlignment="1">
      <alignment horizontal="left" vertical="top"/>
    </xf>
    <xf numFmtId="0" fontId="3" fillId="2" borderId="37" xfId="0" applyFont="1" applyFill="1" applyBorder="1" applyAlignment="1">
      <alignment horizontal="left" vertical="top"/>
    </xf>
    <xf numFmtId="0" fontId="8" fillId="0" borderId="23" xfId="2" applyFont="1" applyBorder="1" applyAlignment="1">
      <alignment horizontal="center"/>
    </xf>
    <xf numFmtId="0" fontId="8" fillId="0" borderId="25" xfId="2" applyFont="1" applyBorder="1"/>
    <xf numFmtId="0" fontId="8" fillId="0" borderId="22" xfId="2" applyFont="1" applyFill="1" applyBorder="1" applyAlignment="1">
      <alignment horizontal="left" vertical="center" wrapText="1"/>
    </xf>
    <xf numFmtId="0" fontId="8" fillId="0" borderId="22" xfId="2" applyFont="1" applyFill="1" applyBorder="1" applyAlignment="1">
      <alignment vertical="center"/>
    </xf>
    <xf numFmtId="0" fontId="8" fillId="0" borderId="5" xfId="2" applyFont="1" applyBorder="1" applyAlignment="1">
      <alignment horizontal="center"/>
    </xf>
    <xf numFmtId="0" fontId="9" fillId="10" borderId="45" xfId="2" applyFont="1" applyFill="1" applyBorder="1" applyAlignment="1">
      <alignment horizontal="left" vertical="center" wrapText="1"/>
    </xf>
    <xf numFmtId="0" fontId="8" fillId="0" borderId="0" xfId="2" applyFont="1" applyBorder="1" applyProtection="1">
      <protection locked="0"/>
    </xf>
    <xf numFmtId="0" fontId="8" fillId="10" borderId="45" xfId="2" applyFont="1" applyFill="1" applyBorder="1" applyAlignment="1">
      <alignment horizontal="left" vertical="center"/>
    </xf>
    <xf numFmtId="0" fontId="8" fillId="0" borderId="0" xfId="2" applyFont="1" applyBorder="1"/>
    <xf numFmtId="0" fontId="11" fillId="10" borderId="3" xfId="2" applyFont="1" applyFill="1" applyBorder="1" applyAlignment="1">
      <alignment vertical="center"/>
    </xf>
    <xf numFmtId="0" fontId="8" fillId="0" borderId="35" xfId="2" applyNumberFormat="1" applyFont="1" applyFill="1" applyBorder="1" applyAlignment="1">
      <alignment horizontal="center" vertical="center"/>
    </xf>
    <xf numFmtId="0" fontId="8" fillId="0" borderId="35" xfId="2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Protection="1">
      <protection locked="0"/>
    </xf>
    <xf numFmtId="0" fontId="19" fillId="0" borderId="0" xfId="2" applyFont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2" fontId="8" fillId="0" borderId="0" xfId="2" applyNumberFormat="1" applyFont="1" applyFill="1" applyBorder="1" applyAlignment="1">
      <alignment horizontal="center" vertical="center" wrapText="1"/>
    </xf>
    <xf numFmtId="0" fontId="8" fillId="0" borderId="0" xfId="2" applyFont="1" applyBorder="1"/>
    <xf numFmtId="0" fontId="8" fillId="10" borderId="23" xfId="2" applyNumberFormat="1" applyFont="1" applyFill="1" applyBorder="1" applyAlignment="1">
      <alignment horizontal="center" vertical="center" wrapText="1"/>
    </xf>
    <xf numFmtId="0" fontId="8" fillId="0" borderId="26" xfId="2" applyFont="1" applyBorder="1" applyAlignment="1">
      <alignment horizontal="center"/>
    </xf>
    <xf numFmtId="0" fontId="8" fillId="10" borderId="23" xfId="2" applyNumberFormat="1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2" applyFont="1" applyBorder="1" applyAlignment="1">
      <alignment horizontal="center"/>
    </xf>
    <xf numFmtId="0" fontId="18" fillId="0" borderId="34" xfId="0" applyFont="1" applyBorder="1" applyAlignment="1">
      <alignment vertical="center"/>
    </xf>
    <xf numFmtId="0" fontId="31" fillId="3" borderId="0" xfId="0" applyFont="1" applyFill="1" applyBorder="1" applyAlignment="1">
      <alignment horizontal="left" vertical="top"/>
    </xf>
    <xf numFmtId="0" fontId="18" fillId="3" borderId="0" xfId="0" applyFont="1" applyFill="1" applyBorder="1" applyAlignment="1" applyProtection="1">
      <alignment vertical="top"/>
      <protection locked="0"/>
    </xf>
    <xf numFmtId="0" fontId="20" fillId="3" borderId="0" xfId="0" applyFont="1" applyFill="1" applyBorder="1" applyAlignment="1">
      <alignment horizontal="left" vertical="top"/>
    </xf>
    <xf numFmtId="0" fontId="18" fillId="3" borderId="0" xfId="0" applyFont="1" applyFill="1" applyBorder="1" applyAlignment="1" applyProtection="1">
      <alignment horizontal="center" vertical="top"/>
      <protection locked="0"/>
    </xf>
    <xf numFmtId="0" fontId="2" fillId="3" borderId="0" xfId="0" applyFont="1" applyFill="1" applyAlignment="1">
      <alignment wrapText="1"/>
    </xf>
    <xf numFmtId="0" fontId="2" fillId="3" borderId="0" xfId="0" applyFont="1" applyFill="1" applyBorder="1" applyAlignment="1">
      <alignment wrapText="1"/>
    </xf>
    <xf numFmtId="0" fontId="18" fillId="3" borderId="0" xfId="0" applyFont="1" applyFill="1" applyBorder="1" applyAlignment="1">
      <alignment vertical="top"/>
    </xf>
    <xf numFmtId="0" fontId="18" fillId="3" borderId="0" xfId="0" applyFont="1" applyFill="1" applyBorder="1" applyAlignment="1">
      <alignment horizontal="center" vertical="top"/>
    </xf>
    <xf numFmtId="0" fontId="21" fillId="3" borderId="0" xfId="0" applyFont="1" applyFill="1" applyBorder="1" applyAlignment="1">
      <alignment horizontal="left" vertical="top"/>
    </xf>
    <xf numFmtId="0" fontId="12" fillId="8" borderId="1" xfId="2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left" vertical="top"/>
    </xf>
    <xf numFmtId="0" fontId="23" fillId="3" borderId="0" xfId="0" applyFont="1" applyFill="1" applyAlignment="1">
      <alignment vertical="top" wrapText="1"/>
    </xf>
    <xf numFmtId="0" fontId="24" fillId="3" borderId="0" xfId="0" applyFont="1" applyFill="1" applyAlignment="1">
      <alignment horizontal="left" vertical="top" indent="4"/>
    </xf>
    <xf numFmtId="0" fontId="18" fillId="3" borderId="0" xfId="0" applyFont="1" applyFill="1" applyAlignment="1">
      <alignment vertical="top" wrapText="1"/>
    </xf>
    <xf numFmtId="0" fontId="24" fillId="3" borderId="0" xfId="0" applyFont="1" applyFill="1" applyBorder="1" applyAlignment="1">
      <alignment horizontal="center" vertical="top"/>
    </xf>
    <xf numFmtId="0" fontId="25" fillId="3" borderId="0" xfId="0" applyFont="1" applyFill="1" applyBorder="1" applyAlignment="1">
      <alignment horizontal="center" vertical="top"/>
    </xf>
    <xf numFmtId="0" fontId="26" fillId="3" borderId="0" xfId="0" applyFont="1" applyFill="1" applyBorder="1" applyAlignment="1">
      <alignment horizontal="center" vertical="top" wrapText="1"/>
    </xf>
    <xf numFmtId="0" fontId="25" fillId="3" borderId="0" xfId="0" applyFont="1" applyFill="1" applyBorder="1" applyAlignment="1">
      <alignment horizontal="center" vertical="top" wrapText="1"/>
    </xf>
    <xf numFmtId="0" fontId="18" fillId="3" borderId="0" xfId="0" applyFont="1" applyFill="1" applyAlignment="1">
      <alignment horizontal="center" vertical="top" wrapText="1"/>
    </xf>
    <xf numFmtId="0" fontId="18" fillId="3" borderId="0" xfId="0" applyFont="1" applyFill="1" applyBorder="1" applyAlignment="1">
      <alignment horizontal="center" vertical="top" wrapText="1"/>
    </xf>
    <xf numFmtId="0" fontId="27" fillId="3" borderId="0" xfId="0" applyFont="1" applyFill="1" applyBorder="1" applyAlignment="1">
      <alignment horizontal="center" vertical="top"/>
    </xf>
    <xf numFmtId="0" fontId="26" fillId="3" borderId="0" xfId="0" applyFont="1" applyFill="1" applyBorder="1" applyAlignment="1">
      <alignment horizontal="center" vertical="top"/>
    </xf>
    <xf numFmtId="0" fontId="26" fillId="3" borderId="0" xfId="0" applyFont="1" applyFill="1" applyBorder="1" applyAlignment="1">
      <alignment vertical="top"/>
    </xf>
    <xf numFmtId="0" fontId="26" fillId="3" borderId="0" xfId="0" applyFont="1" applyFill="1" applyAlignment="1">
      <alignment horizontal="center" vertical="top"/>
    </xf>
    <xf numFmtId="0" fontId="25" fillId="3" borderId="0" xfId="0" applyFont="1" applyFill="1" applyAlignment="1">
      <alignment horizontal="center" vertical="top" wrapText="1"/>
    </xf>
    <xf numFmtId="0" fontId="27" fillId="3" borderId="0" xfId="0" applyFont="1" applyFill="1" applyBorder="1" applyAlignment="1">
      <alignment horizontal="left" vertical="top" indent="11"/>
    </xf>
    <xf numFmtId="0" fontId="18" fillId="3" borderId="0" xfId="0" applyFont="1" applyFill="1" applyAlignment="1">
      <alignment horizontal="center" vertical="top"/>
    </xf>
    <xf numFmtId="0" fontId="27" fillId="3" borderId="0" xfId="0" applyFont="1" applyFill="1" applyBorder="1" applyAlignment="1">
      <alignment horizontal="left" vertical="top" indent="15"/>
    </xf>
    <xf numFmtId="0" fontId="18" fillId="3" borderId="0" xfId="0" applyFont="1" applyFill="1" applyBorder="1" applyAlignment="1">
      <alignment horizontal="left" vertical="top" wrapText="1" indent="4"/>
    </xf>
    <xf numFmtId="0" fontId="18" fillId="3" borderId="0" xfId="0" applyFont="1" applyFill="1" applyBorder="1" applyAlignment="1">
      <alignment horizontal="left" vertical="top" indent="4"/>
    </xf>
    <xf numFmtId="0" fontId="18" fillId="3" borderId="0" xfId="0" applyFont="1" applyFill="1" applyBorder="1" applyAlignment="1">
      <alignment horizontal="left" vertical="top"/>
    </xf>
    <xf numFmtId="0" fontId="15" fillId="5" borderId="14" xfId="0" applyFont="1" applyFill="1" applyBorder="1" applyAlignment="1">
      <alignment horizontal="center" vertical="top" wrapText="1"/>
    </xf>
    <xf numFmtId="0" fontId="15" fillId="5" borderId="15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vertical="top" wrapText="1"/>
    </xf>
    <xf numFmtId="0" fontId="20" fillId="3" borderId="0" xfId="0" applyFont="1" applyFill="1" applyBorder="1" applyAlignment="1">
      <alignment horizontal="center" vertical="top" wrapText="1"/>
    </xf>
    <xf numFmtId="0" fontId="16" fillId="5" borderId="17" xfId="0" applyFont="1" applyFill="1" applyBorder="1" applyAlignment="1">
      <alignment horizontal="center" vertical="top"/>
    </xf>
    <xf numFmtId="0" fontId="16" fillId="5" borderId="17" xfId="0" applyFont="1" applyFill="1" applyBorder="1" applyAlignment="1">
      <alignment horizontal="center" vertical="top" wrapText="1"/>
    </xf>
    <xf numFmtId="0" fontId="16" fillId="5" borderId="18" xfId="0" applyFont="1" applyFill="1" applyBorder="1" applyAlignment="1">
      <alignment horizontal="center" vertical="top"/>
    </xf>
    <xf numFmtId="0" fontId="28" fillId="3" borderId="0" xfId="0" applyFont="1" applyFill="1" applyBorder="1" applyAlignment="1">
      <alignment vertical="top"/>
    </xf>
    <xf numFmtId="0" fontId="18" fillId="0" borderId="19" xfId="0" applyFont="1" applyFill="1" applyBorder="1" applyAlignment="1">
      <alignment horizontal="center" vertical="top"/>
    </xf>
    <xf numFmtId="0" fontId="18" fillId="0" borderId="20" xfId="0" applyFont="1" applyFill="1" applyBorder="1" applyAlignment="1">
      <alignment horizontal="center" vertical="top"/>
    </xf>
    <xf numFmtId="0" fontId="18" fillId="0" borderId="20" xfId="0" applyFont="1" applyFill="1" applyBorder="1" applyAlignment="1">
      <alignment horizontal="center" vertical="top" wrapText="1"/>
    </xf>
    <xf numFmtId="166" fontId="18" fillId="0" borderId="20" xfId="0" applyNumberFormat="1" applyFont="1" applyFill="1" applyBorder="1" applyAlignment="1">
      <alignment horizontal="center" vertical="top"/>
    </xf>
    <xf numFmtId="0" fontId="18" fillId="0" borderId="16" xfId="0" applyFont="1" applyFill="1" applyBorder="1" applyAlignment="1">
      <alignment horizontal="center" vertical="top"/>
    </xf>
    <xf numFmtId="0" fontId="18" fillId="0" borderId="17" xfId="0" applyFont="1" applyFill="1" applyBorder="1" applyAlignment="1">
      <alignment horizontal="center" vertical="top"/>
    </xf>
    <xf numFmtId="166" fontId="18" fillId="0" borderId="17" xfId="0" applyNumberFormat="1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top" wrapText="1"/>
    </xf>
    <xf numFmtId="0" fontId="18" fillId="3" borderId="0" xfId="0" applyFont="1" applyFill="1" applyAlignment="1">
      <alignment vertical="top"/>
    </xf>
    <xf numFmtId="165" fontId="18" fillId="0" borderId="17" xfId="0" applyNumberFormat="1" applyFont="1" applyFill="1" applyBorder="1" applyAlignment="1">
      <alignment horizontal="center" vertical="top"/>
    </xf>
    <xf numFmtId="0" fontId="18" fillId="3" borderId="0" xfId="0" applyFont="1" applyFill="1" applyAlignment="1">
      <alignment wrapText="1"/>
    </xf>
    <xf numFmtId="0" fontId="18" fillId="3" borderId="0" xfId="0" applyFont="1" applyFill="1" applyBorder="1" applyAlignment="1">
      <alignment wrapText="1"/>
    </xf>
    <xf numFmtId="0" fontId="23" fillId="3" borderId="0" xfId="0" applyFont="1" applyFill="1" applyAlignment="1" applyProtection="1">
      <alignment vertical="top" wrapText="1"/>
      <protection locked="0"/>
    </xf>
    <xf numFmtId="165" fontId="18" fillId="0" borderId="20" xfId="0" applyNumberFormat="1" applyFont="1" applyFill="1" applyBorder="1" applyAlignment="1">
      <alignment horizontal="center" vertical="top"/>
    </xf>
    <xf numFmtId="0" fontId="12" fillId="0" borderId="21" xfId="2" applyNumberFormat="1" applyFont="1" applyFill="1" applyBorder="1" applyAlignment="1">
      <alignment horizontal="center" vertical="center" wrapText="1"/>
    </xf>
    <xf numFmtId="0" fontId="12" fillId="0" borderId="18" xfId="2" applyNumberFormat="1" applyFont="1" applyFill="1" applyBorder="1" applyAlignment="1">
      <alignment horizontal="center" vertical="center" wrapText="1"/>
    </xf>
    <xf numFmtId="0" fontId="18" fillId="3" borderId="0" xfId="0" applyFont="1" applyFill="1" applyAlignment="1" applyProtection="1">
      <alignment vertical="top"/>
      <protection locked="0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left" vertical="top" wrapText="1"/>
    </xf>
    <xf numFmtId="0" fontId="4" fillId="3" borderId="31" xfId="0" applyFont="1" applyFill="1" applyBorder="1" applyAlignment="1">
      <alignment horizontal="left" vertical="top"/>
    </xf>
    <xf numFmtId="0" fontId="4" fillId="3" borderId="40" xfId="0" applyFont="1" applyFill="1" applyBorder="1" applyAlignment="1">
      <alignment horizontal="left" vertical="top" wrapText="1"/>
    </xf>
    <xf numFmtId="0" fontId="4" fillId="3" borderId="41" xfId="0" applyFont="1" applyFill="1" applyBorder="1" applyAlignment="1">
      <alignment horizontal="left" vertical="top" wrapText="1"/>
    </xf>
    <xf numFmtId="0" fontId="4" fillId="7" borderId="36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left" vertical="top"/>
    </xf>
    <xf numFmtId="0" fontId="4" fillId="7" borderId="8" xfId="0" applyFont="1" applyFill="1" applyBorder="1" applyAlignment="1">
      <alignment horizontal="left" vertical="top" wrapText="1"/>
    </xf>
    <xf numFmtId="0" fontId="4" fillId="7" borderId="35" xfId="0" applyFont="1" applyFill="1" applyBorder="1" applyAlignment="1">
      <alignment horizontal="left" vertical="top" wrapText="1"/>
    </xf>
    <xf numFmtId="0" fontId="4" fillId="3" borderId="27" xfId="0" applyFont="1" applyFill="1" applyBorder="1" applyAlignment="1">
      <alignment horizontal="left" vertical="top" wrapText="1"/>
    </xf>
    <xf numFmtId="0" fontId="4" fillId="3" borderId="37" xfId="0" applyFont="1" applyFill="1" applyBorder="1" applyAlignment="1">
      <alignment horizontal="left" vertical="top" wrapText="1"/>
    </xf>
    <xf numFmtId="0" fontId="4" fillId="3" borderId="23" xfId="0" applyFont="1" applyFill="1" applyBorder="1" applyAlignment="1">
      <alignment horizontal="left" vertical="top" wrapText="1"/>
    </xf>
    <xf numFmtId="0" fontId="4" fillId="3" borderId="28" xfId="0" applyFont="1" applyFill="1" applyBorder="1" applyAlignment="1">
      <alignment horizontal="left" vertical="top" wrapText="1"/>
    </xf>
    <xf numFmtId="0" fontId="4" fillId="7" borderId="9" xfId="0" applyFont="1" applyFill="1" applyBorder="1" applyAlignment="1">
      <alignment horizontal="left" vertical="top" wrapText="1"/>
    </xf>
    <xf numFmtId="0" fontId="4" fillId="7" borderId="29" xfId="0" applyFont="1" applyFill="1" applyBorder="1" applyAlignment="1">
      <alignment horizontal="left" vertical="top" wrapText="1"/>
    </xf>
    <xf numFmtId="0" fontId="4" fillId="7" borderId="23" xfId="0" applyFont="1" applyFill="1" applyBorder="1" applyAlignment="1">
      <alignment horizontal="left" vertical="top" wrapText="1"/>
    </xf>
    <xf numFmtId="0" fontId="4" fillId="7" borderId="42" xfId="0" applyFont="1" applyFill="1" applyBorder="1" applyAlignment="1">
      <alignment horizontal="left" vertical="top"/>
    </xf>
    <xf numFmtId="0" fontId="4" fillId="7" borderId="7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/>
    </xf>
    <xf numFmtId="0" fontId="4" fillId="7" borderId="23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 wrapText="1"/>
    </xf>
    <xf numFmtId="0" fontId="4" fillId="3" borderId="25" xfId="0" applyFont="1" applyFill="1" applyBorder="1" applyAlignment="1">
      <alignment horizontal="left" vertical="top" wrapText="1"/>
    </xf>
    <xf numFmtId="0" fontId="4" fillId="3" borderId="26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 applyProtection="1">
      <alignment horizontal="center" vertical="top"/>
      <protection locked="0"/>
    </xf>
    <xf numFmtId="0" fontId="25" fillId="3" borderId="0" xfId="0" applyFont="1" applyFill="1" applyBorder="1" applyAlignment="1" applyProtection="1">
      <alignment horizontal="center" vertical="top" wrapText="1"/>
      <protection locked="0"/>
    </xf>
    <xf numFmtId="0" fontId="15" fillId="5" borderId="12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/>
    </xf>
    <xf numFmtId="0" fontId="18" fillId="0" borderId="44" xfId="0" applyFont="1" applyFill="1" applyBorder="1" applyAlignment="1">
      <alignment horizontal="center" vertical="top"/>
    </xf>
    <xf numFmtId="0" fontId="18" fillId="10" borderId="5" xfId="1" applyNumberFormat="1" applyFont="1" applyFill="1" applyBorder="1" applyAlignment="1" applyProtection="1">
      <alignment horizontal="center" vertical="top" wrapText="1"/>
      <protection locked="0"/>
    </xf>
    <xf numFmtId="0" fontId="18" fillId="10" borderId="5" xfId="0" applyFont="1" applyFill="1" applyBorder="1" applyAlignment="1" applyProtection="1">
      <alignment horizontal="center" vertical="top" wrapText="1"/>
      <protection locked="0"/>
    </xf>
    <xf numFmtId="0" fontId="19" fillId="0" borderId="0" xfId="0" applyFont="1"/>
    <xf numFmtId="0" fontId="15" fillId="7" borderId="5" xfId="0" applyFont="1" applyFill="1" applyBorder="1"/>
    <xf numFmtId="0" fontId="12" fillId="7" borderId="5" xfId="0" applyFont="1" applyFill="1" applyBorder="1"/>
    <xf numFmtId="0" fontId="12" fillId="7" borderId="5" xfId="0" applyFont="1" applyFill="1" applyBorder="1" applyAlignment="1">
      <alignment horizontal="center" vertical="center"/>
    </xf>
    <xf numFmtId="0" fontId="12" fillId="0" borderId="0" xfId="0" applyFont="1"/>
    <xf numFmtId="0" fontId="15" fillId="7" borderId="5" xfId="4" applyFont="1" applyFill="1" applyBorder="1" applyAlignment="1">
      <alignment horizontal="center"/>
    </xf>
    <xf numFmtId="0" fontId="12" fillId="7" borderId="5" xfId="4" applyFont="1" applyFill="1" applyBorder="1" applyAlignment="1">
      <alignment horizontal="center" vertical="center"/>
    </xf>
    <xf numFmtId="0" fontId="12" fillId="7" borderId="5" xfId="4" applyFont="1" applyFill="1" applyBorder="1" applyAlignment="1">
      <alignment horizontal="center"/>
    </xf>
    <xf numFmtId="0" fontId="12" fillId="0" borderId="0" xfId="8" applyFont="1"/>
    <xf numFmtId="0" fontId="15" fillId="7" borderId="6" xfId="8" applyFont="1" applyFill="1" applyBorder="1"/>
    <xf numFmtId="0" fontId="12" fillId="7" borderId="8" xfId="8" applyFont="1" applyFill="1" applyBorder="1"/>
    <xf numFmtId="0" fontId="12" fillId="7" borderId="6" xfId="8" applyFont="1" applyFill="1" applyBorder="1"/>
    <xf numFmtId="0" fontId="8" fillId="10" borderId="23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/>
    </xf>
    <xf numFmtId="0" fontId="15" fillId="7" borderId="5" xfId="4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46" xfId="2" applyFont="1" applyFill="1" applyBorder="1" applyAlignment="1" applyProtection="1">
      <alignment horizontal="center" vertical="center" wrapText="1"/>
      <protection locked="0"/>
    </xf>
    <xf numFmtId="0" fontId="9" fillId="9" borderId="47" xfId="2" applyFont="1" applyFill="1" applyBorder="1" applyAlignment="1">
      <alignment horizontal="center" vertical="center"/>
    </xf>
    <xf numFmtId="0" fontId="9" fillId="9" borderId="48" xfId="2" applyFont="1" applyFill="1" applyBorder="1" applyAlignment="1">
      <alignment horizontal="center" vertical="center"/>
    </xf>
    <xf numFmtId="0" fontId="9" fillId="9" borderId="49" xfId="2" applyFont="1" applyFill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9" fillId="9" borderId="47" xfId="2" applyFont="1" applyFill="1" applyBorder="1" applyAlignment="1">
      <alignment horizontal="center" vertical="center" wrapText="1"/>
    </xf>
    <xf numFmtId="0" fontId="9" fillId="9" borderId="48" xfId="2" applyFont="1" applyFill="1" applyBorder="1" applyAlignment="1">
      <alignment horizontal="center" vertical="center" wrapText="1"/>
    </xf>
    <xf numFmtId="0" fontId="9" fillId="9" borderId="49" xfId="2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0" fontId="9" fillId="9" borderId="6" xfId="2" applyFont="1" applyFill="1" applyBorder="1" applyAlignment="1">
      <alignment horizontal="center" wrapText="1"/>
    </xf>
    <xf numFmtId="0" fontId="9" fillId="9" borderId="22" xfId="2" applyFont="1" applyFill="1" applyBorder="1" applyAlignment="1">
      <alignment horizontal="center" wrapText="1"/>
    </xf>
    <xf numFmtId="0" fontId="9" fillId="9" borderId="8" xfId="2" applyFont="1" applyFill="1" applyBorder="1" applyAlignment="1">
      <alignment horizontal="center" wrapText="1"/>
    </xf>
    <xf numFmtId="0" fontId="28" fillId="3" borderId="0" xfId="0" applyFont="1" applyFill="1" applyBorder="1" applyAlignment="1">
      <alignment horizontal="left" vertical="top" wrapText="1" indent="7"/>
    </xf>
    <xf numFmtId="0" fontId="4" fillId="3" borderId="28" xfId="0" applyFont="1" applyFill="1" applyBorder="1" applyAlignment="1">
      <alignment horizontal="left" vertical="top" wrapText="1"/>
    </xf>
    <xf numFmtId="0" fontId="4" fillId="3" borderId="24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4" fillId="3" borderId="25" xfId="0" applyFont="1" applyFill="1" applyBorder="1" applyAlignment="1">
      <alignment horizontal="left" vertical="top" wrapText="1"/>
    </xf>
    <xf numFmtId="0" fontId="15" fillId="5" borderId="13" xfId="0" applyFont="1" applyFill="1" applyBorder="1" applyAlignment="1">
      <alignment horizontal="center" vertical="top" wrapText="1"/>
    </xf>
    <xf numFmtId="0" fontId="15" fillId="5" borderId="16" xfId="0" applyFont="1" applyFill="1" applyBorder="1" applyAlignment="1">
      <alignment horizontal="center" vertical="top" wrapText="1"/>
    </xf>
    <xf numFmtId="0" fontId="23" fillId="3" borderId="0" xfId="0" applyFont="1" applyFill="1" applyAlignment="1">
      <alignment horizontal="left" vertical="top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left" vertical="top" wrapText="1" indent="4"/>
    </xf>
    <xf numFmtId="0" fontId="18" fillId="3" borderId="0" xfId="0" applyFont="1" applyFill="1" applyBorder="1" applyAlignment="1">
      <alignment horizontal="left" vertical="top" wrapText="1" indent="4"/>
    </xf>
    <xf numFmtId="0" fontId="3" fillId="6" borderId="13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top" wrapText="1"/>
    </xf>
    <xf numFmtId="0" fontId="3" fillId="6" borderId="15" xfId="0" applyFont="1" applyFill="1" applyBorder="1" applyAlignment="1">
      <alignment horizontal="center" vertical="top" wrapText="1"/>
    </xf>
    <xf numFmtId="0" fontId="18" fillId="3" borderId="0" xfId="0" applyFont="1" applyFill="1" applyBorder="1" applyAlignment="1">
      <alignment wrapText="1"/>
    </xf>
  </cellXfs>
  <cellStyles count="11">
    <cellStyle name="Comma 2" xfId="9"/>
    <cellStyle name="Comma 3" xfId="3"/>
    <cellStyle name="Normal" xfId="0" builtinId="0"/>
    <cellStyle name="Normal 2" xfId="2"/>
    <cellStyle name="Normal 2 2" xfId="8"/>
    <cellStyle name="Normal 2 3" xfId="6"/>
    <cellStyle name="Normal 3" xfId="4"/>
    <cellStyle name="Normal 4" xfId="7"/>
    <cellStyle name="Normal 5" xfId="10"/>
    <cellStyle name="Percent" xfId="1" builtinId="5"/>
    <cellStyle name="Percent 2" xf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251113</xdr:colOff>
      <xdr:row>7</xdr:row>
      <xdr:rowOff>21168</xdr:rowOff>
    </xdr:from>
    <xdr:to>
      <xdr:col>8</xdr:col>
      <xdr:colOff>181840</xdr:colOff>
      <xdr:row>28</xdr:row>
      <xdr:rowOff>9526</xdr:rowOff>
    </xdr:to>
    <xdr:sp macro="" textlink="">
      <xdr:nvSpPr>
        <xdr:cNvPr id="3" name="Rectangle 2"/>
        <xdr:cNvSpPr/>
      </xdr:nvSpPr>
      <xdr:spPr>
        <a:xfrm>
          <a:off x="589780" y="1386418"/>
          <a:ext cx="8894810" cy="471910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207817</xdr:colOff>
      <xdr:row>4</xdr:row>
      <xdr:rowOff>179919</xdr:rowOff>
    </xdr:from>
    <xdr:to>
      <xdr:col>8</xdr:col>
      <xdr:colOff>138544</xdr:colOff>
      <xdr:row>30</xdr:row>
      <xdr:rowOff>137584</xdr:rowOff>
    </xdr:to>
    <xdr:sp macro="" textlink="">
      <xdr:nvSpPr>
        <xdr:cNvPr id="2" name="Rectangle 1"/>
        <xdr:cNvSpPr/>
      </xdr:nvSpPr>
      <xdr:spPr>
        <a:xfrm>
          <a:off x="430067" y="571502"/>
          <a:ext cx="8968894" cy="458258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topLeftCell="A16" workbookViewId="0">
      <selection activeCell="F25" sqref="F25"/>
    </sheetView>
  </sheetViews>
  <sheetFormatPr defaultColWidth="37.28515625" defaultRowHeight="15" x14ac:dyDescent="0.25"/>
  <cols>
    <col min="1" max="1" width="11.140625" style="65" customWidth="1"/>
    <col min="2" max="2" width="19.7109375" style="65" customWidth="1"/>
    <col min="3" max="3" width="44.85546875" style="65" customWidth="1"/>
    <col min="4" max="4" width="39.5703125" style="65" customWidth="1"/>
    <col min="5" max="5" width="13" style="65" customWidth="1"/>
    <col min="6" max="16384" width="37.28515625" style="65"/>
  </cols>
  <sheetData>
    <row r="1" spans="2:6" ht="18.75" x14ac:dyDescent="0.3">
      <c r="B1" s="5" t="s">
        <v>83</v>
      </c>
      <c r="F1" s="66"/>
    </row>
    <row r="2" spans="2:6" ht="19.5" thickBot="1" x14ac:dyDescent="0.35">
      <c r="C2" s="5"/>
      <c r="F2" s="66"/>
    </row>
    <row r="3" spans="2:6" ht="32.25" thickBot="1" x14ac:dyDescent="0.3">
      <c r="B3" s="187" t="s">
        <v>96</v>
      </c>
      <c r="C3" s="188"/>
      <c r="D3" s="58" t="s">
        <v>97</v>
      </c>
      <c r="F3" s="66"/>
    </row>
    <row r="4" spans="2:6" ht="15.75" thickBot="1" x14ac:dyDescent="0.3">
      <c r="B4" s="67"/>
      <c r="C4" s="67"/>
      <c r="D4" s="67"/>
      <c r="F4" s="66"/>
    </row>
    <row r="5" spans="2:6" ht="15.75" customHeight="1" thickBot="1" x14ac:dyDescent="0.3">
      <c r="B5" s="189" t="s">
        <v>98</v>
      </c>
      <c r="C5" s="190"/>
      <c r="D5" s="60" t="s">
        <v>143</v>
      </c>
      <c r="F5" s="66"/>
    </row>
    <row r="6" spans="2:6" ht="16.5" thickBot="1" x14ac:dyDescent="0.3">
      <c r="B6" s="59"/>
      <c r="C6" s="61"/>
      <c r="D6" s="67"/>
      <c r="F6" s="66"/>
    </row>
    <row r="7" spans="2:6" ht="36" customHeight="1" thickBot="1" x14ac:dyDescent="0.3">
      <c r="B7" s="191" t="s">
        <v>99</v>
      </c>
      <c r="C7" s="192"/>
      <c r="D7" s="62" t="s">
        <v>128</v>
      </c>
      <c r="F7" s="66"/>
    </row>
    <row r="8" spans="2:6" ht="16.5" thickBot="1" x14ac:dyDescent="0.3">
      <c r="C8" s="3"/>
      <c r="D8" s="67"/>
      <c r="F8" s="66"/>
    </row>
    <row r="9" spans="2:6" ht="15.75" x14ac:dyDescent="0.25">
      <c r="B9" s="193" t="s">
        <v>10</v>
      </c>
      <c r="C9" s="194"/>
      <c r="D9" s="195"/>
      <c r="F9" s="66"/>
    </row>
    <row r="10" spans="2:6" ht="15.75" x14ac:dyDescent="0.25">
      <c r="B10" s="196" t="s">
        <v>85</v>
      </c>
      <c r="C10" s="75" t="s">
        <v>100</v>
      </c>
      <c r="D10" s="74" t="s">
        <v>141</v>
      </c>
      <c r="F10" s="66"/>
    </row>
    <row r="11" spans="2:6" ht="15.75" x14ac:dyDescent="0.25">
      <c r="B11" s="196"/>
      <c r="C11" s="75" t="s">
        <v>104</v>
      </c>
      <c r="D11" s="74" t="s">
        <v>142</v>
      </c>
      <c r="F11" s="66"/>
    </row>
    <row r="12" spans="2:6" ht="15.75" x14ac:dyDescent="0.25">
      <c r="B12" s="78"/>
      <c r="C12" s="56"/>
      <c r="D12" s="63"/>
      <c r="F12" s="66"/>
    </row>
    <row r="13" spans="2:6" ht="15.75" x14ac:dyDescent="0.25">
      <c r="B13" s="196" t="s">
        <v>86</v>
      </c>
      <c r="C13" s="75" t="s">
        <v>100</v>
      </c>
      <c r="D13" s="183" t="s">
        <v>134</v>
      </c>
      <c r="F13" s="66"/>
    </row>
    <row r="14" spans="2:6" ht="15.75" x14ac:dyDescent="0.25">
      <c r="B14" s="196"/>
      <c r="C14" s="75" t="s">
        <v>101</v>
      </c>
      <c r="D14" s="183" t="s">
        <v>127</v>
      </c>
      <c r="F14" s="66"/>
    </row>
    <row r="15" spans="2:6" ht="15.75" x14ac:dyDescent="0.25">
      <c r="B15" s="196"/>
      <c r="C15" s="75" t="s">
        <v>102</v>
      </c>
      <c r="D15" s="183" t="s">
        <v>135</v>
      </c>
      <c r="F15" s="66"/>
    </row>
    <row r="16" spans="2:6" ht="15.75" x14ac:dyDescent="0.25">
      <c r="B16" s="196"/>
      <c r="C16" s="75" t="s">
        <v>103</v>
      </c>
      <c r="D16" s="183" t="s">
        <v>126</v>
      </c>
      <c r="F16" s="66"/>
    </row>
    <row r="17" spans="2:6" ht="16.5" thickBot="1" x14ac:dyDescent="0.3">
      <c r="B17" s="196"/>
      <c r="C17" s="75" t="s">
        <v>104</v>
      </c>
      <c r="D17" s="184" t="s">
        <v>136</v>
      </c>
      <c r="F17" s="66"/>
    </row>
    <row r="18" spans="2:6" ht="15.75" x14ac:dyDescent="0.25">
      <c r="B18" s="78"/>
      <c r="C18" s="55"/>
      <c r="D18" s="64"/>
      <c r="F18" s="66"/>
    </row>
    <row r="19" spans="2:6" ht="15.75" x14ac:dyDescent="0.25">
      <c r="B19" s="196" t="s">
        <v>87</v>
      </c>
      <c r="C19" s="75" t="s">
        <v>100</v>
      </c>
      <c r="D19" s="72" t="s">
        <v>137</v>
      </c>
      <c r="F19" s="66"/>
    </row>
    <row r="20" spans="2:6" ht="15.75" x14ac:dyDescent="0.25">
      <c r="B20" s="196"/>
      <c r="C20" s="75" t="s">
        <v>101</v>
      </c>
      <c r="D20" s="72" t="s">
        <v>138</v>
      </c>
      <c r="F20" s="66"/>
    </row>
    <row r="21" spans="2:6" ht="15.75" x14ac:dyDescent="0.25">
      <c r="B21" s="196"/>
      <c r="C21" s="75" t="s">
        <v>102</v>
      </c>
      <c r="D21" s="72" t="s">
        <v>139</v>
      </c>
      <c r="F21" s="66"/>
    </row>
    <row r="22" spans="2:6" ht="15.75" x14ac:dyDescent="0.25">
      <c r="B22" s="196"/>
      <c r="C22" s="75" t="s">
        <v>104</v>
      </c>
      <c r="D22" s="72" t="s">
        <v>140</v>
      </c>
      <c r="F22" s="66"/>
    </row>
    <row r="23" spans="2:6" ht="16.5" thickBot="1" x14ac:dyDescent="0.3">
      <c r="B23" s="68"/>
      <c r="C23" s="76"/>
      <c r="D23" s="70"/>
    </row>
    <row r="24" spans="2:6" ht="15.75" x14ac:dyDescent="0.25">
      <c r="B24" s="199" t="s">
        <v>105</v>
      </c>
      <c r="C24" s="200"/>
      <c r="D24" s="201"/>
    </row>
    <row r="25" spans="2:6" ht="15.75" x14ac:dyDescent="0.25">
      <c r="B25" s="197" t="s">
        <v>88</v>
      </c>
      <c r="C25" s="4" t="s">
        <v>86</v>
      </c>
      <c r="D25" s="183" t="s">
        <v>125</v>
      </c>
    </row>
    <row r="26" spans="2:6" ht="15.75" x14ac:dyDescent="0.25">
      <c r="B26" s="197"/>
      <c r="C26" s="4" t="s">
        <v>87</v>
      </c>
      <c r="D26" s="183" t="s">
        <v>125</v>
      </c>
    </row>
    <row r="27" spans="2:6" ht="15.75" x14ac:dyDescent="0.25">
      <c r="B27" s="197" t="s">
        <v>89</v>
      </c>
      <c r="C27" s="2" t="s">
        <v>90</v>
      </c>
      <c r="D27" s="53" t="s">
        <v>132</v>
      </c>
      <c r="E27" s="65">
        <v>11</v>
      </c>
    </row>
    <row r="28" spans="2:6" ht="16.5" thickBot="1" x14ac:dyDescent="0.3">
      <c r="B28" s="198"/>
      <c r="C28" s="54" t="s">
        <v>91</v>
      </c>
      <c r="D28" s="73" t="s">
        <v>133</v>
      </c>
      <c r="E28" s="65">
        <v>19</v>
      </c>
    </row>
    <row r="29" spans="2:6" ht="15.75" x14ac:dyDescent="0.25">
      <c r="B29" s="69"/>
      <c r="C29" s="71"/>
      <c r="D29" s="77"/>
    </row>
    <row r="30" spans="2:6" ht="15.75" x14ac:dyDescent="0.25">
      <c r="B30" s="203" t="s">
        <v>106</v>
      </c>
      <c r="C30" s="204"/>
      <c r="D30" s="205"/>
    </row>
    <row r="31" spans="2:6" ht="15.75" x14ac:dyDescent="0.25">
      <c r="B31" s="202" t="s">
        <v>88</v>
      </c>
      <c r="C31" s="202"/>
      <c r="D31" s="1" t="s">
        <v>129</v>
      </c>
      <c r="E31" s="65">
        <v>0.64</v>
      </c>
    </row>
    <row r="32" spans="2:6" ht="15.75" x14ac:dyDescent="0.25">
      <c r="B32" s="202" t="s">
        <v>89</v>
      </c>
      <c r="C32" s="2" t="s">
        <v>90</v>
      </c>
      <c r="D32" s="57" t="s">
        <v>130</v>
      </c>
      <c r="E32" s="65">
        <v>0.33</v>
      </c>
    </row>
    <row r="33" spans="2:5" ht="15.75" x14ac:dyDescent="0.25">
      <c r="B33" s="202"/>
      <c r="C33" s="2" t="s">
        <v>91</v>
      </c>
      <c r="D33" s="57" t="s">
        <v>131</v>
      </c>
      <c r="E33" s="65">
        <v>0.42</v>
      </c>
    </row>
    <row r="35" spans="2:5" x14ac:dyDescent="0.25">
      <c r="B35" s="185" t="s">
        <v>66</v>
      </c>
      <c r="C35" s="185"/>
      <c r="D35" s="185"/>
      <c r="E35" s="171"/>
    </row>
    <row r="36" spans="2:5" x14ac:dyDescent="0.25">
      <c r="B36" s="172" t="s">
        <v>84</v>
      </c>
      <c r="C36" s="172" t="s">
        <v>67</v>
      </c>
      <c r="D36" s="172" t="s">
        <v>68</v>
      </c>
      <c r="E36" s="171"/>
    </row>
    <row r="37" spans="2:5" x14ac:dyDescent="0.25">
      <c r="B37" s="173" t="s">
        <v>69</v>
      </c>
      <c r="C37" s="173" t="s">
        <v>70</v>
      </c>
      <c r="D37" s="174" t="s">
        <v>125</v>
      </c>
      <c r="E37" s="171">
        <v>80</v>
      </c>
    </row>
    <row r="38" spans="2:5" x14ac:dyDescent="0.25">
      <c r="B38" s="173" t="s">
        <v>71</v>
      </c>
      <c r="C38" s="173" t="s">
        <v>72</v>
      </c>
      <c r="D38" s="174" t="s">
        <v>125</v>
      </c>
      <c r="E38" s="171">
        <v>69</v>
      </c>
    </row>
    <row r="39" spans="2:5" x14ac:dyDescent="0.25">
      <c r="B39" s="173" t="s">
        <v>73</v>
      </c>
      <c r="C39" s="173" t="s">
        <v>74</v>
      </c>
      <c r="D39" s="174" t="s">
        <v>125</v>
      </c>
      <c r="E39" s="171">
        <v>86</v>
      </c>
    </row>
    <row r="40" spans="2:5" x14ac:dyDescent="0.25">
      <c r="B40" s="175"/>
      <c r="C40" s="175"/>
      <c r="D40" s="175"/>
      <c r="E40" s="171"/>
    </row>
    <row r="41" spans="2:5" x14ac:dyDescent="0.25">
      <c r="B41" s="186" t="s">
        <v>92</v>
      </c>
      <c r="C41" s="186"/>
      <c r="D41" s="175"/>
      <c r="E41" s="171"/>
    </row>
    <row r="42" spans="2:5" x14ac:dyDescent="0.25">
      <c r="B42" s="176" t="s">
        <v>93</v>
      </c>
      <c r="C42" s="176" t="s">
        <v>94</v>
      </c>
      <c r="D42" s="175"/>
      <c r="E42" s="171"/>
    </row>
    <row r="43" spans="2:5" x14ac:dyDescent="0.25">
      <c r="B43" s="177" t="s">
        <v>138</v>
      </c>
      <c r="C43" s="178" t="s">
        <v>126</v>
      </c>
      <c r="D43" s="175"/>
      <c r="E43" s="171"/>
    </row>
    <row r="44" spans="2:5" x14ac:dyDescent="0.25">
      <c r="B44" s="177" t="s">
        <v>127</v>
      </c>
      <c r="C44" s="178"/>
      <c r="D44" s="175"/>
      <c r="E44" s="171"/>
    </row>
    <row r="45" spans="2:5" x14ac:dyDescent="0.25">
      <c r="B45" s="177"/>
      <c r="C45" s="178"/>
      <c r="D45" s="175"/>
      <c r="E45" s="171"/>
    </row>
    <row r="46" spans="2:5" x14ac:dyDescent="0.25">
      <c r="B46" s="178"/>
      <c r="C46" s="178"/>
      <c r="D46" s="175"/>
      <c r="E46" s="171"/>
    </row>
    <row r="47" spans="2:5" x14ac:dyDescent="0.25">
      <c r="B47" s="178"/>
      <c r="C47" s="178"/>
      <c r="D47" s="175"/>
      <c r="E47" s="171"/>
    </row>
    <row r="48" spans="2:5" x14ac:dyDescent="0.25">
      <c r="B48" s="179"/>
      <c r="C48" s="179"/>
      <c r="D48" s="175"/>
      <c r="E48" s="171"/>
    </row>
    <row r="49" spans="2:5" x14ac:dyDescent="0.25">
      <c r="B49" s="180" t="s">
        <v>95</v>
      </c>
      <c r="C49" s="181"/>
      <c r="D49" s="175"/>
      <c r="E49" s="171"/>
    </row>
    <row r="50" spans="2:5" x14ac:dyDescent="0.25">
      <c r="B50" s="182" t="s">
        <v>128</v>
      </c>
      <c r="C50" s="181"/>
      <c r="D50" s="175"/>
      <c r="E50" s="171"/>
    </row>
    <row r="51" spans="2:5" x14ac:dyDescent="0.25">
      <c r="B51" s="182" t="s">
        <v>128</v>
      </c>
      <c r="C51" s="181"/>
      <c r="D51" s="175"/>
      <c r="E51" s="171"/>
    </row>
    <row r="52" spans="2:5" x14ac:dyDescent="0.25">
      <c r="B52" s="182" t="s">
        <v>128</v>
      </c>
      <c r="C52" s="181"/>
      <c r="D52" s="175"/>
      <c r="E52" s="171"/>
    </row>
  </sheetData>
  <sheetProtection formatCells="0" formatColumns="0" formatRows="0" insertColumns="0" insertRows="0" insertHyperlinks="0" deleteColumns="0" deleteRows="0" sort="0" autoFilter="0" pivotTables="0"/>
  <mergeCells count="15">
    <mergeCell ref="B35:D35"/>
    <mergeCell ref="B41:C41"/>
    <mergeCell ref="B3:C3"/>
    <mergeCell ref="B5:C5"/>
    <mergeCell ref="B7:C7"/>
    <mergeCell ref="B9:D9"/>
    <mergeCell ref="B10:B11"/>
    <mergeCell ref="B13:B17"/>
    <mergeCell ref="B19:B22"/>
    <mergeCell ref="B25:B26"/>
    <mergeCell ref="B27:B28"/>
    <mergeCell ref="B24:D24"/>
    <mergeCell ref="B31:C31"/>
    <mergeCell ref="B32:B33"/>
    <mergeCell ref="B30:D30"/>
  </mergeCells>
  <dataValidations count="6">
    <dataValidation type="list" allowBlank="1" showInputMessage="1" showErrorMessage="1" sqref="D7">
      <formula1>$B$50:$B$52</formula1>
    </dataValidation>
    <dataValidation type="list" allowBlank="1" showInputMessage="1" showErrorMessage="1" sqref="D20">
      <formula1>$B$43:$B$44</formula1>
    </dataValidation>
    <dataValidation allowBlank="1" showInputMessage="1" showErrorMessage="1" promptTitle="Absorption" prompt="If POD source is route-specific, enter &quot;1&quot;" sqref="D15"/>
    <dataValidation type="list" allowBlank="1" showInputMessage="1" showErrorMessage="1" sqref="D25:D26">
      <formula1>$D$28:$D$30</formula1>
    </dataValidation>
    <dataValidation type="list" allowBlank="1" showInputMessage="1" showErrorMessage="1" sqref="D16">
      <formula1>$C$34:$C$38</formula1>
    </dataValidation>
    <dataValidation type="list" allowBlank="1" showInputMessage="1" showErrorMessage="1" sqref="D14">
      <formula1>$B$34:$B$35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6"/>
  <sheetViews>
    <sheetView topLeftCell="A30" zoomScale="90" zoomScaleNormal="90" workbookViewId="0">
      <selection activeCell="G26" sqref="G26"/>
    </sheetView>
  </sheetViews>
  <sheetFormatPr defaultColWidth="19.140625" defaultRowHeight="15" x14ac:dyDescent="0.25"/>
  <cols>
    <col min="1" max="1" width="5.140625" style="127" customWidth="1"/>
    <col min="2" max="16384" width="19.140625" style="127"/>
  </cols>
  <sheetData>
    <row r="1" spans="2:12" s="80" customFormat="1" x14ac:dyDescent="0.25">
      <c r="B1" s="82"/>
      <c r="C1" s="82"/>
      <c r="D1" s="82"/>
      <c r="E1" s="82"/>
      <c r="F1" s="82"/>
      <c r="G1" s="82"/>
      <c r="H1" s="82"/>
      <c r="I1" s="82"/>
      <c r="J1" s="82"/>
    </row>
    <row r="2" spans="2:12" s="85" customFormat="1" ht="18.75" x14ac:dyDescent="0.25">
      <c r="B2" s="79" t="s">
        <v>58</v>
      </c>
      <c r="C2" s="86"/>
      <c r="D2" s="86"/>
      <c r="E2" s="86"/>
      <c r="F2" s="86"/>
      <c r="G2" s="86"/>
      <c r="H2" s="86"/>
      <c r="I2" s="86"/>
      <c r="J2" s="86"/>
    </row>
    <row r="3" spans="2:12" s="85" customFormat="1" ht="15.75" thickBot="1" x14ac:dyDescent="0.3">
      <c r="B3" s="81"/>
      <c r="C3" s="86"/>
      <c r="D3" s="86"/>
      <c r="E3" s="86"/>
      <c r="F3" s="86"/>
      <c r="G3" s="86"/>
      <c r="H3" s="86"/>
      <c r="I3" s="86"/>
      <c r="J3" s="86"/>
    </row>
    <row r="4" spans="2:12" s="85" customFormat="1" ht="15.75" thickBot="1" x14ac:dyDescent="0.3">
      <c r="B4" s="88" t="s">
        <v>11</v>
      </c>
      <c r="C4" s="89" t="str">
        <f>'TOX and EXPO INPUTS'!$D$17</f>
        <v>KEY_Dermal_LOC</v>
      </c>
      <c r="D4" s="86"/>
      <c r="E4" s="86"/>
      <c r="F4" s="86"/>
      <c r="G4" s="86"/>
      <c r="H4" s="86"/>
      <c r="I4" s="86"/>
      <c r="J4" s="86"/>
    </row>
    <row r="5" spans="2:12" s="85" customFormat="1" x14ac:dyDescent="0.25">
      <c r="B5" s="81"/>
      <c r="C5" s="86"/>
      <c r="D5" s="86"/>
      <c r="E5" s="86"/>
      <c r="F5" s="86"/>
      <c r="G5" s="86"/>
      <c r="H5" s="86"/>
      <c r="I5" s="86"/>
      <c r="J5" s="86"/>
    </row>
    <row r="6" spans="2:12" s="85" customFormat="1" ht="15.75" x14ac:dyDescent="0.25">
      <c r="B6" s="90" t="s">
        <v>56</v>
      </c>
      <c r="C6" s="86"/>
      <c r="D6" s="86"/>
      <c r="E6" s="86"/>
      <c r="F6" s="86"/>
      <c r="G6" s="86"/>
      <c r="H6" s="86"/>
      <c r="I6" s="86"/>
      <c r="J6" s="86"/>
    </row>
    <row r="7" spans="2:12" s="85" customFormat="1" x14ac:dyDescent="0.25">
      <c r="B7" s="213"/>
      <c r="C7" s="213"/>
      <c r="D7" s="213"/>
      <c r="E7" s="213"/>
      <c r="F7" s="213"/>
      <c r="G7" s="213"/>
      <c r="H7" s="213"/>
      <c r="I7" s="213"/>
      <c r="J7" s="213"/>
    </row>
    <row r="8" spans="2:12" s="85" customFormat="1" x14ac:dyDescent="0.25">
      <c r="B8" s="91"/>
      <c r="C8" s="91"/>
      <c r="D8" s="91"/>
      <c r="E8" s="91"/>
      <c r="F8" s="91"/>
      <c r="G8" s="91"/>
      <c r="H8" s="91"/>
      <c r="I8" s="91"/>
      <c r="J8" s="131"/>
      <c r="K8" s="80"/>
      <c r="L8" s="80"/>
    </row>
    <row r="9" spans="2:12" s="85" customFormat="1" x14ac:dyDescent="0.25">
      <c r="B9" s="217" t="s">
        <v>107</v>
      </c>
      <c r="C9" s="217"/>
      <c r="D9" s="217"/>
      <c r="E9" s="217"/>
      <c r="F9" s="217"/>
      <c r="G9" s="217"/>
      <c r="H9" s="217"/>
      <c r="I9" s="91"/>
      <c r="J9" s="131"/>
      <c r="K9" s="80"/>
      <c r="L9" s="80"/>
    </row>
    <row r="10" spans="2:12" s="85" customFormat="1" x14ac:dyDescent="0.25">
      <c r="B10" s="217"/>
      <c r="C10" s="217"/>
      <c r="D10" s="217"/>
      <c r="E10" s="217"/>
      <c r="F10" s="217"/>
      <c r="G10" s="217"/>
      <c r="H10" s="217"/>
      <c r="I10" s="91"/>
      <c r="J10" s="131"/>
      <c r="K10" s="80"/>
      <c r="L10" s="80"/>
    </row>
    <row r="11" spans="2:12" s="85" customFormat="1" x14ac:dyDescent="0.25">
      <c r="D11" s="86"/>
      <c r="G11" s="94" t="s">
        <v>18</v>
      </c>
      <c r="H11" s="94" t="s">
        <v>19</v>
      </c>
      <c r="I11" s="95"/>
      <c r="J11" s="82"/>
      <c r="K11" s="80"/>
      <c r="L11" s="80"/>
    </row>
    <row r="12" spans="2:12" s="85" customFormat="1" ht="30" x14ac:dyDescent="0.25">
      <c r="B12" s="206" t="s">
        <v>57</v>
      </c>
      <c r="C12" s="206"/>
      <c r="D12" s="206"/>
      <c r="E12" s="206"/>
      <c r="G12" s="169" t="s">
        <v>146</v>
      </c>
      <c r="H12" s="96" t="s">
        <v>108</v>
      </c>
      <c r="I12" s="97"/>
      <c r="J12" s="82"/>
      <c r="K12" s="80"/>
      <c r="L12" s="80"/>
    </row>
    <row r="13" spans="2:12" s="85" customFormat="1" x14ac:dyDescent="0.25">
      <c r="B13" s="105"/>
      <c r="C13" s="99"/>
      <c r="D13" s="86"/>
      <c r="E13" s="86"/>
      <c r="F13" s="98"/>
      <c r="G13" s="106"/>
      <c r="H13" s="86"/>
      <c r="I13" s="86"/>
      <c r="J13" s="82"/>
      <c r="K13" s="80"/>
      <c r="L13" s="80"/>
    </row>
    <row r="14" spans="2:12" s="85" customFormat="1" x14ac:dyDescent="0.25">
      <c r="B14" s="217" t="s">
        <v>109</v>
      </c>
      <c r="C14" s="217"/>
      <c r="D14" s="217"/>
      <c r="E14" s="217"/>
      <c r="F14" s="217"/>
      <c r="G14" s="217"/>
      <c r="H14" s="217"/>
      <c r="I14" s="86"/>
      <c r="J14" s="82"/>
      <c r="K14" s="80"/>
      <c r="L14" s="80"/>
    </row>
    <row r="15" spans="2:12" s="85" customFormat="1" x14ac:dyDescent="0.25">
      <c r="B15" s="217"/>
      <c r="C15" s="217"/>
      <c r="D15" s="217"/>
      <c r="E15" s="217"/>
      <c r="F15" s="217"/>
      <c r="G15" s="217"/>
      <c r="H15" s="217"/>
      <c r="I15" s="86"/>
      <c r="J15" s="82"/>
      <c r="K15" s="80"/>
      <c r="L15" s="80"/>
    </row>
    <row r="16" spans="2:12" s="85" customFormat="1" x14ac:dyDescent="0.25">
      <c r="B16" s="107"/>
      <c r="C16" s="108"/>
      <c r="D16" s="109"/>
      <c r="E16" s="109"/>
      <c r="G16" s="94" t="s">
        <v>18</v>
      </c>
      <c r="H16" s="94" t="s">
        <v>19</v>
      </c>
      <c r="I16" s="86"/>
      <c r="J16" s="82"/>
      <c r="K16" s="80"/>
      <c r="L16" s="80"/>
    </row>
    <row r="17" spans="2:19" s="85" customFormat="1" x14ac:dyDescent="0.25">
      <c r="B17" s="206" t="s">
        <v>20</v>
      </c>
      <c r="C17" s="206"/>
      <c r="D17" s="206"/>
      <c r="E17" s="206"/>
      <c r="G17" s="170" t="s">
        <v>55</v>
      </c>
      <c r="H17" s="101"/>
      <c r="I17" s="86"/>
      <c r="J17" s="82"/>
      <c r="K17" s="80"/>
      <c r="L17" s="80"/>
    </row>
    <row r="18" spans="2:19" s="85" customFormat="1" ht="5.25" customHeight="1" x14ac:dyDescent="0.25">
      <c r="C18" s="99"/>
      <c r="D18" s="86"/>
      <c r="E18" s="86"/>
      <c r="H18" s="103"/>
      <c r="I18" s="86"/>
      <c r="J18" s="82"/>
      <c r="K18" s="80"/>
      <c r="L18" s="80"/>
    </row>
    <row r="19" spans="2:19" s="85" customFormat="1" ht="30" x14ac:dyDescent="0.25">
      <c r="B19" s="105"/>
      <c r="C19" s="100" t="str">
        <f>IF(G17="Custom","Enter user specified value", "")</f>
        <v/>
      </c>
      <c r="F19" s="100" t="str">
        <f>IF(G17="Custom","","Not Applicable")</f>
        <v>Not Applicable</v>
      </c>
      <c r="G19" s="170" t="s">
        <v>144</v>
      </c>
      <c r="H19" s="103" t="s">
        <v>21</v>
      </c>
      <c r="I19" s="86"/>
      <c r="J19" s="82"/>
      <c r="K19" s="80"/>
      <c r="L19" s="80"/>
    </row>
    <row r="20" spans="2:19" s="85" customFormat="1" x14ac:dyDescent="0.25">
      <c r="B20" s="105"/>
      <c r="C20" s="99"/>
      <c r="D20" s="86"/>
      <c r="E20" s="86"/>
      <c r="G20" s="104">
        <f>IF(G17="Custom",G19,VLOOKUP(G17,D43:E43,2,FALSE))</f>
        <v>0.31</v>
      </c>
      <c r="H20" s="103" t="s">
        <v>21</v>
      </c>
      <c r="I20" s="86"/>
      <c r="J20" s="82"/>
      <c r="K20" s="80"/>
      <c r="L20" s="80"/>
    </row>
    <row r="21" spans="2:19" s="85" customFormat="1" ht="15" customHeight="1" x14ac:dyDescent="0.25">
      <c r="B21" s="218" t="s">
        <v>151</v>
      </c>
      <c r="C21" s="218"/>
      <c r="D21" s="218"/>
      <c r="E21" s="218"/>
      <c r="F21" s="218"/>
      <c r="G21" s="218"/>
      <c r="H21" s="218"/>
      <c r="I21" s="86"/>
      <c r="J21" s="82"/>
      <c r="K21" s="80"/>
      <c r="L21" s="80"/>
    </row>
    <row r="22" spans="2:19" s="85" customFormat="1" x14ac:dyDescent="0.25">
      <c r="B22" s="218"/>
      <c r="C22" s="218"/>
      <c r="D22" s="218"/>
      <c r="E22" s="218"/>
      <c r="F22" s="218"/>
      <c r="G22" s="218"/>
      <c r="H22" s="218"/>
      <c r="I22" s="86"/>
      <c r="J22" s="82"/>
      <c r="K22" s="80"/>
      <c r="L22" s="80"/>
    </row>
    <row r="23" spans="2:19" s="85" customFormat="1" x14ac:dyDescent="0.25">
      <c r="B23" s="92"/>
      <c r="C23" s="99"/>
      <c r="D23" s="86"/>
      <c r="E23" s="86"/>
      <c r="G23" s="94" t="s">
        <v>18</v>
      </c>
      <c r="H23" s="94" t="s">
        <v>19</v>
      </c>
      <c r="I23" s="86"/>
      <c r="J23" s="82"/>
      <c r="K23" s="80"/>
      <c r="L23" s="80"/>
    </row>
    <row r="24" spans="2:19" s="85" customFormat="1" x14ac:dyDescent="0.25">
      <c r="B24" s="206" t="s">
        <v>51</v>
      </c>
      <c r="C24" s="206"/>
      <c r="D24" s="206"/>
      <c r="E24" s="206"/>
      <c r="G24" s="170" t="s">
        <v>22</v>
      </c>
      <c r="H24" s="101"/>
      <c r="I24" s="86"/>
      <c r="J24" s="82"/>
      <c r="K24" s="80"/>
      <c r="L24" s="80"/>
    </row>
    <row r="25" spans="2:19" s="85" customFormat="1" ht="5.25" customHeight="1" x14ac:dyDescent="0.25">
      <c r="B25" s="105"/>
      <c r="C25" s="99"/>
      <c r="D25" s="86"/>
      <c r="E25" s="86"/>
      <c r="H25" s="102"/>
      <c r="I25" s="86"/>
      <c r="J25" s="82"/>
      <c r="K25" s="80"/>
      <c r="L25" s="80"/>
    </row>
    <row r="26" spans="2:19" s="85" customFormat="1" ht="45" x14ac:dyDescent="0.25">
      <c r="B26" s="105"/>
      <c r="C26" s="100" t="str">
        <f>IF(G24="Custom","Enter user specified value", "")</f>
        <v>Enter user specified value</v>
      </c>
      <c r="F26" s="100" t="str">
        <f>IF(G24="Custom","","Not Applicable")</f>
        <v/>
      </c>
      <c r="G26" s="170" t="s">
        <v>145</v>
      </c>
      <c r="H26" s="103" t="s">
        <v>59</v>
      </c>
      <c r="I26" s="86"/>
      <c r="J26" s="82"/>
      <c r="K26" s="80"/>
      <c r="L26" s="80"/>
    </row>
    <row r="27" spans="2:19" s="85" customFormat="1" x14ac:dyDescent="0.25">
      <c r="B27" s="110"/>
      <c r="C27" s="99"/>
      <c r="D27" s="86"/>
      <c r="E27" s="86"/>
      <c r="G27" s="104" t="str">
        <f>IF(G24="Custom",G26,VLOOKUP(G24,D45:E45,2,FALSE))</f>
        <v>KEY_material_to_skin_transfer_efficiency</v>
      </c>
      <c r="H27" s="103" t="s">
        <v>59</v>
      </c>
      <c r="I27" s="86"/>
      <c r="J27" s="82"/>
      <c r="K27" s="80"/>
      <c r="L27" s="80"/>
    </row>
    <row r="28" spans="2:19" s="85" customFormat="1" x14ac:dyDescent="0.25">
      <c r="B28" s="110"/>
      <c r="C28" s="99"/>
      <c r="D28" s="86"/>
      <c r="E28" s="86"/>
      <c r="F28" s="93"/>
      <c r="G28" s="86"/>
      <c r="H28" s="86"/>
      <c r="I28" s="86"/>
      <c r="J28" s="82"/>
      <c r="K28" s="80"/>
      <c r="L28" s="80"/>
    </row>
    <row r="29" spans="2:19" s="85" customFormat="1" x14ac:dyDescent="0.25">
      <c r="B29" s="110"/>
      <c r="C29" s="99"/>
      <c r="D29" s="86"/>
      <c r="E29" s="86"/>
      <c r="F29" s="93"/>
      <c r="G29" s="86"/>
      <c r="H29" s="86"/>
      <c r="I29" s="86"/>
      <c r="J29" s="82"/>
      <c r="K29" s="80"/>
      <c r="L29" s="80"/>
    </row>
    <row r="30" spans="2:19" s="85" customFormat="1" x14ac:dyDescent="0.25">
      <c r="B30" s="110"/>
      <c r="C30" s="99"/>
      <c r="D30" s="86"/>
      <c r="E30" s="86"/>
      <c r="F30" s="93"/>
      <c r="G30" s="86"/>
      <c r="H30" s="86"/>
      <c r="I30" s="86"/>
      <c r="J30" s="86"/>
    </row>
    <row r="31" spans="2:19" s="85" customFormat="1" ht="16.5" thickBot="1" x14ac:dyDescent="0.3">
      <c r="B31" s="90" t="s">
        <v>79</v>
      </c>
      <c r="C31" s="86"/>
      <c r="D31" s="86"/>
      <c r="E31" s="86"/>
      <c r="F31" s="86"/>
      <c r="G31" s="86"/>
      <c r="H31" s="86"/>
      <c r="I31" s="86"/>
      <c r="J31" s="86"/>
    </row>
    <row r="32" spans="2:19" s="114" customFormat="1" ht="59.25" x14ac:dyDescent="0.25">
      <c r="B32" s="211" t="s">
        <v>12</v>
      </c>
      <c r="C32" s="111" t="s">
        <v>110</v>
      </c>
      <c r="D32" s="111" t="s">
        <v>111</v>
      </c>
      <c r="E32" s="111" t="s">
        <v>42</v>
      </c>
      <c r="F32" s="111" t="s">
        <v>43</v>
      </c>
      <c r="G32" s="111" t="s">
        <v>116</v>
      </c>
      <c r="H32" s="111" t="s">
        <v>44</v>
      </c>
      <c r="I32" s="111" t="s">
        <v>115</v>
      </c>
      <c r="J32" s="111" t="s">
        <v>45</v>
      </c>
      <c r="K32" s="112" t="s">
        <v>82</v>
      </c>
      <c r="M32" s="113"/>
      <c r="N32" s="113"/>
      <c r="O32" s="113"/>
      <c r="Q32" s="113"/>
      <c r="S32" s="113"/>
    </row>
    <row r="33" spans="2:11" s="118" customFormat="1" ht="17.25" thickBot="1" x14ac:dyDescent="0.3">
      <c r="B33" s="212"/>
      <c r="C33" s="115" t="s">
        <v>3</v>
      </c>
      <c r="D33" s="115" t="s">
        <v>7</v>
      </c>
      <c r="E33" s="116" t="s">
        <v>112</v>
      </c>
      <c r="F33" s="115" t="s">
        <v>9</v>
      </c>
      <c r="G33" s="115" t="s">
        <v>13</v>
      </c>
      <c r="H33" s="115" t="s">
        <v>14</v>
      </c>
      <c r="I33" s="115" t="s">
        <v>15</v>
      </c>
      <c r="J33" s="115" t="s">
        <v>24</v>
      </c>
      <c r="K33" s="117" t="s">
        <v>24</v>
      </c>
    </row>
    <row r="34" spans="2:11" s="85" customFormat="1" x14ac:dyDescent="0.25">
      <c r="B34" s="119" t="s">
        <v>16</v>
      </c>
      <c r="C34" s="120" t="str">
        <f>G12</f>
        <v>KEY_surface_residue_concentration</v>
      </c>
      <c r="D34" s="120">
        <v>280</v>
      </c>
      <c r="E34" s="121">
        <f>$G$20</f>
        <v>0.31</v>
      </c>
      <c r="F34" s="120" t="str">
        <f>G27</f>
        <v>KEY_material_to_skin_transfer_efficiency</v>
      </c>
      <c r="G34" s="122" t="e">
        <f>C34*D34*E34*F34</f>
        <v>#VALUE!</v>
      </c>
      <c r="H34" s="120" t="str">
        <f>'TOX and EXPO INPUTS'!$D$15</f>
        <v>KEY_Dermal_Absorption</v>
      </c>
      <c r="I34" s="122" t="e">
        <f>G34*H34</f>
        <v>#VALUE!</v>
      </c>
      <c r="J34" s="132" t="e">
        <f>'TOX and EXPO INPUTS'!D13/I34</f>
        <v>#VALUE!</v>
      </c>
      <c r="K34" s="133" t="e">
        <f>VALUE(TEXT(J34,"0.0E+00"))</f>
        <v>#VALUE!</v>
      </c>
    </row>
    <row r="35" spans="2:11" s="85" customFormat="1" ht="15.75" thickBot="1" x14ac:dyDescent="0.3">
      <c r="B35" s="123" t="s">
        <v>17</v>
      </c>
      <c r="C35" s="124" t="str">
        <f>G12</f>
        <v>KEY_surface_residue_concentration</v>
      </c>
      <c r="D35" s="124">
        <v>640</v>
      </c>
      <c r="E35" s="124">
        <f>$G$20</f>
        <v>0.31</v>
      </c>
      <c r="F35" s="124" t="str">
        <f>G27</f>
        <v>KEY_material_to_skin_transfer_efficiency</v>
      </c>
      <c r="G35" s="125" t="e">
        <f>C35*D35*E35*F35</f>
        <v>#VALUE!</v>
      </c>
      <c r="H35" s="124" t="str">
        <f>'TOX and EXPO INPUTS'!$D$15</f>
        <v>KEY_Dermal_Absorption</v>
      </c>
      <c r="I35" s="125" t="e">
        <f>G35*H35</f>
        <v>#VALUE!</v>
      </c>
      <c r="J35" s="128" t="e">
        <f>'TOX and EXPO INPUTS'!D13/I35</f>
        <v>#VALUE!</v>
      </c>
      <c r="K35" s="134" t="e">
        <f>VALUE(TEXT(J35,"0.0E+00"))</f>
        <v>#VALUE!</v>
      </c>
    </row>
    <row r="36" spans="2:11" s="85" customFormat="1" x14ac:dyDescent="0.25">
      <c r="E36" s="126"/>
    </row>
    <row r="38" spans="2:11" ht="15.75" thickBot="1" x14ac:dyDescent="0.3"/>
    <row r="39" spans="2:11" ht="15.75" customHeight="1" thickBot="1" x14ac:dyDescent="0.3">
      <c r="B39" s="214" t="s">
        <v>149</v>
      </c>
      <c r="C39" s="215"/>
      <c r="D39" s="215"/>
      <c r="E39" s="216"/>
      <c r="G39" s="135"/>
      <c r="H39" s="135"/>
      <c r="I39" s="135"/>
      <c r="J39" s="135"/>
      <c r="K39" s="135"/>
    </row>
    <row r="40" spans="2:11" ht="26.25" thickBot="1" x14ac:dyDescent="0.3">
      <c r="B40" s="136" t="s">
        <v>0</v>
      </c>
      <c r="C40" s="137" t="s">
        <v>1</v>
      </c>
      <c r="D40" s="138"/>
      <c r="E40" s="139" t="s">
        <v>2</v>
      </c>
      <c r="G40" s="135"/>
      <c r="H40" s="135"/>
      <c r="I40" s="135"/>
      <c r="J40" s="135"/>
      <c r="K40" s="135"/>
    </row>
    <row r="41" spans="2:11" ht="15.75" x14ac:dyDescent="0.25">
      <c r="B41" s="140" t="s">
        <v>3</v>
      </c>
      <c r="C41" s="141" t="s">
        <v>26</v>
      </c>
      <c r="D41" s="142"/>
      <c r="E41" s="143" t="s">
        <v>52</v>
      </c>
      <c r="G41" s="135"/>
      <c r="H41" s="135"/>
      <c r="I41" s="135"/>
      <c r="J41" s="135"/>
      <c r="K41" s="135"/>
    </row>
    <row r="42" spans="2:11" x14ac:dyDescent="0.25">
      <c r="B42" s="144" t="s">
        <v>5</v>
      </c>
      <c r="C42" s="145" t="s">
        <v>6</v>
      </c>
      <c r="D42" s="146"/>
      <c r="E42" s="147" t="s">
        <v>4</v>
      </c>
      <c r="G42" s="135"/>
      <c r="H42" s="135"/>
      <c r="I42" s="135"/>
      <c r="J42" s="135"/>
      <c r="K42" s="135"/>
    </row>
    <row r="43" spans="2:11" ht="25.5" x14ac:dyDescent="0.25">
      <c r="B43" s="148" t="s">
        <v>113</v>
      </c>
      <c r="C43" s="142" t="s">
        <v>53</v>
      </c>
      <c r="D43" s="149" t="s">
        <v>55</v>
      </c>
      <c r="E43" s="150">
        <v>0.31</v>
      </c>
      <c r="G43" s="135"/>
      <c r="H43" s="135"/>
      <c r="I43" s="135"/>
      <c r="J43" s="135"/>
      <c r="K43" s="135"/>
    </row>
    <row r="44" spans="2:11" x14ac:dyDescent="0.25">
      <c r="B44" s="151"/>
      <c r="C44" s="142"/>
      <c r="D44" s="22" t="s">
        <v>22</v>
      </c>
      <c r="E44" s="150"/>
      <c r="G44" s="135"/>
      <c r="H44" s="135"/>
      <c r="I44" s="135"/>
      <c r="J44" s="135"/>
      <c r="K44" s="135"/>
    </row>
    <row r="45" spans="2:11" ht="38.25" x14ac:dyDescent="0.25">
      <c r="B45" s="152" t="s">
        <v>9</v>
      </c>
      <c r="C45" s="153" t="s">
        <v>54</v>
      </c>
      <c r="D45" s="146" t="s">
        <v>55</v>
      </c>
      <c r="E45" s="154">
        <v>0.14000000000000001</v>
      </c>
      <c r="G45" s="135"/>
      <c r="H45" s="135"/>
      <c r="I45" s="135"/>
      <c r="J45" s="135"/>
      <c r="K45" s="135"/>
    </row>
    <row r="46" spans="2:11" ht="15.75" customHeight="1" x14ac:dyDescent="0.25">
      <c r="B46" s="155"/>
      <c r="C46" s="156"/>
      <c r="D46" s="157" t="s">
        <v>22</v>
      </c>
      <c r="E46" s="158"/>
      <c r="G46" s="135"/>
      <c r="H46" s="135"/>
      <c r="I46" s="135"/>
      <c r="J46" s="135"/>
      <c r="K46" s="135"/>
    </row>
    <row r="47" spans="2:11" ht="19.5" customHeight="1" x14ac:dyDescent="0.25">
      <c r="B47" s="207" t="s">
        <v>7</v>
      </c>
      <c r="C47" s="209" t="s">
        <v>114</v>
      </c>
      <c r="D47" s="159" t="s">
        <v>8</v>
      </c>
      <c r="E47" s="150">
        <v>280</v>
      </c>
      <c r="G47" s="135"/>
      <c r="H47" s="135"/>
      <c r="I47" s="135"/>
      <c r="J47" s="135"/>
      <c r="K47" s="135"/>
    </row>
    <row r="48" spans="2:11" ht="15.75" thickBot="1" x14ac:dyDescent="0.3">
      <c r="B48" s="208"/>
      <c r="C48" s="210"/>
      <c r="D48" s="160" t="s">
        <v>35</v>
      </c>
      <c r="E48" s="161">
        <v>640</v>
      </c>
      <c r="G48" s="135"/>
      <c r="H48" s="135"/>
      <c r="I48" s="135"/>
      <c r="J48" s="135"/>
      <c r="K48" s="135"/>
    </row>
    <row r="49" spans="7:11" x14ac:dyDescent="0.25">
      <c r="G49" s="135"/>
      <c r="H49" s="135"/>
      <c r="I49" s="135"/>
      <c r="J49" s="135"/>
      <c r="K49" s="135"/>
    </row>
    <row r="50" spans="7:11" s="135" customFormat="1" x14ac:dyDescent="0.25"/>
    <row r="51" spans="7:11" s="135" customFormat="1" x14ac:dyDescent="0.25"/>
    <row r="52" spans="7:11" s="135" customFormat="1" x14ac:dyDescent="0.25"/>
    <row r="53" spans="7:11" s="135" customFormat="1" x14ac:dyDescent="0.25"/>
    <row r="54" spans="7:11" s="135" customFormat="1" x14ac:dyDescent="0.25"/>
    <row r="55" spans="7:11" s="135" customFormat="1" x14ac:dyDescent="0.25"/>
    <row r="56" spans="7:11" s="135" customFormat="1" x14ac:dyDescent="0.25"/>
    <row r="57" spans="7:11" s="135" customFormat="1" x14ac:dyDescent="0.25"/>
    <row r="58" spans="7:11" s="135" customFormat="1" x14ac:dyDescent="0.25"/>
    <row r="59" spans="7:11" s="135" customFormat="1" x14ac:dyDescent="0.25"/>
    <row r="60" spans="7:11" s="135" customFormat="1" x14ac:dyDescent="0.25"/>
    <row r="61" spans="7:11" s="135" customFormat="1" x14ac:dyDescent="0.25"/>
    <row r="62" spans="7:11" s="135" customFormat="1" x14ac:dyDescent="0.25"/>
    <row r="63" spans="7:11" s="135" customFormat="1" x14ac:dyDescent="0.25"/>
    <row r="64" spans="7:11" s="135" customFormat="1" x14ac:dyDescent="0.25"/>
    <row r="65" s="135" customFormat="1" x14ac:dyDescent="0.25"/>
    <row r="66" s="135" customFormat="1" x14ac:dyDescent="0.25"/>
    <row r="67" s="135" customFormat="1" x14ac:dyDescent="0.25"/>
    <row r="68" s="135" customFormat="1" x14ac:dyDescent="0.25"/>
    <row r="69" s="135" customFormat="1" x14ac:dyDescent="0.25"/>
    <row r="70" s="135" customFormat="1" x14ac:dyDescent="0.25"/>
    <row r="71" s="135" customFormat="1" x14ac:dyDescent="0.25"/>
    <row r="72" s="135" customFormat="1" x14ac:dyDescent="0.25"/>
    <row r="73" s="135" customFormat="1" x14ac:dyDescent="0.25"/>
    <row r="74" s="135" customFormat="1" x14ac:dyDescent="0.25"/>
    <row r="75" s="135" customFormat="1" x14ac:dyDescent="0.25"/>
    <row r="76" s="135" customFormat="1" x14ac:dyDescent="0.25"/>
    <row r="77" s="135" customFormat="1" x14ac:dyDescent="0.25"/>
    <row r="78" s="135" customFormat="1" x14ac:dyDescent="0.25"/>
    <row r="79" s="135" customFormat="1" x14ac:dyDescent="0.25"/>
    <row r="80" s="135" customFormat="1" x14ac:dyDescent="0.25"/>
    <row r="81" s="135" customFormat="1" x14ac:dyDescent="0.25"/>
    <row r="82" s="135" customFormat="1" x14ac:dyDescent="0.25"/>
    <row r="83" s="135" customFormat="1" x14ac:dyDescent="0.25"/>
    <row r="84" s="135" customFormat="1" x14ac:dyDescent="0.25"/>
    <row r="85" s="135" customFormat="1" x14ac:dyDescent="0.25"/>
    <row r="86" s="135" customFormat="1" x14ac:dyDescent="0.25"/>
    <row r="87" s="135" customFormat="1" x14ac:dyDescent="0.25"/>
    <row r="88" s="135" customFormat="1" x14ac:dyDescent="0.25"/>
    <row r="89" s="135" customFormat="1" x14ac:dyDescent="0.25"/>
    <row r="90" s="135" customFormat="1" x14ac:dyDescent="0.25"/>
    <row r="91" s="135" customFormat="1" x14ac:dyDescent="0.25"/>
    <row r="92" s="135" customFormat="1" x14ac:dyDescent="0.25"/>
    <row r="93" s="135" customFormat="1" x14ac:dyDescent="0.25"/>
    <row r="94" s="135" customFormat="1" x14ac:dyDescent="0.25"/>
    <row r="95" s="135" customFormat="1" x14ac:dyDescent="0.25"/>
    <row r="96" s="135" customFormat="1" x14ac:dyDescent="0.25"/>
    <row r="97" s="135" customFormat="1" x14ac:dyDescent="0.25"/>
    <row r="98" s="135" customFormat="1" x14ac:dyDescent="0.25"/>
    <row r="99" s="135" customFormat="1" x14ac:dyDescent="0.25"/>
    <row r="100" s="135" customFormat="1" x14ac:dyDescent="0.25"/>
    <row r="101" s="135" customFormat="1" x14ac:dyDescent="0.25"/>
    <row r="102" s="135" customFormat="1" x14ac:dyDescent="0.25"/>
    <row r="103" s="135" customFormat="1" x14ac:dyDescent="0.25"/>
    <row r="104" s="135" customFormat="1" x14ac:dyDescent="0.25"/>
    <row r="105" s="135" customFormat="1" x14ac:dyDescent="0.25"/>
    <row r="106" s="135" customFormat="1" x14ac:dyDescent="0.25"/>
    <row r="107" s="135" customFormat="1" x14ac:dyDescent="0.25"/>
    <row r="108" s="135" customFormat="1" x14ac:dyDescent="0.25"/>
    <row r="109" s="135" customFormat="1" x14ac:dyDescent="0.25"/>
    <row r="110" s="135" customFormat="1" x14ac:dyDescent="0.25"/>
    <row r="111" s="135" customFormat="1" x14ac:dyDescent="0.25"/>
    <row r="112" s="135" customFormat="1" x14ac:dyDescent="0.25"/>
    <row r="113" s="135" customFormat="1" x14ac:dyDescent="0.25"/>
    <row r="114" s="135" customFormat="1" x14ac:dyDescent="0.25"/>
    <row r="115" s="135" customFormat="1" x14ac:dyDescent="0.25"/>
    <row r="116" s="135" customFormat="1" x14ac:dyDescent="0.25"/>
    <row r="117" s="135" customFormat="1" x14ac:dyDescent="0.25"/>
    <row r="118" s="135" customFormat="1" x14ac:dyDescent="0.25"/>
    <row r="119" s="135" customFormat="1" x14ac:dyDescent="0.25"/>
    <row r="120" s="135" customFormat="1" x14ac:dyDescent="0.25"/>
    <row r="121" s="135" customFormat="1" x14ac:dyDescent="0.25"/>
    <row r="122" s="135" customFormat="1" x14ac:dyDescent="0.25"/>
    <row r="123" s="135" customFormat="1" x14ac:dyDescent="0.25"/>
    <row r="124" s="135" customFormat="1" x14ac:dyDescent="0.25"/>
    <row r="125" s="135" customFormat="1" x14ac:dyDescent="0.25"/>
    <row r="126" s="135" customFormat="1" x14ac:dyDescent="0.25"/>
    <row r="127" s="135" customFormat="1" x14ac:dyDescent="0.25"/>
    <row r="128" s="135" customFormat="1" x14ac:dyDescent="0.25"/>
    <row r="129" s="135" customFormat="1" x14ac:dyDescent="0.25"/>
    <row r="130" s="135" customFormat="1" x14ac:dyDescent="0.25"/>
    <row r="131" s="135" customFormat="1" x14ac:dyDescent="0.25"/>
    <row r="132" s="135" customFormat="1" x14ac:dyDescent="0.25"/>
    <row r="133" s="135" customFormat="1" x14ac:dyDescent="0.25"/>
    <row r="134" s="135" customFormat="1" x14ac:dyDescent="0.25"/>
    <row r="135" s="135" customFormat="1" x14ac:dyDescent="0.25"/>
    <row r="136" s="135" customFormat="1" x14ac:dyDescent="0.25"/>
    <row r="137" s="135" customFormat="1" x14ac:dyDescent="0.25"/>
    <row r="138" s="135" customFormat="1" x14ac:dyDescent="0.25"/>
    <row r="139" s="135" customFormat="1" x14ac:dyDescent="0.25"/>
    <row r="140" s="135" customFormat="1" x14ac:dyDescent="0.25"/>
    <row r="141" s="135" customFormat="1" x14ac:dyDescent="0.25"/>
    <row r="142" s="135" customFormat="1" x14ac:dyDescent="0.25"/>
    <row r="143" s="135" customFormat="1" x14ac:dyDescent="0.25"/>
    <row r="144" s="135" customFormat="1" x14ac:dyDescent="0.25"/>
    <row r="145" s="135" customFormat="1" x14ac:dyDescent="0.25"/>
    <row r="146" s="135" customFormat="1" x14ac:dyDescent="0.25"/>
  </sheetData>
  <sheetProtection formatCells="0" formatColumns="0" formatRows="0" insertColumns="0" insertRows="0" insertHyperlinks="0" deleteColumns="0" deleteRows="0" sort="0" autoFilter="0" pivotTables="0"/>
  <mergeCells count="11">
    <mergeCell ref="B24:E24"/>
    <mergeCell ref="B47:B48"/>
    <mergeCell ref="C47:C48"/>
    <mergeCell ref="B32:B33"/>
    <mergeCell ref="B7:J7"/>
    <mergeCell ref="B39:E39"/>
    <mergeCell ref="B9:H10"/>
    <mergeCell ref="B12:E12"/>
    <mergeCell ref="B14:H15"/>
    <mergeCell ref="B17:E17"/>
    <mergeCell ref="B21:H22"/>
  </mergeCells>
  <conditionalFormatting sqref="K34:K35">
    <cfRule type="cellIs" dxfId="1" priority="1" operator="lessThan">
      <formula>$C$4</formula>
    </cfRule>
  </conditionalFormatting>
  <dataValidations count="2">
    <dataValidation type="list" allowBlank="1" showInputMessage="1" showErrorMessage="1" sqref="G24">
      <formula1>$D$45:$D$46</formula1>
    </dataValidation>
    <dataValidation type="list" allowBlank="1" showInputMessage="1" showErrorMessage="1" sqref="G17">
      <formula1>$D$43:$D$44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abSelected="1" topLeftCell="A25" zoomScaleNormal="100" workbookViewId="0">
      <selection activeCell="G30" sqref="G30"/>
    </sheetView>
  </sheetViews>
  <sheetFormatPr defaultColWidth="19.28515625" defaultRowHeight="15" x14ac:dyDescent="0.25"/>
  <cols>
    <col min="1" max="1" width="3.28515625" style="127" customWidth="1"/>
    <col min="2" max="2" width="19.28515625" style="127"/>
    <col min="3" max="3" width="19.28515625" style="127" customWidth="1"/>
    <col min="4" max="16384" width="19.28515625" style="127"/>
  </cols>
  <sheetData>
    <row r="1" spans="2:17" s="85" customFormat="1" x14ac:dyDescent="0.25">
      <c r="B1" s="86"/>
      <c r="C1" s="86"/>
      <c r="D1" s="86"/>
      <c r="E1" s="86"/>
      <c r="F1" s="86"/>
      <c r="G1" s="86"/>
      <c r="H1" s="86"/>
      <c r="I1" s="82"/>
      <c r="J1" s="82"/>
      <c r="K1" s="82"/>
      <c r="L1" s="82"/>
      <c r="M1" s="80"/>
      <c r="N1" s="80"/>
      <c r="O1" s="80"/>
      <c r="P1" s="80"/>
      <c r="Q1" s="80"/>
    </row>
    <row r="2" spans="2:17" s="85" customFormat="1" ht="18.75" x14ac:dyDescent="0.25">
      <c r="B2" s="79" t="s">
        <v>65</v>
      </c>
      <c r="C2" s="86"/>
      <c r="D2" s="86"/>
      <c r="E2" s="86"/>
      <c r="F2" s="86"/>
      <c r="G2" s="86"/>
      <c r="H2" s="86"/>
      <c r="I2" s="82"/>
      <c r="J2" s="82"/>
      <c r="K2" s="82"/>
      <c r="L2" s="82"/>
      <c r="M2" s="80"/>
      <c r="N2" s="80"/>
      <c r="O2" s="80"/>
      <c r="P2" s="80"/>
      <c r="Q2" s="80"/>
    </row>
    <row r="3" spans="2:17" s="85" customFormat="1" ht="16.5" thickBot="1" x14ac:dyDescent="0.3">
      <c r="B3" s="87"/>
      <c r="C3" s="86"/>
      <c r="D3" s="86"/>
      <c r="E3" s="86"/>
      <c r="F3" s="86"/>
      <c r="G3" s="86"/>
      <c r="H3" s="86"/>
      <c r="I3" s="82"/>
      <c r="J3" s="82"/>
      <c r="K3" s="82"/>
      <c r="L3" s="82"/>
      <c r="M3" s="80"/>
      <c r="N3" s="80"/>
      <c r="O3" s="80"/>
      <c r="P3" s="80"/>
      <c r="Q3" s="80"/>
    </row>
    <row r="4" spans="2:17" s="85" customFormat="1" ht="21.75" customHeight="1" thickBot="1" x14ac:dyDescent="0.3">
      <c r="B4" s="162" t="s">
        <v>123</v>
      </c>
      <c r="C4" s="163" t="str">
        <f>'TOX and EXPO INPUTS'!$D$11</f>
        <v>KEY_Oral_LOC</v>
      </c>
      <c r="D4" s="86"/>
      <c r="E4" s="86"/>
      <c r="F4" s="86"/>
      <c r="G4" s="86"/>
      <c r="H4" s="86"/>
      <c r="I4" s="82"/>
      <c r="J4" s="82"/>
      <c r="K4" s="82"/>
      <c r="L4" s="82"/>
      <c r="M4" s="80"/>
      <c r="N4" s="80"/>
      <c r="O4" s="80"/>
      <c r="P4" s="80"/>
      <c r="Q4" s="80"/>
    </row>
    <row r="5" spans="2:17" s="85" customFormat="1" x14ac:dyDescent="0.25">
      <c r="B5" s="81"/>
      <c r="C5" s="86"/>
      <c r="D5" s="86"/>
      <c r="E5" s="86"/>
      <c r="F5" s="86"/>
      <c r="G5" s="86"/>
      <c r="H5" s="86"/>
      <c r="I5" s="82"/>
      <c r="J5" s="82"/>
      <c r="K5" s="82"/>
      <c r="L5" s="82"/>
      <c r="M5" s="80"/>
      <c r="N5" s="80"/>
      <c r="O5" s="80"/>
      <c r="P5" s="80"/>
      <c r="Q5" s="80"/>
    </row>
    <row r="6" spans="2:17" s="85" customFormat="1" ht="15.75" x14ac:dyDescent="0.25">
      <c r="B6" s="87"/>
      <c r="C6" s="86"/>
      <c r="D6" s="86"/>
      <c r="E6" s="86"/>
      <c r="F6" s="86"/>
      <c r="G6" s="86"/>
      <c r="H6" s="86"/>
      <c r="I6" s="82"/>
      <c r="J6" s="82"/>
      <c r="K6" s="82"/>
      <c r="L6" s="82"/>
      <c r="M6" s="80"/>
      <c r="N6" s="80"/>
      <c r="O6" s="80"/>
      <c r="P6" s="80"/>
      <c r="Q6" s="80"/>
    </row>
    <row r="7" spans="2:17" s="85" customFormat="1" ht="15" customHeight="1" x14ac:dyDescent="0.25">
      <c r="B7" s="217" t="s">
        <v>107</v>
      </c>
      <c r="C7" s="217"/>
      <c r="D7" s="217"/>
      <c r="E7" s="217"/>
      <c r="F7" s="217"/>
      <c r="G7" s="217"/>
      <c r="H7" s="217"/>
      <c r="I7" s="82"/>
      <c r="J7" s="82"/>
      <c r="K7" s="82"/>
      <c r="L7" s="82"/>
      <c r="M7" s="80"/>
      <c r="N7" s="80"/>
      <c r="O7" s="80"/>
      <c r="P7" s="80"/>
      <c r="Q7" s="80"/>
    </row>
    <row r="8" spans="2:17" s="85" customFormat="1" x14ac:dyDescent="0.25">
      <c r="D8" s="86"/>
      <c r="G8" s="94" t="s">
        <v>18</v>
      </c>
      <c r="H8" s="94" t="s">
        <v>19</v>
      </c>
      <c r="I8" s="164"/>
      <c r="J8" s="82"/>
      <c r="K8" s="82"/>
      <c r="L8" s="82"/>
      <c r="M8" s="80"/>
      <c r="N8" s="80"/>
      <c r="O8" s="80"/>
      <c r="P8" s="80"/>
      <c r="Q8" s="80"/>
    </row>
    <row r="9" spans="2:17" s="85" customFormat="1" ht="30" x14ac:dyDescent="0.25">
      <c r="B9" s="206" t="s">
        <v>57</v>
      </c>
      <c r="C9" s="206"/>
      <c r="D9" s="206"/>
      <c r="E9" s="206"/>
      <c r="G9" s="169" t="s">
        <v>146</v>
      </c>
      <c r="H9" s="96" t="s">
        <v>108</v>
      </c>
      <c r="I9" s="165"/>
      <c r="J9" s="82"/>
      <c r="K9" s="82"/>
      <c r="L9" s="82"/>
      <c r="M9" s="80"/>
      <c r="N9" s="80"/>
      <c r="O9" s="80"/>
      <c r="P9" s="80"/>
      <c r="Q9" s="80"/>
    </row>
    <row r="10" spans="2:17" s="85" customFormat="1" x14ac:dyDescent="0.25">
      <c r="B10" s="105"/>
      <c r="C10" s="99"/>
      <c r="D10" s="86"/>
      <c r="E10" s="86"/>
      <c r="F10" s="98"/>
      <c r="G10" s="106"/>
      <c r="H10" s="86"/>
      <c r="I10" s="82"/>
      <c r="J10" s="82"/>
      <c r="K10" s="82"/>
      <c r="L10" s="82"/>
      <c r="M10" s="80"/>
      <c r="N10" s="80"/>
      <c r="O10" s="80"/>
      <c r="P10" s="80"/>
      <c r="Q10" s="80"/>
    </row>
    <row r="11" spans="2:17" s="85" customFormat="1" ht="33.75" customHeight="1" x14ac:dyDescent="0.25">
      <c r="B11" s="217" t="s">
        <v>117</v>
      </c>
      <c r="C11" s="217"/>
      <c r="D11" s="217"/>
      <c r="E11" s="217"/>
      <c r="F11" s="217"/>
      <c r="G11" s="217"/>
      <c r="H11" s="217"/>
      <c r="I11" s="82"/>
      <c r="J11" s="82"/>
      <c r="K11" s="82"/>
      <c r="L11" s="82"/>
      <c r="M11" s="80"/>
      <c r="N11" s="80"/>
      <c r="O11" s="80"/>
      <c r="P11" s="80"/>
      <c r="Q11" s="80"/>
    </row>
    <row r="12" spans="2:17" s="85" customFormat="1" x14ac:dyDescent="0.25">
      <c r="B12" s="107"/>
      <c r="C12" s="108"/>
      <c r="D12" s="109"/>
      <c r="E12" s="109"/>
      <c r="G12" s="94" t="s">
        <v>18</v>
      </c>
      <c r="H12" s="94" t="s">
        <v>19</v>
      </c>
      <c r="I12" s="82"/>
      <c r="J12" s="82"/>
      <c r="K12" s="82"/>
      <c r="L12" s="82"/>
      <c r="M12" s="80"/>
      <c r="N12" s="80"/>
      <c r="O12" s="80"/>
      <c r="P12" s="80"/>
      <c r="Q12" s="80"/>
    </row>
    <row r="13" spans="2:17" s="85" customFormat="1" x14ac:dyDescent="0.25">
      <c r="B13" s="206" t="s">
        <v>62</v>
      </c>
      <c r="C13" s="206"/>
      <c r="D13" s="206"/>
      <c r="E13" s="206"/>
      <c r="G13" s="170" t="s">
        <v>22</v>
      </c>
      <c r="H13" s="101"/>
      <c r="I13" s="82"/>
      <c r="J13" s="82"/>
      <c r="K13" s="82"/>
      <c r="L13" s="82"/>
      <c r="M13" s="80"/>
      <c r="N13" s="80"/>
      <c r="O13" s="80"/>
      <c r="P13" s="80"/>
      <c r="Q13" s="80"/>
    </row>
    <row r="14" spans="2:17" s="85" customFormat="1" ht="5.25" customHeight="1" x14ac:dyDescent="0.25">
      <c r="C14" s="99"/>
      <c r="D14" s="86"/>
      <c r="E14" s="86"/>
      <c r="H14" s="102"/>
      <c r="I14" s="82"/>
      <c r="J14" s="82"/>
      <c r="K14" s="82"/>
      <c r="L14" s="82"/>
      <c r="M14" s="80"/>
      <c r="N14" s="80"/>
      <c r="O14" s="80"/>
      <c r="P14" s="80"/>
      <c r="Q14" s="80"/>
    </row>
    <row r="15" spans="2:17" s="85" customFormat="1" ht="45" x14ac:dyDescent="0.25">
      <c r="B15" s="105"/>
      <c r="C15" s="99"/>
      <c r="D15" s="100" t="str">
        <f>IF(G13="Custom","Enter user specified value", "")</f>
        <v>Enter user specified value</v>
      </c>
      <c r="E15" s="86"/>
      <c r="F15" s="100" t="str">
        <f>IF(G13="Custom","","Not Applicable")</f>
        <v/>
      </c>
      <c r="G15" s="170" t="s">
        <v>145</v>
      </c>
      <c r="H15" s="103" t="s">
        <v>21</v>
      </c>
      <c r="I15" s="82"/>
      <c r="J15" s="82"/>
      <c r="K15" s="82"/>
      <c r="L15" s="82"/>
      <c r="M15" s="80"/>
      <c r="N15" s="80"/>
      <c r="O15" s="80"/>
      <c r="P15" s="80"/>
      <c r="Q15" s="80"/>
    </row>
    <row r="16" spans="2:17" s="85" customFormat="1" x14ac:dyDescent="0.25">
      <c r="B16" s="105"/>
      <c r="C16" s="99"/>
      <c r="D16" s="86"/>
      <c r="E16" s="86"/>
      <c r="G16" s="104" t="str">
        <f>IF(G13="Custom",G15,VLOOKUP(G13,D45:F45,3,FALSE))</f>
        <v>KEY_material_to_skin_transfer_efficiency</v>
      </c>
      <c r="H16" s="103" t="s">
        <v>21</v>
      </c>
      <c r="I16" s="82"/>
      <c r="J16" s="82"/>
      <c r="K16" s="82"/>
      <c r="L16" s="82"/>
      <c r="M16" s="80"/>
      <c r="N16" s="80"/>
      <c r="O16" s="80"/>
      <c r="P16" s="80"/>
      <c r="Q16" s="80"/>
    </row>
    <row r="17" spans="2:17" s="85" customFormat="1" x14ac:dyDescent="0.25">
      <c r="B17" s="105"/>
      <c r="C17" s="99"/>
      <c r="D17" s="86"/>
      <c r="E17" s="86"/>
      <c r="F17" s="104"/>
      <c r="G17" s="106"/>
      <c r="H17" s="86"/>
      <c r="I17" s="82"/>
      <c r="J17" s="82"/>
      <c r="K17" s="82"/>
      <c r="L17" s="82"/>
      <c r="M17" s="80"/>
      <c r="N17" s="80"/>
      <c r="O17" s="80"/>
      <c r="P17" s="80"/>
      <c r="Q17" s="80"/>
    </row>
    <row r="18" spans="2:17" s="85" customFormat="1" x14ac:dyDescent="0.25">
      <c r="B18" s="217" t="s">
        <v>118</v>
      </c>
      <c r="C18" s="217"/>
      <c r="D18" s="217"/>
      <c r="E18" s="217"/>
      <c r="F18" s="217"/>
      <c r="G18" s="217"/>
      <c r="H18" s="217"/>
      <c r="I18" s="82"/>
      <c r="J18" s="82"/>
      <c r="K18" s="82"/>
      <c r="L18" s="82"/>
      <c r="M18" s="80"/>
      <c r="N18" s="80"/>
      <c r="O18" s="80"/>
      <c r="P18" s="80"/>
      <c r="Q18" s="80"/>
    </row>
    <row r="19" spans="2:17" s="85" customFormat="1" x14ac:dyDescent="0.25">
      <c r="B19" s="107"/>
      <c r="C19" s="108"/>
      <c r="D19" s="109"/>
      <c r="E19" s="109"/>
      <c r="G19" s="94" t="s">
        <v>18</v>
      </c>
      <c r="H19" s="94" t="s">
        <v>19</v>
      </c>
      <c r="I19" s="82"/>
      <c r="J19" s="82"/>
      <c r="K19" s="82"/>
      <c r="L19" s="82"/>
      <c r="M19" s="80"/>
      <c r="N19" s="80"/>
      <c r="O19" s="80"/>
      <c r="P19" s="80"/>
      <c r="Q19" s="80"/>
    </row>
    <row r="20" spans="2:17" s="85" customFormat="1" x14ac:dyDescent="0.25">
      <c r="B20" s="206" t="s">
        <v>124</v>
      </c>
      <c r="C20" s="206"/>
      <c r="D20" s="206"/>
      <c r="E20" s="206"/>
      <c r="G20" s="170" t="s">
        <v>22</v>
      </c>
      <c r="H20" s="86"/>
      <c r="I20" s="82"/>
      <c r="J20" s="82"/>
      <c r="K20" s="82"/>
      <c r="L20" s="82"/>
      <c r="M20" s="80"/>
      <c r="N20" s="80"/>
      <c r="O20" s="80"/>
      <c r="P20" s="80"/>
      <c r="Q20" s="80"/>
    </row>
    <row r="21" spans="2:17" s="85" customFormat="1" ht="5.25" customHeight="1" x14ac:dyDescent="0.25">
      <c r="C21" s="99"/>
      <c r="D21" s="86"/>
      <c r="E21" s="86"/>
      <c r="I21" s="82"/>
      <c r="J21" s="82"/>
      <c r="K21" s="82"/>
      <c r="L21" s="82"/>
      <c r="M21" s="80"/>
      <c r="N21" s="80"/>
      <c r="O21" s="80"/>
      <c r="P21" s="80"/>
      <c r="Q21" s="80"/>
    </row>
    <row r="22" spans="2:17" s="85" customFormat="1" x14ac:dyDescent="0.25">
      <c r="B22" s="105"/>
      <c r="C22" s="99"/>
      <c r="D22" s="100" t="str">
        <f>IF(G20="Custom","Enter user specified value", "")</f>
        <v>Enter user specified value</v>
      </c>
      <c r="E22" s="86"/>
      <c r="F22" s="100" t="str">
        <f>IF(G20="Custom","","Not Applicable")</f>
        <v/>
      </c>
      <c r="G22" s="170" t="s">
        <v>147</v>
      </c>
      <c r="H22" s="103" t="s">
        <v>21</v>
      </c>
      <c r="I22" s="82"/>
      <c r="J22" s="82"/>
      <c r="K22" s="82"/>
      <c r="L22" s="82"/>
      <c r="M22" s="80"/>
      <c r="N22" s="80"/>
      <c r="O22" s="80"/>
      <c r="P22" s="80"/>
      <c r="Q22" s="80"/>
    </row>
    <row r="23" spans="2:17" s="85" customFormat="1" x14ac:dyDescent="0.25">
      <c r="B23" s="105"/>
      <c r="C23" s="99"/>
      <c r="D23" s="86"/>
      <c r="E23" s="86"/>
      <c r="G23" s="104" t="str">
        <f>IF(G20="Custom",G22,VLOOKUP(G20,E50:F51,2,FALSE))</f>
        <v>KEY_exposure_time</v>
      </c>
      <c r="H23" s="103" t="s">
        <v>21</v>
      </c>
      <c r="I23" s="82"/>
      <c r="J23" s="82"/>
      <c r="K23" s="82"/>
      <c r="L23" s="82"/>
      <c r="M23" s="80"/>
      <c r="N23" s="80"/>
      <c r="O23" s="80"/>
      <c r="P23" s="80"/>
      <c r="Q23" s="80"/>
    </row>
    <row r="24" spans="2:17" s="85" customFormat="1" x14ac:dyDescent="0.25">
      <c r="B24" s="105"/>
      <c r="C24" s="99"/>
      <c r="D24" s="86"/>
      <c r="E24" s="86"/>
      <c r="G24" s="104"/>
      <c r="H24" s="106"/>
      <c r="I24" s="82"/>
      <c r="J24" s="82"/>
      <c r="K24" s="82"/>
      <c r="L24" s="82"/>
      <c r="M24" s="80"/>
      <c r="N24" s="80"/>
      <c r="O24" s="80"/>
      <c r="P24" s="80"/>
      <c r="Q24" s="80"/>
    </row>
    <row r="25" spans="2:17" s="85" customFormat="1" x14ac:dyDescent="0.25">
      <c r="B25" s="217" t="s">
        <v>119</v>
      </c>
      <c r="C25" s="217"/>
      <c r="D25" s="217"/>
      <c r="E25" s="217"/>
      <c r="F25" s="217"/>
      <c r="G25" s="217"/>
      <c r="H25" s="217"/>
      <c r="I25" s="82"/>
      <c r="J25" s="82"/>
      <c r="K25" s="82"/>
      <c r="L25" s="82"/>
      <c r="M25" s="80"/>
      <c r="N25" s="80"/>
      <c r="O25" s="80"/>
      <c r="P25" s="80"/>
      <c r="Q25" s="80"/>
    </row>
    <row r="26" spans="2:17" s="85" customFormat="1" x14ac:dyDescent="0.25">
      <c r="B26" s="107"/>
      <c r="C26" s="108"/>
      <c r="D26" s="109"/>
      <c r="E26" s="109"/>
      <c r="G26" s="94" t="s">
        <v>18</v>
      </c>
      <c r="H26" s="94" t="s">
        <v>19</v>
      </c>
      <c r="I26" s="82"/>
      <c r="J26" s="82"/>
      <c r="K26" s="82"/>
      <c r="L26" s="82"/>
      <c r="M26" s="80"/>
      <c r="N26" s="80"/>
      <c r="O26" s="80"/>
      <c r="P26" s="80"/>
      <c r="Q26" s="80"/>
    </row>
    <row r="27" spans="2:17" s="85" customFormat="1" x14ac:dyDescent="0.25">
      <c r="B27" s="206" t="s">
        <v>63</v>
      </c>
      <c r="C27" s="206"/>
      <c r="D27" s="206"/>
      <c r="E27" s="206"/>
      <c r="G27" s="170" t="s">
        <v>22</v>
      </c>
      <c r="H27" s="86"/>
      <c r="I27" s="82"/>
      <c r="J27" s="82"/>
      <c r="K27" s="82"/>
      <c r="L27" s="82"/>
      <c r="M27" s="80"/>
      <c r="N27" s="80"/>
      <c r="O27" s="80"/>
      <c r="P27" s="80"/>
      <c r="Q27" s="80"/>
    </row>
    <row r="28" spans="2:17" s="85" customFormat="1" ht="5.25" customHeight="1" x14ac:dyDescent="0.25">
      <c r="C28" s="99"/>
      <c r="D28" s="86"/>
      <c r="E28" s="86"/>
      <c r="H28" s="102"/>
      <c r="I28" s="82"/>
      <c r="J28" s="82"/>
      <c r="K28" s="82"/>
      <c r="L28" s="82"/>
      <c r="M28" s="80"/>
      <c r="N28" s="80"/>
      <c r="O28" s="80"/>
      <c r="P28" s="80"/>
      <c r="Q28" s="80"/>
    </row>
    <row r="29" spans="2:17" s="85" customFormat="1" ht="30" x14ac:dyDescent="0.25">
      <c r="B29" s="105"/>
      <c r="C29" s="99"/>
      <c r="D29" s="100" t="str">
        <f>IF(G27="Custom","Enter user specified value", "")</f>
        <v>Enter user specified value</v>
      </c>
      <c r="E29" s="86"/>
      <c r="F29" s="100" t="str">
        <f>IF(G27="Custom","","Not Applicable")</f>
        <v/>
      </c>
      <c r="G29" s="170" t="s">
        <v>148</v>
      </c>
      <c r="H29" s="103" t="s">
        <v>64</v>
      </c>
      <c r="I29" s="82"/>
      <c r="J29" s="82"/>
      <c r="K29" s="82"/>
      <c r="L29" s="82"/>
      <c r="M29" s="80"/>
      <c r="N29" s="80"/>
      <c r="O29" s="80"/>
      <c r="P29" s="80"/>
      <c r="Q29" s="80"/>
    </row>
    <row r="30" spans="2:17" s="85" customFormat="1" ht="30" x14ac:dyDescent="0.25">
      <c r="B30" s="105"/>
      <c r="C30" s="99"/>
      <c r="D30" s="86"/>
      <c r="E30" s="86"/>
      <c r="G30" s="104" t="str">
        <f>IF(G27="Custom",G29,VLOOKUP(G27,E54:F55,2,FALSE))</f>
        <v>KEY_hand_to_mouth_fequency</v>
      </c>
      <c r="H30" s="103" t="s">
        <v>64</v>
      </c>
      <c r="I30" s="82"/>
      <c r="J30" s="82"/>
      <c r="K30" s="82"/>
      <c r="L30" s="82"/>
      <c r="M30" s="80"/>
      <c r="N30" s="80"/>
      <c r="O30" s="80"/>
      <c r="P30" s="80"/>
      <c r="Q30" s="80"/>
    </row>
    <row r="31" spans="2:17" s="85" customFormat="1" x14ac:dyDescent="0.25">
      <c r="B31" s="105"/>
      <c r="C31" s="99"/>
      <c r="D31" s="86"/>
      <c r="E31" s="86"/>
      <c r="G31" s="104"/>
      <c r="H31" s="106"/>
      <c r="I31" s="82"/>
      <c r="J31" s="82"/>
      <c r="K31" s="82"/>
      <c r="L31" s="82"/>
      <c r="M31" s="80"/>
      <c r="N31" s="80"/>
      <c r="O31" s="80"/>
      <c r="P31" s="80"/>
      <c r="Q31" s="80"/>
    </row>
    <row r="32" spans="2:17" s="85" customFormat="1" x14ac:dyDescent="0.25">
      <c r="B32" s="105"/>
      <c r="C32" s="99"/>
      <c r="D32" s="86"/>
      <c r="E32" s="86"/>
      <c r="F32" s="104"/>
      <c r="G32" s="106"/>
      <c r="H32" s="86"/>
      <c r="I32" s="86"/>
      <c r="J32" s="86"/>
      <c r="K32" s="86"/>
      <c r="L32" s="86"/>
    </row>
    <row r="33" spans="2:21" s="85" customFormat="1" x14ac:dyDescent="0.25">
      <c r="B33" s="110"/>
      <c r="C33" s="99"/>
      <c r="D33" s="86"/>
      <c r="E33" s="86"/>
      <c r="F33" s="93"/>
      <c r="G33" s="86"/>
      <c r="H33" s="86"/>
      <c r="I33" s="86"/>
      <c r="J33" s="86"/>
      <c r="K33" s="86"/>
      <c r="L33" s="86"/>
    </row>
    <row r="34" spans="2:21" s="85" customFormat="1" ht="16.5" thickBot="1" x14ac:dyDescent="0.3">
      <c r="B34" s="90" t="s">
        <v>80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2:21" s="114" customFormat="1" ht="45" x14ac:dyDescent="0.25">
      <c r="B35" s="211" t="s">
        <v>12</v>
      </c>
      <c r="C35" s="111" t="s">
        <v>110</v>
      </c>
      <c r="D35" s="111" t="s">
        <v>61</v>
      </c>
      <c r="E35" s="111" t="s">
        <v>29</v>
      </c>
      <c r="F35" s="111" t="s">
        <v>120</v>
      </c>
      <c r="G35" s="111" t="s">
        <v>33</v>
      </c>
      <c r="H35" s="111" t="s">
        <v>40</v>
      </c>
      <c r="I35" s="111" t="s">
        <v>46</v>
      </c>
      <c r="J35" s="111" t="s">
        <v>47</v>
      </c>
      <c r="K35" s="111" t="s">
        <v>48</v>
      </c>
      <c r="L35" s="111" t="s">
        <v>49</v>
      </c>
      <c r="M35" s="111" t="s">
        <v>115</v>
      </c>
      <c r="N35" s="111" t="s">
        <v>23</v>
      </c>
      <c r="O35" s="166" t="s">
        <v>81</v>
      </c>
      <c r="P35" s="113"/>
      <c r="Q35" s="113"/>
      <c r="S35" s="113"/>
      <c r="U35" s="113"/>
    </row>
    <row r="36" spans="2:21" s="118" customFormat="1" ht="17.25" thickBot="1" x14ac:dyDescent="0.3">
      <c r="B36" s="212"/>
      <c r="C36" s="115" t="s">
        <v>3</v>
      </c>
      <c r="D36" s="115" t="s">
        <v>9</v>
      </c>
      <c r="E36" s="116" t="s">
        <v>121</v>
      </c>
      <c r="F36" s="115" t="s">
        <v>122</v>
      </c>
      <c r="G36" s="115" t="s">
        <v>32</v>
      </c>
      <c r="H36" s="115" t="s">
        <v>34</v>
      </c>
      <c r="I36" s="115" t="s">
        <v>36</v>
      </c>
      <c r="J36" s="115" t="s">
        <v>37</v>
      </c>
      <c r="K36" s="115" t="s">
        <v>38</v>
      </c>
      <c r="L36" s="115" t="s">
        <v>13</v>
      </c>
      <c r="M36" s="115" t="s">
        <v>15</v>
      </c>
      <c r="N36" s="115" t="s">
        <v>24</v>
      </c>
      <c r="O36" s="167" t="s">
        <v>24</v>
      </c>
    </row>
    <row r="37" spans="2:21" s="85" customFormat="1" ht="15.75" thickBot="1" x14ac:dyDescent="0.3">
      <c r="B37" s="123" t="s">
        <v>17</v>
      </c>
      <c r="C37" s="124" t="str">
        <f>G9</f>
        <v>KEY_surface_residue_concentration</v>
      </c>
      <c r="D37" s="124" t="str">
        <f>G16</f>
        <v>KEY_material_to_skin_transfer_efficiency</v>
      </c>
      <c r="E37" s="124">
        <f>F47</f>
        <v>0.13</v>
      </c>
      <c r="F37" s="124">
        <f>F48</f>
        <v>150</v>
      </c>
      <c r="G37" s="124">
        <f>F49</f>
        <v>4</v>
      </c>
      <c r="H37" s="124" t="str">
        <f>G23</f>
        <v>KEY_exposure_time</v>
      </c>
      <c r="I37" s="124">
        <f>F53</f>
        <v>0.48</v>
      </c>
      <c r="J37" s="124" t="str">
        <f>G30</f>
        <v>KEY_hand_to_mouth_fequency</v>
      </c>
      <c r="K37" s="124" t="str">
        <f>'TOX and EXPO INPUTS'!D27</f>
        <v>KEY_Child_1_2_bw</v>
      </c>
      <c r="L37" s="128" t="e">
        <f>(C37*D37)*E37*F37*H37*G37*(1-(1-I37)^(J37/G37))</f>
        <v>#VALUE!</v>
      </c>
      <c r="M37" s="168" t="e">
        <f>(L37)/K37</f>
        <v>#VALUE!</v>
      </c>
      <c r="N37" s="128" t="e">
        <f>'TOX and EXPO INPUTS'!D10/M37</f>
        <v>#VALUE!</v>
      </c>
      <c r="O37" s="134" t="e">
        <f>VALUE(TEXT(N37,"0.0E+00"))</f>
        <v>#VALUE!</v>
      </c>
    </row>
    <row r="38" spans="2:21" s="85" customFormat="1" x14ac:dyDescent="0.25">
      <c r="E38" s="126"/>
    </row>
    <row r="39" spans="2:21" s="85" customFormat="1" x14ac:dyDescent="0.25">
      <c r="E39" s="126"/>
    </row>
    <row r="40" spans="2:21" ht="15.75" thickBot="1" x14ac:dyDescent="0.3">
      <c r="J40" s="85"/>
      <c r="K40" s="85"/>
      <c r="L40" s="85"/>
      <c r="M40" s="85"/>
      <c r="N40" s="85"/>
    </row>
    <row r="41" spans="2:21" ht="25.5" customHeight="1" x14ac:dyDescent="0.25">
      <c r="B41" s="219" t="s">
        <v>150</v>
      </c>
      <c r="C41" s="220"/>
      <c r="D41" s="220"/>
      <c r="E41" s="220"/>
      <c r="F41" s="221"/>
      <c r="G41" s="83"/>
      <c r="J41" s="85"/>
      <c r="K41" s="85"/>
      <c r="L41" s="85"/>
      <c r="M41" s="85"/>
      <c r="N41" s="85"/>
    </row>
    <row r="42" spans="2:21" x14ac:dyDescent="0.25">
      <c r="B42" s="46" t="s">
        <v>0</v>
      </c>
      <c r="C42" s="34" t="s">
        <v>78</v>
      </c>
      <c r="D42" s="35"/>
      <c r="E42" s="36"/>
      <c r="F42" s="48" t="s">
        <v>25</v>
      </c>
      <c r="G42" s="129"/>
      <c r="J42" s="85"/>
      <c r="K42" s="85"/>
      <c r="L42" s="85"/>
      <c r="M42" s="85"/>
      <c r="N42" s="85"/>
    </row>
    <row r="43" spans="2:21" x14ac:dyDescent="0.25">
      <c r="B43" s="47"/>
      <c r="C43" s="50"/>
      <c r="D43" s="51"/>
      <c r="E43" s="52"/>
      <c r="F43" s="49"/>
      <c r="G43" s="129"/>
      <c r="J43" s="85"/>
      <c r="K43" s="85"/>
      <c r="L43" s="85"/>
      <c r="M43" s="85"/>
      <c r="N43" s="85"/>
    </row>
    <row r="44" spans="2:21" ht="16.5" customHeight="1" x14ac:dyDescent="0.25">
      <c r="B44" s="39" t="s">
        <v>3</v>
      </c>
      <c r="C44" s="37" t="s">
        <v>26</v>
      </c>
      <c r="D44" s="29"/>
      <c r="E44" s="38"/>
      <c r="F44" s="40" t="s">
        <v>27</v>
      </c>
      <c r="G44" s="83"/>
      <c r="J44" s="85"/>
      <c r="K44" s="85"/>
      <c r="L44" s="85"/>
      <c r="M44" s="85"/>
      <c r="N44" s="85"/>
    </row>
    <row r="45" spans="2:21" ht="27.75" customHeight="1" x14ac:dyDescent="0.25">
      <c r="B45" s="41" t="s">
        <v>9</v>
      </c>
      <c r="C45" s="10" t="s">
        <v>60</v>
      </c>
      <c r="D45" s="11" t="s">
        <v>55</v>
      </c>
      <c r="E45" s="12"/>
      <c r="F45" s="13">
        <v>0.14000000000000001</v>
      </c>
      <c r="G45" s="83"/>
      <c r="J45" s="85"/>
      <c r="K45" s="85"/>
      <c r="L45" s="85"/>
      <c r="M45" s="85"/>
      <c r="N45" s="85"/>
    </row>
    <row r="46" spans="2:21" ht="15.75" x14ac:dyDescent="0.25">
      <c r="B46" s="42"/>
      <c r="C46" s="14"/>
      <c r="D46" s="15" t="s">
        <v>22</v>
      </c>
      <c r="E46" s="16"/>
      <c r="F46" s="13"/>
      <c r="G46" s="83"/>
      <c r="J46" s="85"/>
      <c r="K46" s="85"/>
      <c r="L46" s="85"/>
      <c r="M46" s="85"/>
      <c r="N46" s="85"/>
    </row>
    <row r="47" spans="2:21" ht="16.5" customHeight="1" x14ac:dyDescent="0.25">
      <c r="B47" s="17" t="s">
        <v>28</v>
      </c>
      <c r="C47" s="18" t="s">
        <v>29</v>
      </c>
      <c r="D47" s="18"/>
      <c r="E47" s="18"/>
      <c r="F47" s="19">
        <v>0.13</v>
      </c>
      <c r="G47" s="83"/>
      <c r="J47" s="85"/>
      <c r="K47" s="85"/>
      <c r="L47" s="85"/>
      <c r="M47" s="85"/>
      <c r="N47" s="85"/>
    </row>
    <row r="48" spans="2:21" ht="16.5" customHeight="1" x14ac:dyDescent="0.25">
      <c r="B48" s="20" t="s">
        <v>30</v>
      </c>
      <c r="C48" s="11" t="s">
        <v>31</v>
      </c>
      <c r="D48" s="21"/>
      <c r="E48" s="12"/>
      <c r="F48" s="13">
        <v>150</v>
      </c>
      <c r="G48" s="83"/>
      <c r="J48" s="85"/>
      <c r="K48" s="85"/>
      <c r="L48" s="85"/>
      <c r="M48" s="85"/>
      <c r="N48" s="85"/>
    </row>
    <row r="49" spans="2:14" ht="16.5" customHeight="1" x14ac:dyDescent="0.25">
      <c r="B49" s="6" t="s">
        <v>32</v>
      </c>
      <c r="C49" s="7" t="s">
        <v>33</v>
      </c>
      <c r="D49" s="8"/>
      <c r="E49" s="22"/>
      <c r="F49" s="9">
        <v>4</v>
      </c>
      <c r="G49" s="83"/>
      <c r="J49" s="85"/>
      <c r="K49" s="85"/>
      <c r="L49" s="85"/>
      <c r="M49" s="85"/>
      <c r="N49" s="85"/>
    </row>
    <row r="50" spans="2:14" ht="25.5" x14ac:dyDescent="0.25">
      <c r="B50" s="43" t="s">
        <v>34</v>
      </c>
      <c r="C50" s="10" t="s">
        <v>76</v>
      </c>
      <c r="D50" s="23" t="s">
        <v>35</v>
      </c>
      <c r="E50" s="24" t="s">
        <v>50</v>
      </c>
      <c r="F50" s="25">
        <v>4</v>
      </c>
      <c r="G50" s="129"/>
      <c r="J50" s="85"/>
      <c r="K50" s="85"/>
      <c r="L50" s="85"/>
      <c r="M50" s="85"/>
      <c r="N50" s="85"/>
    </row>
    <row r="51" spans="2:14" ht="15.75" x14ac:dyDescent="0.25">
      <c r="B51" s="44"/>
      <c r="C51" s="26"/>
      <c r="D51" s="27"/>
      <c r="E51" s="16" t="s">
        <v>41</v>
      </c>
      <c r="F51" s="25">
        <v>1.5</v>
      </c>
      <c r="G51" s="83"/>
      <c r="J51" s="85"/>
      <c r="K51" s="85"/>
      <c r="L51" s="85"/>
      <c r="M51" s="85"/>
      <c r="N51" s="85"/>
    </row>
    <row r="52" spans="2:14" ht="15.75" x14ac:dyDescent="0.25">
      <c r="B52" s="44"/>
      <c r="C52" s="26"/>
      <c r="D52" s="28"/>
      <c r="E52" s="12" t="s">
        <v>22</v>
      </c>
      <c r="F52" s="25"/>
      <c r="G52" s="83"/>
      <c r="J52" s="85"/>
      <c r="K52" s="85"/>
      <c r="L52" s="85"/>
      <c r="M52" s="85"/>
      <c r="N52" s="85"/>
    </row>
    <row r="53" spans="2:14" ht="15" customHeight="1" x14ac:dyDescent="0.25">
      <c r="B53" s="6" t="s">
        <v>36</v>
      </c>
      <c r="C53" s="7" t="s">
        <v>77</v>
      </c>
      <c r="D53" s="29"/>
      <c r="E53" s="22"/>
      <c r="F53" s="9">
        <v>0.48</v>
      </c>
      <c r="G53" s="84"/>
      <c r="J53" s="85"/>
      <c r="K53" s="85"/>
      <c r="L53" s="85"/>
      <c r="M53" s="85"/>
      <c r="N53" s="85"/>
    </row>
    <row r="54" spans="2:14" ht="30" customHeight="1" x14ac:dyDescent="0.25">
      <c r="B54" s="43" t="s">
        <v>37</v>
      </c>
      <c r="C54" s="10" t="s">
        <v>75</v>
      </c>
      <c r="D54" s="23" t="s">
        <v>35</v>
      </c>
      <c r="E54" s="24" t="s">
        <v>50</v>
      </c>
      <c r="F54" s="25">
        <v>20</v>
      </c>
      <c r="G54" s="222"/>
      <c r="J54" s="85"/>
      <c r="K54" s="85"/>
      <c r="L54" s="85"/>
      <c r="M54" s="85"/>
      <c r="N54" s="85"/>
    </row>
    <row r="55" spans="2:14" x14ac:dyDescent="0.25">
      <c r="B55" s="44"/>
      <c r="C55" s="26"/>
      <c r="D55" s="27"/>
      <c r="E55" s="16" t="s">
        <v>41</v>
      </c>
      <c r="F55" s="25">
        <v>13.9</v>
      </c>
      <c r="G55" s="222"/>
      <c r="J55" s="85"/>
      <c r="K55" s="85"/>
      <c r="L55" s="85"/>
      <c r="M55" s="85"/>
      <c r="N55" s="85"/>
    </row>
    <row r="56" spans="2:14" x14ac:dyDescent="0.25">
      <c r="B56" s="45"/>
      <c r="C56" s="14"/>
      <c r="D56" s="28"/>
      <c r="E56" s="16" t="s">
        <v>22</v>
      </c>
      <c r="F56" s="25"/>
      <c r="G56" s="130"/>
      <c r="J56" s="85"/>
      <c r="K56" s="85"/>
      <c r="L56" s="85"/>
      <c r="M56" s="85"/>
      <c r="N56" s="85"/>
    </row>
    <row r="57" spans="2:14" ht="15.75" thickBot="1" x14ac:dyDescent="0.3">
      <c r="B57" s="30" t="s">
        <v>38</v>
      </c>
      <c r="C57" s="31" t="s">
        <v>39</v>
      </c>
      <c r="D57" s="31" t="s">
        <v>35</v>
      </c>
      <c r="E57" s="32"/>
      <c r="F57" s="33">
        <v>11.4</v>
      </c>
      <c r="G57" s="129"/>
      <c r="J57" s="85"/>
      <c r="K57" s="85"/>
      <c r="L57" s="85"/>
      <c r="M57" s="85"/>
      <c r="N57" s="85"/>
    </row>
    <row r="58" spans="2:14" x14ac:dyDescent="0.25">
      <c r="J58" s="85"/>
      <c r="K58" s="85"/>
      <c r="L58" s="85"/>
      <c r="M58" s="85"/>
      <c r="N58" s="85"/>
    </row>
  </sheetData>
  <sheetProtection formatCells="0" formatColumns="0" formatRows="0" insertColumns="0" insertRows="0" insertHyperlinks="0" deleteColumns="0" deleteRows="0" sort="0" autoFilter="0" pivotTables="0"/>
  <mergeCells count="11">
    <mergeCell ref="G54:G55"/>
    <mergeCell ref="B11:H11"/>
    <mergeCell ref="B13:E13"/>
    <mergeCell ref="B18:H18"/>
    <mergeCell ref="B20:E20"/>
    <mergeCell ref="B35:B36"/>
    <mergeCell ref="B7:H7"/>
    <mergeCell ref="B9:E9"/>
    <mergeCell ref="B25:H25"/>
    <mergeCell ref="B27:E27"/>
    <mergeCell ref="B41:F41"/>
  </mergeCells>
  <conditionalFormatting sqref="O37">
    <cfRule type="cellIs" dxfId="0" priority="2" operator="lessThan">
      <formula>$C$4</formula>
    </cfRule>
  </conditionalFormatting>
  <dataValidations count="2">
    <dataValidation type="list" allowBlank="1" showInputMessage="1" showErrorMessage="1" sqref="G27 G20">
      <formula1>$E$50:$E$52</formula1>
    </dataValidation>
    <dataValidation type="list" allowBlank="1" showInputMessage="1" showErrorMessage="1" sqref="G13">
      <formula1>$D$45:$D$46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TOX and EXPO INPUTS</vt:lpstr>
      <vt:lpstr>Treated Paints - Dermal</vt:lpstr>
      <vt:lpstr>Treated Paints - HtM</vt:lpstr>
      <vt:lpstr>'Treated Paints - Dermal'!_Ref238279509</vt:lpstr>
      <vt:lpstr>'Treated Paints - HtM'!_Ref238279873</vt:lpstr>
      <vt:lpstr>'Treated Paints - Dermal'!_Ref310437210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Niman</dc:creator>
  <cp:lastModifiedBy>Dev</cp:lastModifiedBy>
  <dcterms:created xsi:type="dcterms:W3CDTF">2012-01-03T21:42:37Z</dcterms:created>
  <dcterms:modified xsi:type="dcterms:W3CDTF">2013-07-27T18:26:54Z</dcterms:modified>
</cp:coreProperties>
</file>