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 Power BI Reports\DBMSys Spreadsheets\"/>
    </mc:Choice>
  </mc:AlternateContent>
  <xr:revisionPtr revIDLastSave="0" documentId="13_ncr:1_{7485F84E-61D6-4F70-B8A9-B169FC5EE2E4}" xr6:coauthVersionLast="44" xr6:coauthVersionMax="44" xr10:uidLastSave="{00000000-0000-0000-0000-000000000000}"/>
  <bookViews>
    <workbookView xWindow="-8208" yWindow="-26028" windowWidth="46296" windowHeight="25680" activeTab="3" xr2:uid="{00000000-000D-0000-FFFF-FFFF00000000}"/>
  </bookViews>
  <sheets>
    <sheet name="Considered for Cloud" sheetId="1" r:id="rId1"/>
    <sheet name="By usage billables" sheetId="2" r:id="rId2"/>
    <sheet name="Consolidated - Summary" sheetId="3" r:id="rId3"/>
    <sheet name="Sheet1" sheetId="11" r:id="rId4"/>
    <sheet name="Consolidated - Core count" sheetId="4" r:id="rId5"/>
    <sheet name="Consolidated - VMs needed" sheetId="5" r:id="rId6"/>
    <sheet name="Consolidated - Assign machines" sheetId="6" r:id="rId7"/>
    <sheet name="One-To-One - Summary" sheetId="8" r:id="rId8"/>
    <sheet name="One-To-One - Core count" sheetId="9" r:id="rId9"/>
    <sheet name="One-To-One - VMs neede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1" l="1"/>
  <c r="B17" i="11"/>
  <c r="B16" i="11"/>
  <c r="B15" i="11"/>
  <c r="C15" i="11"/>
  <c r="C16" i="11"/>
  <c r="C14" i="11"/>
  <c r="C13" i="11"/>
  <c r="D2" i="11"/>
  <c r="D4" i="11"/>
  <c r="D3" i="11"/>
  <c r="N2" i="5"/>
  <c r="N3" i="5"/>
</calcChain>
</file>

<file path=xl/sharedStrings.xml><?xml version="1.0" encoding="utf-8"?>
<sst xmlns="http://schemas.openxmlformats.org/spreadsheetml/2006/main" count="217" uniqueCount="96">
  <si>
    <t>ServerGroup</t>
  </si>
  <si>
    <t>OriginalMachineName</t>
  </si>
  <si>
    <t>DatabaseName</t>
  </si>
  <si>
    <t>CanMoveToCloud?</t>
  </si>
  <si>
    <t>Reasons</t>
  </si>
  <si>
    <t>OperatingSystem</t>
  </si>
  <si>
    <t>DatabaseEngine</t>
  </si>
  <si>
    <t>DatabaseEngineEdition</t>
  </si>
  <si>
    <t>Cores</t>
  </si>
  <si>
    <t>LicensedCores</t>
  </si>
  <si>
    <t>Local - Domain - Production</t>
  </si>
  <si>
    <t>SHR1SQL05</t>
  </si>
  <si>
    <t/>
  </si>
  <si>
    <t>Yes</t>
  </si>
  <si>
    <t>Windows</t>
  </si>
  <si>
    <t>Microsoft SQL Server</t>
  </si>
  <si>
    <t>Enterprise</t>
  </si>
  <si>
    <t>SHR2SQL06</t>
  </si>
  <si>
    <t>ItemType</t>
  </si>
  <si>
    <t>ItemSubType</t>
  </si>
  <si>
    <t>StorageRedundancyLevel</t>
  </si>
  <si>
    <t>Units</t>
  </si>
  <si>
    <t>AmountToPay</t>
  </si>
  <si>
    <t>Consolidation: Network usage</t>
  </si>
  <si>
    <t>Express Route</t>
  </si>
  <si>
    <t>Consolidation: Storage space</t>
  </si>
  <si>
    <t>Standard</t>
  </si>
  <si>
    <t>Geographically Redundant Storage (GRS)</t>
  </si>
  <si>
    <t>Locally Redundant Storage (LRS)</t>
  </si>
  <si>
    <t>Consolidation: Storage transactions</t>
  </si>
  <si>
    <t>Basic storage transactions</t>
  </si>
  <si>
    <t>Consult cloud provider regarding price as usage is very high</t>
  </si>
  <si>
    <t>One-To-One: Network usage</t>
  </si>
  <si>
    <t>One-To-One: Storage space</t>
  </si>
  <si>
    <t>One-To-One: Storage transactions</t>
  </si>
  <si>
    <t>EffectiveMonthlyCostWithoutStorageAndNetwork</t>
  </si>
  <si>
    <t>TotalMachines</t>
  </si>
  <si>
    <t>CloudWorthyMachines</t>
  </si>
  <si>
    <t>CloudMachines</t>
  </si>
  <si>
    <t>3YearUpfrontPayment</t>
  </si>
  <si>
    <t>1YearUpfrontPayment</t>
  </si>
  <si>
    <t>ReservedPlanMonthlyPayment</t>
  </si>
  <si>
    <t>OnDemandMonthlyPayment</t>
  </si>
  <si>
    <t>Edition</t>
  </si>
  <si>
    <t>NumberOfCores</t>
  </si>
  <si>
    <t>NumberOfLicensedCores</t>
  </si>
  <si>
    <t>LicensesNotBoughtFromVendor</t>
  </si>
  <si>
    <t>VMType</t>
  </si>
  <si>
    <t>StorageType</t>
  </si>
  <si>
    <t>DiskCount</t>
  </si>
  <si>
    <t>BlockID</t>
  </si>
  <si>
    <t>BasePrice</t>
  </si>
  <si>
    <t>BlockMachines</t>
  </si>
  <si>
    <t>CurrentDataFileSizeMB</t>
  </si>
  <si>
    <t>EstimatedDataFilesMBIn3Years</t>
  </si>
  <si>
    <t>LogFilesSizeMB</t>
  </si>
  <si>
    <t>TempdbSizeMB</t>
  </si>
  <si>
    <t>NonSQLDiskSizeMB</t>
  </si>
  <si>
    <t>TotalDiskSizeMB</t>
  </si>
  <si>
    <t>DataFileIOPS</t>
  </si>
  <si>
    <t>LogFileIOPS</t>
  </si>
  <si>
    <t>TempdbIOPS</t>
  </si>
  <si>
    <t>TotalIOPS</t>
  </si>
  <si>
    <t>Standard D15_v2</t>
  </si>
  <si>
    <t>RelativeEffectiveMachineMonthlyCost</t>
  </si>
  <si>
    <t>RelativeStoragePrice</t>
  </si>
  <si>
    <t>RelativeStorageTransactionPrice</t>
  </si>
  <si>
    <t>RelativeNetworkPrice</t>
  </si>
  <si>
    <t>EffectiveMonthlyCostWithoutStorageAndNetworkWithAvailabilityPercentage</t>
  </si>
  <si>
    <t>EffectiveMachineMonthlyCost</t>
  </si>
  <si>
    <t>PercentActive</t>
  </si>
  <si>
    <t>ActivePercentCalculatedPrice</t>
  </si>
  <si>
    <t>GB Size</t>
  </si>
  <si>
    <t xml:space="preserve">SHR1SQL05 </t>
  </si>
  <si>
    <t xml:space="preserve">SHR1SQL06 </t>
  </si>
  <si>
    <t>b. Bill’s Gut Check:</t>
  </si>
  <si>
    <t>c. Bill’s Gut Check with move from Enterprise to Standard:</t>
  </si>
  <si>
    <t>Total</t>
  </si>
  <si>
    <t>Compute (DS14-8 v2)</t>
  </si>
  <si>
    <t>P30: 1024 GB 5000 IOPS</t>
  </si>
  <si>
    <t>Compute (DS14 v2)</t>
  </si>
  <si>
    <t>Compute</t>
  </si>
  <si>
    <t>Storage</t>
  </si>
  <si>
    <t>IOPS needed</t>
  </si>
  <si>
    <t>1 x E30: 1024 GB 500 IOPS</t>
  </si>
  <si>
    <t>10 x E30: 128 GB 500 IOPS</t>
  </si>
  <si>
    <t>DMO Recommended Compute</t>
  </si>
  <si>
    <t>a. Original DMO recommendation with Enterprise</t>
  </si>
  <si>
    <t>DMO Storage Cost</t>
  </si>
  <si>
    <t>Compute (D15 v2)</t>
  </si>
  <si>
    <t>Gut Check Storage Cost</t>
  </si>
  <si>
    <t>DMO Compute - Windows</t>
  </si>
  <si>
    <t xml:space="preserve">DMO SQL License Costs </t>
  </si>
  <si>
    <t>Gut Check Compute - Windows</t>
  </si>
  <si>
    <t>Gut Check SQL License Costs</t>
  </si>
  <si>
    <t>Gut Check with Standard Edition License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</si>
</sst>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name val="Calibri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 indent="5"/>
    </xf>
    <xf numFmtId="8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 indent="5"/>
    </xf>
    <xf numFmtId="0" fontId="6" fillId="0" borderId="0" xfId="0" applyFont="1" applyAlignment="1">
      <alignment horizontal="right" vertical="center" indent="5"/>
    </xf>
    <xf numFmtId="0" fontId="6" fillId="0" borderId="0" xfId="0" applyFont="1" applyAlignment="1">
      <alignment horizontal="left" vertical="center" indent="5"/>
    </xf>
    <xf numFmtId="8" fontId="3" fillId="3" borderId="0" xfId="2" applyNumberFormat="1"/>
    <xf numFmtId="8" fontId="4" fillId="4" borderId="0" xfId="3" applyNumberFormat="1"/>
    <xf numFmtId="8" fontId="2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0C718C-4B1F-49F0-8B75-7469FD7AD7A1}" name="Table1" displayName="Table1" ref="A1:V3" totalsRowShown="0" headerRowDxfId="1">
  <autoFilter ref="A1:V3" xr:uid="{922F48E4-E398-4B0E-BEC2-46322A5E5F5A}"/>
  <tableColumns count="22">
    <tableColumn id="1" xr3:uid="{068702FD-FCD6-4C95-A94D-03239A92F089}" name="ServerGroup"/>
    <tableColumn id="2" xr3:uid="{3345D769-A048-4449-B700-D85220082EAF}" name="VMType"/>
    <tableColumn id="3" xr3:uid="{C7CA4954-2C2B-4BCA-BC9B-615454BC64A7}" name="StorageType"/>
    <tableColumn id="4" xr3:uid="{D6E84052-9990-4E32-9C58-0D04C4F55225}" name="DiskCount"/>
    <tableColumn id="5" xr3:uid="{1945FFF3-3BF7-45FB-AE13-824C3A0EF5A3}" name="OperatingSystem"/>
    <tableColumn id="6" xr3:uid="{F51B7492-4F67-423C-B0CB-00ABC5BCF0AF}" name="DatabaseEngine"/>
    <tableColumn id="7" xr3:uid="{9FCB15FD-1A11-48E8-B6B2-4E32A5CDFFF4}" name="DatabaseEngineEdition"/>
    <tableColumn id="8" xr3:uid="{FD84F23F-DB47-4892-B098-D816DDC6403D}" name="NumberOfCores"/>
    <tableColumn id="9" xr3:uid="{43B2016D-58D3-402C-A114-205D49C4AC5D}" name="BlockID"/>
    <tableColumn id="10" xr3:uid="{8C85C4A6-1046-4D07-94B8-1F2ADA9985C0}" name="BasePrice"/>
    <tableColumn id="11" xr3:uid="{974F29C3-CDBE-4D95-A3BC-4277FDFC385A}" name="BlockMachines"/>
    <tableColumn id="12" xr3:uid="{2C1094AF-CB24-454A-B34F-4C63ABF9B9C7}" name="CurrentDataFileSizeMB"/>
    <tableColumn id="13" xr3:uid="{5DFDE513-1A26-4267-A7D3-CFE7EA649B27}" name="EstimatedDataFilesMBIn3Years"/>
    <tableColumn id="22" xr3:uid="{45C0DD87-9825-4127-8A9D-9F44E82BFDC3}" name="GB Size" dataDxfId="0">
      <calculatedColumnFormula>Table1[[#This Row],[EstimatedDataFilesMBIn3Years]]/1024</calculatedColumnFormula>
    </tableColumn>
    <tableColumn id="14" xr3:uid="{1AD7F843-9DF4-4FF4-ACD3-1882B2E8223B}" name="LogFilesSizeMB"/>
    <tableColumn id="15" xr3:uid="{14DCB855-8B57-4BA0-B0F1-0031956ACB0B}" name="TempdbSizeMB"/>
    <tableColumn id="16" xr3:uid="{60D1D997-898E-4F64-97C0-7CE994D07156}" name="NonSQLDiskSizeMB"/>
    <tableColumn id="17" xr3:uid="{4C09D50A-F606-4E83-8CD2-220B18E5E40E}" name="TotalDiskSizeMB"/>
    <tableColumn id="18" xr3:uid="{E78C7736-945C-43F4-AA97-2CCB86AFCE26}" name="DataFileIOPS"/>
    <tableColumn id="19" xr3:uid="{4ADA351E-44AA-4AA7-BCA3-F98800490B8A}" name="LogFileIOPS"/>
    <tableColumn id="20" xr3:uid="{F89BDFB3-E0F4-4644-B32E-D82C74A0906D}" name="TempdbIOPS"/>
    <tableColumn id="21" xr3:uid="{A7A950E8-84E2-498D-906B-CC67FFA442C7}" name="TotalIO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5703125" bestFit="1" customWidth="1"/>
    <col min="2" max="2" width="21.5703125" bestFit="1" customWidth="1"/>
    <col min="3" max="3" width="14.28515625" bestFit="1" customWidth="1"/>
    <col min="4" max="4" width="18" bestFit="1" customWidth="1"/>
    <col min="5" max="5" width="8.85546875" bestFit="1" customWidth="1"/>
    <col min="6" max="6" width="17.28515625" bestFit="1" customWidth="1"/>
    <col min="7" max="7" width="23.42578125" bestFit="1" customWidth="1"/>
    <col min="8" max="8" width="23.5703125" bestFit="1" customWidth="1"/>
    <col min="9" max="9" width="6.8554687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>
        <v>20</v>
      </c>
      <c r="J2">
        <v>20</v>
      </c>
    </row>
    <row r="3" spans="1:10" x14ac:dyDescent="0.25">
      <c r="A3" t="s">
        <v>10</v>
      </c>
      <c r="B3" t="s">
        <v>17</v>
      </c>
      <c r="C3" t="s">
        <v>12</v>
      </c>
      <c r="D3" t="s">
        <v>13</v>
      </c>
      <c r="E3" t="s">
        <v>12</v>
      </c>
      <c r="F3" t="s">
        <v>14</v>
      </c>
      <c r="G3" t="s">
        <v>15</v>
      </c>
      <c r="H3" t="s">
        <v>16</v>
      </c>
      <c r="I3">
        <v>20</v>
      </c>
      <c r="J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7" sqref="A7"/>
    </sheetView>
  </sheetViews>
  <sheetFormatPr defaultRowHeight="15" x14ac:dyDescent="0.25"/>
  <cols>
    <col min="1" max="1" width="37.28515625" bestFit="1" customWidth="1"/>
    <col min="2" max="2" width="27.85546875" bestFit="1" customWidth="1"/>
    <col min="3" max="3" width="41.85546875" bestFit="1" customWidth="1"/>
    <col min="4" max="4" width="6.85546875" bestFit="1" customWidth="1"/>
    <col min="5" max="5" width="61.85546875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25">
      <c r="A2" t="s">
        <v>23</v>
      </c>
      <c r="B2" t="s">
        <v>24</v>
      </c>
      <c r="C2" t="s">
        <v>12</v>
      </c>
      <c r="D2">
        <v>19781</v>
      </c>
      <c r="E2">
        <v>100</v>
      </c>
    </row>
    <row r="3" spans="1:5" x14ac:dyDescent="0.25">
      <c r="A3" t="s">
        <v>25</v>
      </c>
      <c r="B3" t="s">
        <v>26</v>
      </c>
      <c r="C3" t="s">
        <v>27</v>
      </c>
      <c r="D3">
        <v>1750</v>
      </c>
      <c r="E3">
        <v>155.36000000000001</v>
      </c>
    </row>
    <row r="4" spans="1:5" x14ac:dyDescent="0.25">
      <c r="A4" t="s">
        <v>25</v>
      </c>
      <c r="B4" t="s">
        <v>26</v>
      </c>
      <c r="C4" t="s">
        <v>28</v>
      </c>
      <c r="D4">
        <v>1750</v>
      </c>
      <c r="E4">
        <v>87.5</v>
      </c>
    </row>
    <row r="5" spans="1:5" x14ac:dyDescent="0.25">
      <c r="A5" t="s">
        <v>29</v>
      </c>
      <c r="B5" t="s">
        <v>30</v>
      </c>
      <c r="C5" t="s">
        <v>12</v>
      </c>
      <c r="D5">
        <v>12268</v>
      </c>
      <c r="E5" t="s">
        <v>31</v>
      </c>
    </row>
    <row r="6" spans="1:5" x14ac:dyDescent="0.25">
      <c r="A6" t="s">
        <v>32</v>
      </c>
      <c r="B6" t="s">
        <v>24</v>
      </c>
      <c r="C6" t="s">
        <v>12</v>
      </c>
      <c r="D6">
        <v>19781</v>
      </c>
      <c r="E6">
        <v>100</v>
      </c>
    </row>
    <row r="7" spans="1:5" x14ac:dyDescent="0.25">
      <c r="A7" t="s">
        <v>33</v>
      </c>
      <c r="B7" t="s">
        <v>26</v>
      </c>
      <c r="C7" t="s">
        <v>27</v>
      </c>
      <c r="D7">
        <v>1750</v>
      </c>
      <c r="E7">
        <v>155.36000000000001</v>
      </c>
    </row>
    <row r="8" spans="1:5" x14ac:dyDescent="0.25">
      <c r="A8" t="s">
        <v>33</v>
      </c>
      <c r="B8" t="s">
        <v>26</v>
      </c>
      <c r="C8" t="s">
        <v>28</v>
      </c>
      <c r="D8">
        <v>1750</v>
      </c>
      <c r="E8">
        <v>87.5</v>
      </c>
    </row>
    <row r="9" spans="1:5" x14ac:dyDescent="0.25">
      <c r="A9" t="s">
        <v>34</v>
      </c>
      <c r="B9" t="s">
        <v>30</v>
      </c>
      <c r="C9" t="s">
        <v>12</v>
      </c>
      <c r="D9">
        <v>12268</v>
      </c>
      <c r="E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5" x14ac:dyDescent="0.25"/>
  <cols>
    <col min="1" max="1" width="29.5703125" bestFit="1" customWidth="1"/>
    <col min="2" max="2" width="48.28515625" bestFit="1" customWidth="1"/>
    <col min="3" max="3" width="15.28515625" bestFit="1" customWidth="1"/>
    <col min="4" max="4" width="21.5703125" bestFit="1" customWidth="1"/>
    <col min="5" max="5" width="15.28515625" bestFit="1" customWidth="1"/>
    <col min="6" max="7" width="21.5703125" bestFit="1" customWidth="1"/>
    <col min="8" max="8" width="29" bestFit="1" customWidth="1"/>
    <col min="9" max="9" width="25" bestFit="1" customWidth="1"/>
  </cols>
  <sheetData>
    <row r="1" spans="1:9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25">
      <c r="A2" t="s">
        <v>10</v>
      </c>
      <c r="B2">
        <v>15735.6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  <c r="I2">
        <v>15735.6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A08E-2393-45D3-849C-74A628EE733D}">
  <dimension ref="A1:F17"/>
  <sheetViews>
    <sheetView tabSelected="1" zoomScale="205" zoomScaleNormal="205" workbookViewId="0">
      <selection activeCell="A26" sqref="A26"/>
    </sheetView>
  </sheetViews>
  <sheetFormatPr defaultRowHeight="15" x14ac:dyDescent="0.25"/>
  <cols>
    <col min="1" max="1" width="59.85546875" bestFit="1" customWidth="1"/>
    <col min="2" max="2" width="25.7109375" customWidth="1"/>
    <col min="3" max="3" width="23.5703125" bestFit="1" customWidth="1"/>
    <col min="4" max="4" width="13.7109375" customWidth="1"/>
    <col min="5" max="5" width="14.85546875" customWidth="1"/>
    <col min="6" max="6" width="25.7109375" customWidth="1"/>
  </cols>
  <sheetData>
    <row r="1" spans="1:6" x14ac:dyDescent="0.25">
      <c r="B1" s="5" t="s">
        <v>73</v>
      </c>
      <c r="C1" s="5" t="s">
        <v>74</v>
      </c>
      <c r="D1" s="5" t="s">
        <v>77</v>
      </c>
      <c r="E1" s="5"/>
      <c r="F1" s="5"/>
    </row>
    <row r="2" spans="1:6" x14ac:dyDescent="0.25">
      <c r="A2" s="3" t="s">
        <v>87</v>
      </c>
      <c r="B2" s="9">
        <v>7804.43</v>
      </c>
      <c r="C2" s="9">
        <v>7825.55</v>
      </c>
      <c r="D2" s="9">
        <f>B2+C2</f>
        <v>15629.98</v>
      </c>
    </row>
    <row r="3" spans="1:6" x14ac:dyDescent="0.25">
      <c r="A3" s="3" t="s">
        <v>75</v>
      </c>
      <c r="B3" s="10">
        <v>4149.3500000000004</v>
      </c>
      <c r="C3" s="10">
        <v>6339.35</v>
      </c>
      <c r="D3" s="10">
        <f>B3+C3</f>
        <v>10488.7</v>
      </c>
    </row>
    <row r="4" spans="1:6" x14ac:dyDescent="0.25">
      <c r="A4" s="8" t="s">
        <v>76</v>
      </c>
      <c r="B4" s="11">
        <v>2543.35</v>
      </c>
      <c r="C4" s="11">
        <v>3127.35</v>
      </c>
      <c r="D4" s="11">
        <f>B4+C4</f>
        <v>5670.7</v>
      </c>
    </row>
    <row r="6" spans="1:6" x14ac:dyDescent="0.25">
      <c r="A6" s="6" t="s">
        <v>86</v>
      </c>
      <c r="B6" s="2" t="s">
        <v>89</v>
      </c>
      <c r="C6" s="2" t="s">
        <v>89</v>
      </c>
    </row>
    <row r="7" spans="1:6" x14ac:dyDescent="0.25">
      <c r="A7" s="6" t="s">
        <v>81</v>
      </c>
      <c r="B7" t="s">
        <v>78</v>
      </c>
      <c r="C7" s="2" t="s">
        <v>80</v>
      </c>
    </row>
    <row r="8" spans="1:6" x14ac:dyDescent="0.25">
      <c r="A8" s="6" t="s">
        <v>82</v>
      </c>
      <c r="B8" s="2" t="s">
        <v>79</v>
      </c>
      <c r="C8" s="2" t="s">
        <v>79</v>
      </c>
    </row>
    <row r="9" spans="1:6" x14ac:dyDescent="0.25">
      <c r="A9" s="6" t="s">
        <v>83</v>
      </c>
      <c r="B9">
        <v>237</v>
      </c>
      <c r="C9">
        <v>5489</v>
      </c>
    </row>
    <row r="10" spans="1:6" x14ac:dyDescent="0.25">
      <c r="B10" s="2" t="s">
        <v>84</v>
      </c>
      <c r="C10" s="2" t="s">
        <v>85</v>
      </c>
    </row>
    <row r="11" spans="1:6" x14ac:dyDescent="0.25">
      <c r="A11" s="6" t="s">
        <v>88</v>
      </c>
      <c r="B11" s="4">
        <v>84.48</v>
      </c>
      <c r="C11" s="4">
        <v>105.6</v>
      </c>
    </row>
    <row r="12" spans="1:6" x14ac:dyDescent="0.25">
      <c r="A12" s="6" t="s">
        <v>90</v>
      </c>
      <c r="B12" s="4">
        <v>163.55000000000001</v>
      </c>
      <c r="C12" s="4">
        <v>163.55000000000001</v>
      </c>
    </row>
    <row r="13" spans="1:6" x14ac:dyDescent="0.25">
      <c r="A13" s="6" t="s">
        <v>91</v>
      </c>
      <c r="B13" s="4">
        <v>2244.75</v>
      </c>
      <c r="C13" s="4">
        <f>B13</f>
        <v>2244.75</v>
      </c>
    </row>
    <row r="14" spans="1:6" x14ac:dyDescent="0.25">
      <c r="A14" s="6" t="s">
        <v>93</v>
      </c>
      <c r="B14" s="4">
        <v>1795.8</v>
      </c>
      <c r="C14" s="4">
        <f>B14</f>
        <v>1795.8</v>
      </c>
    </row>
    <row r="15" spans="1:6" x14ac:dyDescent="0.25">
      <c r="A15" s="6" t="s">
        <v>92</v>
      </c>
      <c r="B15" s="9">
        <f>B2-B13-B11</f>
        <v>5475.2000000000007</v>
      </c>
      <c r="C15" s="9">
        <f>C2-C11-C13</f>
        <v>5475.2</v>
      </c>
    </row>
    <row r="16" spans="1:6" x14ac:dyDescent="0.25">
      <c r="A16" s="6" t="s">
        <v>94</v>
      </c>
      <c r="B16" s="10">
        <f>B3-B14-B12</f>
        <v>2190</v>
      </c>
      <c r="C16" s="10">
        <f>C3-C14</f>
        <v>4543.55</v>
      </c>
    </row>
    <row r="17" spans="1:3" x14ac:dyDescent="0.25">
      <c r="A17" s="7" t="s">
        <v>95</v>
      </c>
      <c r="B17" s="11">
        <f>B4-B14-B12</f>
        <v>584</v>
      </c>
      <c r="C17" s="11">
        <f>C4-C14-C12</f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5" x14ac:dyDescent="0.25"/>
  <cols>
    <col min="1" max="1" width="23.42578125" bestFit="1" customWidth="1"/>
    <col min="2" max="2" width="11.85546875" bestFit="1" customWidth="1"/>
    <col min="3" max="3" width="15.5703125" bestFit="1" customWidth="1"/>
    <col min="4" max="4" width="24" bestFit="1" customWidth="1"/>
    <col min="5" max="5" width="30.42578125" bestFit="1" customWidth="1"/>
  </cols>
  <sheetData>
    <row r="1" spans="1:5" x14ac:dyDescent="0.25">
      <c r="A1" s="1" t="s">
        <v>6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 t="s">
        <v>15</v>
      </c>
      <c r="B2" t="s">
        <v>16</v>
      </c>
      <c r="C2">
        <v>40</v>
      </c>
      <c r="D2">
        <v>40</v>
      </c>
      <c r="E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"/>
  <sheetViews>
    <sheetView workbookViewId="0">
      <selection activeCell="D2" sqref="D2"/>
    </sheetView>
  </sheetViews>
  <sheetFormatPr defaultRowHeight="15" x14ac:dyDescent="0.25"/>
  <cols>
    <col min="1" max="1" width="29.5703125" bestFit="1" customWidth="1"/>
    <col min="2" max="2" width="17.28515625" bestFit="1" customWidth="1"/>
    <col min="3" max="3" width="14" customWidth="1"/>
    <col min="4" max="4" width="11.85546875" customWidth="1"/>
    <col min="5" max="5" width="18" customWidth="1"/>
    <col min="6" max="6" width="23.42578125" bestFit="1" customWidth="1"/>
    <col min="7" max="7" width="23.5703125" bestFit="1" customWidth="1"/>
    <col min="8" max="8" width="17" customWidth="1"/>
    <col min="9" max="9" width="9.5703125" bestFit="1" customWidth="1"/>
    <col min="10" max="10" width="11.28515625" bestFit="1" customWidth="1"/>
    <col min="11" max="11" width="16.140625" customWidth="1"/>
    <col min="12" max="12" width="24.85546875" bestFit="1" customWidth="1"/>
    <col min="13" max="13" width="32.28515625" bestFit="1" customWidth="1"/>
    <col min="14" max="14" width="26.140625" customWidth="1"/>
    <col min="15" max="15" width="17.42578125" bestFit="1" customWidth="1"/>
    <col min="16" max="16" width="16.5703125" customWidth="1"/>
    <col min="17" max="17" width="20.5703125" bestFit="1" customWidth="1"/>
    <col min="18" max="18" width="18.42578125" bestFit="1" customWidth="1"/>
    <col min="19" max="19" width="15.85546875" bestFit="1" customWidth="1"/>
    <col min="20" max="20" width="14.85546875" bestFit="1" customWidth="1"/>
    <col min="21" max="21" width="14.42578125" customWidth="1"/>
    <col min="22" max="22" width="12.42578125" bestFit="1" customWidth="1"/>
  </cols>
  <sheetData>
    <row r="1" spans="1:22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</v>
      </c>
      <c r="F1" s="1" t="s">
        <v>6</v>
      </c>
      <c r="G1" s="1" t="s">
        <v>7</v>
      </c>
      <c r="H1" s="1" t="s">
        <v>44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72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 x14ac:dyDescent="0.25">
      <c r="A2" t="s">
        <v>10</v>
      </c>
      <c r="B2" t="s">
        <v>63</v>
      </c>
      <c r="C2" t="s">
        <v>26</v>
      </c>
      <c r="D2">
        <v>32</v>
      </c>
      <c r="E2" t="s">
        <v>14</v>
      </c>
      <c r="F2" t="s">
        <v>15</v>
      </c>
      <c r="G2" t="s">
        <v>16</v>
      </c>
      <c r="H2">
        <v>20</v>
      </c>
      <c r="I2">
        <v>2005</v>
      </c>
      <c r="J2">
        <v>7867.8</v>
      </c>
      <c r="K2">
        <v>1</v>
      </c>
      <c r="L2">
        <v>543751</v>
      </c>
      <c r="M2">
        <v>543751</v>
      </c>
      <c r="N2">
        <f>Table1[[#This Row],[EstimatedDataFilesMBIn3Years]]/1024</f>
        <v>531.0068359375</v>
      </c>
      <c r="O2">
        <v>115707</v>
      </c>
      <c r="P2">
        <v>614400</v>
      </c>
      <c r="Q2">
        <v>120829</v>
      </c>
      <c r="R2">
        <v>1394687</v>
      </c>
      <c r="S2">
        <v>0</v>
      </c>
      <c r="T2">
        <v>4644</v>
      </c>
      <c r="U2">
        <v>0</v>
      </c>
      <c r="V2">
        <v>6037</v>
      </c>
    </row>
    <row r="3" spans="1:22" x14ac:dyDescent="0.25">
      <c r="A3" t="s">
        <v>10</v>
      </c>
      <c r="B3" t="s">
        <v>63</v>
      </c>
      <c r="C3" t="s">
        <v>26</v>
      </c>
      <c r="D3">
        <v>1</v>
      </c>
      <c r="E3" t="s">
        <v>14</v>
      </c>
      <c r="F3" t="s">
        <v>15</v>
      </c>
      <c r="G3" t="s">
        <v>16</v>
      </c>
      <c r="H3">
        <v>20</v>
      </c>
      <c r="I3">
        <v>2006</v>
      </c>
      <c r="J3">
        <v>7867.8</v>
      </c>
      <c r="K3">
        <v>1</v>
      </c>
      <c r="L3">
        <v>440643</v>
      </c>
      <c r="M3">
        <v>440643</v>
      </c>
      <c r="N3">
        <f>Table1[[#This Row],[EstimatedDataFilesMBIn3Years]]/1024</f>
        <v>430.3154296875</v>
      </c>
      <c r="O3">
        <v>75372</v>
      </c>
      <c r="P3">
        <v>614400</v>
      </c>
      <c r="Q3">
        <v>-732243</v>
      </c>
      <c r="R3">
        <v>398172</v>
      </c>
      <c r="S3">
        <v>198</v>
      </c>
      <c r="T3">
        <v>0</v>
      </c>
      <c r="U3">
        <v>0</v>
      </c>
      <c r="V3">
        <v>258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/>
  </sheetViews>
  <sheetFormatPr defaultRowHeight="15" x14ac:dyDescent="0.25"/>
  <cols>
    <col min="1" max="1" width="29.5703125" bestFit="1" customWidth="1"/>
    <col min="2" max="3" width="17.28515625" bestFit="1" customWidth="1"/>
    <col min="4" max="4" width="23.42578125" bestFit="1" customWidth="1"/>
    <col min="5" max="5" width="23.5703125" bestFit="1" customWidth="1"/>
    <col min="6" max="6" width="9.5703125" bestFit="1" customWidth="1"/>
    <col min="7" max="7" width="21.5703125" bestFit="1" customWidth="1"/>
    <col min="8" max="8" width="14.28515625" bestFit="1" customWidth="1"/>
    <col min="9" max="9" width="38.42578125" bestFit="1" customWidth="1"/>
    <col min="10" max="10" width="22.5703125" bestFit="1" customWidth="1"/>
    <col min="11" max="11" width="34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47</v>
      </c>
      <c r="C1" s="1" t="s">
        <v>5</v>
      </c>
      <c r="D1" s="1" t="s">
        <v>6</v>
      </c>
      <c r="E1" s="1" t="s">
        <v>7</v>
      </c>
      <c r="F1" s="1" t="s">
        <v>50</v>
      </c>
      <c r="G1" s="1" t="s">
        <v>1</v>
      </c>
      <c r="H1" s="1" t="s">
        <v>2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 x14ac:dyDescent="0.25">
      <c r="A2" t="s">
        <v>10</v>
      </c>
      <c r="B2" t="s">
        <v>63</v>
      </c>
      <c r="C2" t="s">
        <v>14</v>
      </c>
      <c r="D2" t="s">
        <v>15</v>
      </c>
      <c r="E2" t="s">
        <v>16</v>
      </c>
      <c r="F2">
        <v>2005</v>
      </c>
      <c r="G2" t="s">
        <v>17</v>
      </c>
      <c r="H2" t="s">
        <v>12</v>
      </c>
      <c r="I2">
        <v>7867.8</v>
      </c>
      <c r="J2">
        <v>68.066999999999993</v>
      </c>
      <c r="K2" t="s">
        <v>12</v>
      </c>
      <c r="L2">
        <v>97.965999999999994</v>
      </c>
    </row>
    <row r="3" spans="1:12" x14ac:dyDescent="0.25">
      <c r="A3" t="s">
        <v>10</v>
      </c>
      <c r="B3" t="s">
        <v>63</v>
      </c>
      <c r="C3" t="s">
        <v>14</v>
      </c>
      <c r="D3" t="s">
        <v>15</v>
      </c>
      <c r="E3" t="s">
        <v>16</v>
      </c>
      <c r="F3">
        <v>2006</v>
      </c>
      <c r="G3" t="s">
        <v>11</v>
      </c>
      <c r="H3" t="s">
        <v>12</v>
      </c>
      <c r="I3">
        <v>7867.8</v>
      </c>
      <c r="J3">
        <v>19.433</v>
      </c>
      <c r="K3" t="s">
        <v>12</v>
      </c>
      <c r="L3">
        <v>2.0339999999999998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C77" sqref="C77"/>
    </sheetView>
  </sheetViews>
  <sheetFormatPr defaultRowHeight="15" x14ac:dyDescent="0.25"/>
  <cols>
    <col min="1" max="1" width="29.5703125" bestFit="1" customWidth="1"/>
    <col min="2" max="2" width="48.28515625" bestFit="1" customWidth="1"/>
    <col min="3" max="3" width="75.42578125" bestFit="1" customWidth="1"/>
    <col min="4" max="4" width="15.28515625" bestFit="1" customWidth="1"/>
    <col min="5" max="7" width="21.5703125" bestFit="1" customWidth="1"/>
    <col min="8" max="8" width="29" bestFit="1" customWidth="1"/>
    <col min="9" max="9" width="25" bestFit="1" customWidth="1"/>
  </cols>
  <sheetData>
    <row r="1" spans="1:9" x14ac:dyDescent="0.25">
      <c r="A1" s="1" t="s">
        <v>0</v>
      </c>
      <c r="B1" s="1" t="s">
        <v>35</v>
      </c>
      <c r="C1" s="1" t="s">
        <v>68</v>
      </c>
      <c r="D1" s="1" t="s">
        <v>36</v>
      </c>
      <c r="E1" s="1" t="s">
        <v>37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 x14ac:dyDescent="0.25">
      <c r="A2" t="s">
        <v>10</v>
      </c>
      <c r="B2">
        <v>15735.6</v>
      </c>
      <c r="C2">
        <v>15735.6</v>
      </c>
      <c r="D2">
        <v>2</v>
      </c>
      <c r="E2">
        <v>2</v>
      </c>
      <c r="F2">
        <v>0</v>
      </c>
      <c r="G2">
        <v>0</v>
      </c>
      <c r="H2">
        <v>0</v>
      </c>
      <c r="I2">
        <v>15735.6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25"/>
  <cols>
    <col min="1" max="1" width="23.42578125" bestFit="1" customWidth="1"/>
    <col min="2" max="2" width="11.85546875" bestFit="1" customWidth="1"/>
    <col min="3" max="3" width="15.5703125" bestFit="1" customWidth="1"/>
    <col min="4" max="4" width="24" bestFit="1" customWidth="1"/>
    <col min="5" max="5" width="30.42578125" bestFit="1" customWidth="1"/>
  </cols>
  <sheetData>
    <row r="1" spans="1:5" x14ac:dyDescent="0.25">
      <c r="A1" s="1" t="s">
        <v>6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 t="s">
        <v>15</v>
      </c>
      <c r="B2" t="s">
        <v>16</v>
      </c>
      <c r="C2">
        <v>40</v>
      </c>
      <c r="D2">
        <v>40</v>
      </c>
      <c r="E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3"/>
  <sheetViews>
    <sheetView topLeftCell="B1" workbookViewId="0">
      <selection activeCell="W2" sqref="W2"/>
    </sheetView>
  </sheetViews>
  <sheetFormatPr defaultRowHeight="15" x14ac:dyDescent="0.25"/>
  <cols>
    <col min="1" max="1" width="29.5703125" bestFit="1" customWidth="1"/>
    <col min="2" max="2" width="17.28515625" bestFit="1" customWidth="1"/>
    <col min="3" max="3" width="13.28515625" bestFit="1" customWidth="1"/>
    <col min="4" max="4" width="11.28515625" bestFit="1" customWidth="1"/>
    <col min="5" max="5" width="17.28515625" bestFit="1" customWidth="1"/>
    <col min="6" max="6" width="23.42578125" bestFit="1" customWidth="1"/>
    <col min="7" max="7" width="23.5703125" bestFit="1" customWidth="1"/>
    <col min="8" max="8" width="15.5703125" bestFit="1" customWidth="1"/>
    <col min="9" max="9" width="21.5703125" bestFit="1" customWidth="1"/>
    <col min="10" max="10" width="14.28515625" bestFit="1" customWidth="1"/>
    <col min="11" max="11" width="9.5703125" bestFit="1" customWidth="1"/>
    <col min="12" max="12" width="30" bestFit="1" customWidth="1"/>
    <col min="13" max="13" width="15.28515625" bestFit="1" customWidth="1"/>
    <col min="14" max="14" width="31" bestFit="1" customWidth="1"/>
    <col min="15" max="15" width="24.85546875" bestFit="1" customWidth="1"/>
    <col min="16" max="16" width="32.28515625" bestFit="1" customWidth="1"/>
    <col min="17" max="17" width="17.42578125" bestFit="1" customWidth="1"/>
    <col min="18" max="18" width="15" bestFit="1" customWidth="1"/>
    <col min="19" max="19" width="20.5703125" bestFit="1" customWidth="1"/>
    <col min="20" max="20" width="15.85546875" bestFit="1" customWidth="1"/>
    <col min="21" max="21" width="14.85546875" bestFit="1" customWidth="1"/>
    <col min="22" max="22" width="13.42578125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</v>
      </c>
      <c r="F1" s="1" t="s">
        <v>6</v>
      </c>
      <c r="G1" s="1" t="s">
        <v>7</v>
      </c>
      <c r="H1" s="1" t="s">
        <v>44</v>
      </c>
      <c r="I1" s="1" t="s">
        <v>1</v>
      </c>
      <c r="J1" s="1" t="s">
        <v>2</v>
      </c>
      <c r="K1" s="1" t="s">
        <v>50</v>
      </c>
      <c r="L1" s="1" t="s">
        <v>69</v>
      </c>
      <c r="M1" s="1" t="s">
        <v>70</v>
      </c>
      <c r="N1" s="1" t="s">
        <v>71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25">
      <c r="A2" t="s">
        <v>10</v>
      </c>
      <c r="B2" t="s">
        <v>63</v>
      </c>
      <c r="C2" t="s">
        <v>26</v>
      </c>
      <c r="D2">
        <v>1</v>
      </c>
      <c r="E2" t="s">
        <v>14</v>
      </c>
      <c r="F2" t="s">
        <v>15</v>
      </c>
      <c r="G2" t="s">
        <v>16</v>
      </c>
      <c r="H2">
        <v>20</v>
      </c>
      <c r="I2" t="s">
        <v>11</v>
      </c>
      <c r="J2" t="s">
        <v>12</v>
      </c>
      <c r="K2">
        <v>2003</v>
      </c>
      <c r="L2">
        <v>7867.8</v>
      </c>
      <c r="M2">
        <v>100</v>
      </c>
      <c r="N2">
        <v>7867.8</v>
      </c>
      <c r="O2">
        <v>440643</v>
      </c>
      <c r="P2">
        <v>440643</v>
      </c>
      <c r="Q2">
        <v>75372</v>
      </c>
      <c r="R2">
        <v>614400</v>
      </c>
      <c r="S2">
        <v>-732243</v>
      </c>
      <c r="T2">
        <v>198</v>
      </c>
      <c r="U2">
        <v>0</v>
      </c>
      <c r="V2">
        <v>0</v>
      </c>
      <c r="W2">
        <v>237</v>
      </c>
    </row>
    <row r="3" spans="1:23" x14ac:dyDescent="0.25">
      <c r="A3" t="s">
        <v>10</v>
      </c>
      <c r="B3" t="s">
        <v>63</v>
      </c>
      <c r="C3" t="s">
        <v>26</v>
      </c>
      <c r="D3">
        <v>16</v>
      </c>
      <c r="E3" t="s">
        <v>14</v>
      </c>
      <c r="F3" t="s">
        <v>15</v>
      </c>
      <c r="G3" t="s">
        <v>16</v>
      </c>
      <c r="H3">
        <v>20</v>
      </c>
      <c r="I3" t="s">
        <v>17</v>
      </c>
      <c r="J3" t="s">
        <v>12</v>
      </c>
      <c r="K3">
        <v>2004</v>
      </c>
      <c r="L3">
        <v>7867.8</v>
      </c>
      <c r="M3">
        <v>100</v>
      </c>
      <c r="N3">
        <v>7867.8</v>
      </c>
      <c r="O3">
        <v>543751</v>
      </c>
      <c r="P3">
        <v>543751</v>
      </c>
      <c r="Q3">
        <v>115707</v>
      </c>
      <c r="R3">
        <v>614400</v>
      </c>
      <c r="S3">
        <v>120829</v>
      </c>
      <c r="T3">
        <v>0</v>
      </c>
      <c r="U3">
        <v>4644</v>
      </c>
      <c r="V3">
        <v>0</v>
      </c>
      <c r="W3">
        <v>5489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2CCCF5CB5254479EFC5503C2BB2DB9" ma:contentTypeVersion="10" ma:contentTypeDescription="Create a new document." ma:contentTypeScope="" ma:versionID="187f0781d5184d33557f3b0b6af1653a">
  <xsd:schema xmlns:xsd="http://www.w3.org/2001/XMLSchema" xmlns:xs="http://www.w3.org/2001/XMLSchema" xmlns:p="http://schemas.microsoft.com/office/2006/metadata/properties" xmlns:ns2="29ae2beb-c324-447f-8d51-0604c057ea48" xmlns:ns3="5d464629-b92c-4233-ac1e-fdb566c644d7" targetNamespace="http://schemas.microsoft.com/office/2006/metadata/properties" ma:root="true" ma:fieldsID="87ed1b4373b5f65932967fb2d6690ed3" ns2:_="" ns3:_="">
    <xsd:import namespace="29ae2beb-c324-447f-8d51-0604c057ea48"/>
    <xsd:import namespace="5d464629-b92c-4233-ac1e-fdb566c644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e2beb-c324-447f-8d51-0604c057ea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64629-b92c-4233-ac1e-fdb566c644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DCA48-C56B-4C9C-BFFD-E376DDB0F88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5d464629-b92c-4233-ac1e-fdb566c644d7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9ae2beb-c324-447f-8d51-0604c057ea4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979B472-34C1-4EE5-8178-51121B21CC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AD7911-8C03-446E-A3B7-D21FE2451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e2beb-c324-447f-8d51-0604c057ea48"/>
    <ds:schemaRef ds:uri="5d464629-b92c-4233-ac1e-fdb566c644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Considered for Cloud</vt:lpstr>
      <vt:lpstr>By usage billables</vt:lpstr>
      <vt:lpstr>Consolidated - Summary</vt:lpstr>
      <vt:lpstr>Sheet1</vt:lpstr>
      <vt:lpstr>Consolidated - Core count</vt:lpstr>
      <vt:lpstr>Consolidated - VMs needed</vt:lpstr>
      <vt:lpstr>Consolidated - Assign machines</vt:lpstr>
      <vt:lpstr>One-To-One - Summary</vt:lpstr>
      <vt:lpstr>One-To-One - Core count</vt:lpstr>
      <vt:lpstr>One-To-One - VMs 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Bill Ramos</cp:lastModifiedBy>
  <dcterms:created xsi:type="dcterms:W3CDTF">2020-03-23T09:56:06Z</dcterms:created>
  <dcterms:modified xsi:type="dcterms:W3CDTF">2020-04-22T05:27:19Z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0x010100CC2CCCF5CB5254479EFC5503C2BB2DB9</vt:lpwstr>
  </property>
</Properties>
</file>