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730" windowHeight="8325"/>
  </bookViews>
  <sheets>
    <sheet name="Element #1" sheetId="1" r:id="rId1"/>
    <sheet name="Element #2" sheetId="6" r:id="rId2"/>
    <sheet name="Element #3" sheetId="7" r:id="rId3"/>
    <sheet name="Element #4" sheetId="8" r:id="rId4"/>
    <sheet name="Vlookup" sheetId="10" r:id="rId5"/>
  </sheets>
  <definedNames>
    <definedName name="A" localSheetId="1">'Element #2'!$B$26</definedName>
    <definedName name="A" localSheetId="2">'Element #3'!$B$26</definedName>
    <definedName name="A" localSheetId="3">'Element #4'!$B$26</definedName>
    <definedName name="A">'Element #1'!$B$26</definedName>
    <definedName name="E" localSheetId="1">'Element #2'!$B$11</definedName>
    <definedName name="E" localSheetId="2">'Element #3'!$B$11</definedName>
    <definedName name="E" localSheetId="3">'Element #4'!$B$11</definedName>
    <definedName name="E">'Element #1'!$B$11</definedName>
    <definedName name="t" localSheetId="1">'Element #2'!$B$10</definedName>
    <definedName name="t" localSheetId="2">'Element #3'!$B$10</definedName>
    <definedName name="t" localSheetId="3">'Element #4'!$B$10</definedName>
    <definedName name="t">'Element #1'!$B$10</definedName>
    <definedName name="v" localSheetId="1">'Element #2'!$B$12</definedName>
    <definedName name="v" localSheetId="2">'Element #3'!$B$12</definedName>
    <definedName name="v" localSheetId="3">'Element #4'!$B$12</definedName>
    <definedName name="v">'Element #1'!$B$12</definedName>
    <definedName name="xi" localSheetId="1">'Element #2'!$C$15</definedName>
    <definedName name="xi" localSheetId="2">'Element #3'!$C$15</definedName>
    <definedName name="xi" localSheetId="3">'Element #4'!$C$15</definedName>
    <definedName name="xi">'Element #1'!$C$15</definedName>
    <definedName name="xj" localSheetId="1">'Element #2'!$C$16</definedName>
    <definedName name="xj" localSheetId="2">'Element #3'!$C$16</definedName>
    <definedName name="xj" localSheetId="3">'Element #4'!$C$16</definedName>
    <definedName name="xj">'Element #1'!$C$16</definedName>
    <definedName name="xm" localSheetId="1">'Element #2'!$C$17</definedName>
    <definedName name="xm" localSheetId="2">'Element #3'!$C$17</definedName>
    <definedName name="xm" localSheetId="3">'Element #4'!$C$17</definedName>
    <definedName name="xm">'Element #1'!$C$17</definedName>
    <definedName name="yi" localSheetId="1">'Element #2'!$D$15</definedName>
    <definedName name="yi" localSheetId="2">'Element #3'!$D$15</definedName>
    <definedName name="yi" localSheetId="3">'Element #4'!$D$15</definedName>
    <definedName name="yi">'Element #1'!$D$15</definedName>
    <definedName name="yj" localSheetId="1">'Element #2'!$D$16</definedName>
    <definedName name="yj" localSheetId="2">'Element #3'!$D$16</definedName>
    <definedName name="yj" localSheetId="3">'Element #4'!$D$16</definedName>
    <definedName name="yj">'Element #1'!$D$16</definedName>
    <definedName name="ym" localSheetId="1">'Element #2'!$D$17</definedName>
    <definedName name="ym" localSheetId="2">'Element #3'!$D$17</definedName>
    <definedName name="ym" localSheetId="3">'Element #4'!$D$17</definedName>
    <definedName name="ym">'Element #1'!$D$17</definedName>
  </definedNames>
  <calcPr calcId="145621"/>
</workbook>
</file>

<file path=xl/calcChain.xml><?xml version="1.0" encoding="utf-8"?>
<calcChain xmlns="http://schemas.openxmlformats.org/spreadsheetml/2006/main">
  <c r="D17" i="8" l="1"/>
  <c r="C17" i="8"/>
  <c r="D16" i="8"/>
  <c r="C22" i="8" s="1"/>
  <c r="C16" i="8"/>
  <c r="D22" i="8" s="1"/>
  <c r="D15" i="8"/>
  <c r="C23" i="8" s="1"/>
  <c r="C15" i="8"/>
  <c r="D17" i="7"/>
  <c r="C22" i="7" s="1"/>
  <c r="C17" i="7"/>
  <c r="D22" i="7" s="1"/>
  <c r="D16" i="7"/>
  <c r="C16" i="7"/>
  <c r="D15" i="7"/>
  <c r="C15" i="7"/>
  <c r="B24" i="7" s="1"/>
  <c r="D17" i="6"/>
  <c r="C17" i="6"/>
  <c r="D16" i="6"/>
  <c r="C16" i="6"/>
  <c r="D22" i="6" s="1"/>
  <c r="D15" i="6"/>
  <c r="C23" i="6" s="1"/>
  <c r="C15" i="6"/>
  <c r="B41" i="8"/>
  <c r="B44" i="8" s="1"/>
  <c r="B39" i="8"/>
  <c r="C38" i="8"/>
  <c r="B37" i="8"/>
  <c r="C36" i="8"/>
  <c r="B35" i="8"/>
  <c r="C34" i="8"/>
  <c r="B41" i="7"/>
  <c r="B44" i="7" s="1"/>
  <c r="B39" i="7"/>
  <c r="C38" i="7"/>
  <c r="B37" i="7"/>
  <c r="C36" i="7"/>
  <c r="B35" i="7"/>
  <c r="C34" i="7"/>
  <c r="C23" i="7"/>
  <c r="C24" i="7"/>
  <c r="B41" i="6"/>
  <c r="D45" i="6" s="1"/>
  <c r="B39" i="6"/>
  <c r="C38" i="6"/>
  <c r="B37" i="6"/>
  <c r="C36" i="6"/>
  <c r="B35" i="6"/>
  <c r="C34" i="6"/>
  <c r="C22" i="6"/>
  <c r="B22" i="6"/>
  <c r="D16" i="1"/>
  <c r="D17" i="1"/>
  <c r="D15" i="1"/>
  <c r="C16" i="1"/>
  <c r="C17" i="1"/>
  <c r="C15" i="1"/>
  <c r="B24" i="8" l="1"/>
  <c r="D24" i="8"/>
  <c r="C24" i="8"/>
  <c r="D24" i="7"/>
  <c r="B24" i="6"/>
  <c r="C24" i="6"/>
  <c r="D23" i="8"/>
  <c r="B26" i="8"/>
  <c r="C44" i="8"/>
  <c r="B43" i="8"/>
  <c r="D45" i="8"/>
  <c r="B23" i="8"/>
  <c r="C43" i="8"/>
  <c r="B22" i="8"/>
  <c r="B44" i="6"/>
  <c r="D23" i="7"/>
  <c r="B26" i="7"/>
  <c r="C44" i="7"/>
  <c r="B43" i="7"/>
  <c r="D45" i="7"/>
  <c r="B43" i="6"/>
  <c r="B23" i="7"/>
  <c r="C43" i="7"/>
  <c r="C43" i="6"/>
  <c r="B22" i="7"/>
  <c r="D24" i="6"/>
  <c r="D23" i="6"/>
  <c r="B26" i="6"/>
  <c r="C44" i="6"/>
  <c r="B23" i="6"/>
  <c r="C38" i="1"/>
  <c r="C36" i="1"/>
  <c r="C34" i="1"/>
  <c r="B39" i="1"/>
  <c r="B37" i="1"/>
  <c r="B35" i="1"/>
  <c r="B41" i="1"/>
  <c r="D45" i="1" s="1"/>
  <c r="B26" i="1"/>
  <c r="B28" i="1" s="1"/>
  <c r="D24" i="1"/>
  <c r="D23" i="1"/>
  <c r="D22" i="1"/>
  <c r="C24" i="1"/>
  <c r="C23" i="1"/>
  <c r="C22" i="1"/>
  <c r="B24" i="1"/>
  <c r="B23" i="1"/>
  <c r="B22" i="1"/>
  <c r="B28" i="8" l="1"/>
  <c r="B28" i="7"/>
  <c r="B28" i="6"/>
  <c r="B44" i="1"/>
  <c r="C43" i="1"/>
  <c r="C44" i="1"/>
  <c r="B43" i="1"/>
  <c r="G32" i="1"/>
  <c r="D39" i="1" s="1"/>
  <c r="E31" i="1"/>
  <c r="C37" i="1" s="1"/>
  <c r="D32" i="1"/>
  <c r="D36" i="1" s="1"/>
  <c r="G31" i="1"/>
  <c r="C39" i="1" s="1"/>
  <c r="E32" i="1"/>
  <c r="D37" i="1" s="1"/>
  <c r="B32" i="1"/>
  <c r="D34" i="1" s="1"/>
  <c r="F32" i="1"/>
  <c r="D38" i="1" s="1"/>
  <c r="C31" i="1"/>
  <c r="C35" i="1" s="1"/>
  <c r="C32" i="1"/>
  <c r="D35" i="1" s="1"/>
  <c r="B30" i="1"/>
  <c r="B34" i="1" s="1"/>
  <c r="D30" i="1"/>
  <c r="B36" i="1" s="1"/>
  <c r="F30" i="1"/>
  <c r="B38" i="1" s="1"/>
  <c r="E32" i="8" l="1"/>
  <c r="D37" i="8" s="1"/>
  <c r="G31" i="8"/>
  <c r="C39" i="8" s="1"/>
  <c r="D30" i="8"/>
  <c r="B36" i="8" s="1"/>
  <c r="D32" i="8"/>
  <c r="D36" i="8" s="1"/>
  <c r="E31" i="8"/>
  <c r="C37" i="8" s="1"/>
  <c r="B30" i="8"/>
  <c r="B34" i="8" s="1"/>
  <c r="G32" i="8"/>
  <c r="D39" i="8" s="1"/>
  <c r="C32" i="8"/>
  <c r="D35" i="8" s="1"/>
  <c r="C31" i="8"/>
  <c r="C35" i="8" s="1"/>
  <c r="F32" i="8"/>
  <c r="D38" i="8" s="1"/>
  <c r="B32" i="8"/>
  <c r="D34" i="8" s="1"/>
  <c r="F30" i="8"/>
  <c r="B38" i="8" s="1"/>
  <c r="E32" i="7"/>
  <c r="D37" i="7" s="1"/>
  <c r="G31" i="7"/>
  <c r="C39" i="7" s="1"/>
  <c r="D30" i="7"/>
  <c r="B36" i="7" s="1"/>
  <c r="D32" i="7"/>
  <c r="D36" i="7" s="1"/>
  <c r="E31" i="7"/>
  <c r="C37" i="7" s="1"/>
  <c r="B30" i="7"/>
  <c r="B34" i="7" s="1"/>
  <c r="G32" i="7"/>
  <c r="D39" i="7" s="1"/>
  <c r="C32" i="7"/>
  <c r="D35" i="7" s="1"/>
  <c r="C31" i="7"/>
  <c r="C35" i="7" s="1"/>
  <c r="F32" i="7"/>
  <c r="D38" i="7" s="1"/>
  <c r="B32" i="7"/>
  <c r="D34" i="7" s="1"/>
  <c r="F30" i="7"/>
  <c r="B38" i="7" s="1"/>
  <c r="D32" i="6"/>
  <c r="D36" i="6" s="1"/>
  <c r="E31" i="6"/>
  <c r="C37" i="6" s="1"/>
  <c r="B30" i="6"/>
  <c r="B34" i="6" s="1"/>
  <c r="G32" i="6"/>
  <c r="D39" i="6" s="1"/>
  <c r="C32" i="6"/>
  <c r="D35" i="6" s="1"/>
  <c r="C31" i="6"/>
  <c r="C35" i="6" s="1"/>
  <c r="D30" i="6"/>
  <c r="B36" i="6" s="1"/>
  <c r="F32" i="6"/>
  <c r="D38" i="6" s="1"/>
  <c r="B32" i="6"/>
  <c r="D34" i="6" s="1"/>
  <c r="F30" i="6"/>
  <c r="B38" i="6" s="1"/>
  <c r="E32" i="6"/>
  <c r="D37" i="6" s="1"/>
  <c r="G31" i="6"/>
  <c r="C39" i="6" s="1"/>
  <c r="D50" i="1"/>
  <c r="D48" i="1"/>
  <c r="D52" i="1"/>
  <c r="B50" i="1"/>
  <c r="C52" i="1"/>
  <c r="B47" i="1"/>
  <c r="C47" i="1"/>
  <c r="D47" i="1"/>
  <c r="D49" i="1"/>
  <c r="B49" i="1"/>
  <c r="C49" i="1"/>
  <c r="C50" i="1"/>
  <c r="C48" i="1"/>
  <c r="B51" i="1"/>
  <c r="C51" i="1"/>
  <c r="D51" i="1"/>
  <c r="B52" i="1"/>
  <c r="B48" i="1"/>
  <c r="C51" i="8" l="1"/>
  <c r="B51" i="8"/>
  <c r="D51" i="8"/>
  <c r="D49" i="8"/>
  <c r="C49" i="8"/>
  <c r="B49" i="8"/>
  <c r="C47" i="8"/>
  <c r="B47" i="8"/>
  <c r="D47" i="8"/>
  <c r="D52" i="8"/>
  <c r="B52" i="8"/>
  <c r="C52" i="8"/>
  <c r="D48" i="8"/>
  <c r="C48" i="8"/>
  <c r="B48" i="8"/>
  <c r="D50" i="8"/>
  <c r="C50" i="8"/>
  <c r="B50" i="8"/>
  <c r="C51" i="7"/>
  <c r="B51" i="7"/>
  <c r="D51" i="7"/>
  <c r="D49" i="7"/>
  <c r="C49" i="7"/>
  <c r="B49" i="7"/>
  <c r="C47" i="7"/>
  <c r="B47" i="7"/>
  <c r="D47" i="7"/>
  <c r="D52" i="7"/>
  <c r="B52" i="7"/>
  <c r="C52" i="7"/>
  <c r="D48" i="7"/>
  <c r="B48" i="7"/>
  <c r="C48" i="7"/>
  <c r="D50" i="7"/>
  <c r="B50" i="7"/>
  <c r="C50" i="7"/>
  <c r="D52" i="6"/>
  <c r="C52" i="6"/>
  <c r="B52" i="6"/>
  <c r="D49" i="6"/>
  <c r="C49" i="6"/>
  <c r="B49" i="6"/>
  <c r="C47" i="6"/>
  <c r="B47" i="6"/>
  <c r="D47" i="6"/>
  <c r="C51" i="6"/>
  <c r="B51" i="6"/>
  <c r="D51" i="6"/>
  <c r="D48" i="6"/>
  <c r="B48" i="6"/>
  <c r="C48" i="6"/>
  <c r="D50" i="6"/>
  <c r="B50" i="6"/>
  <c r="C50" i="6"/>
  <c r="E57" i="1"/>
  <c r="E64" i="1" s="1"/>
  <c r="D58" i="1"/>
  <c r="D65" i="1" s="1"/>
  <c r="C58" i="1"/>
  <c r="C65" i="1" s="1"/>
  <c r="G58" i="1"/>
  <c r="G65" i="1" s="1"/>
  <c r="E58" i="1"/>
  <c r="E65" i="1" s="1"/>
  <c r="F58" i="1"/>
  <c r="F65" i="1" s="1"/>
  <c r="B58" i="1"/>
  <c r="B65" i="1" s="1"/>
  <c r="F59" i="1"/>
  <c r="F66" i="1" s="1"/>
  <c r="C59" i="1"/>
  <c r="C66" i="1" s="1"/>
  <c r="G59" i="1"/>
  <c r="G66" i="1" s="1"/>
  <c r="D59" i="1"/>
  <c r="D66" i="1" s="1"/>
  <c r="B59" i="1"/>
  <c r="B66" i="1" s="1"/>
  <c r="E59" i="1"/>
  <c r="E66" i="1" s="1"/>
  <c r="C57" i="1"/>
  <c r="C64" i="1" s="1"/>
  <c r="G54" i="1"/>
  <c r="G61" i="1" s="1"/>
  <c r="D54" i="1"/>
  <c r="D61" i="1" s="1"/>
  <c r="C54" i="1"/>
  <c r="C61" i="1" s="1"/>
  <c r="E54" i="1"/>
  <c r="E61" i="1" s="1"/>
  <c r="F54" i="1"/>
  <c r="F61" i="1" s="1"/>
  <c r="B54" i="1"/>
  <c r="B61" i="1" s="1"/>
  <c r="B57" i="1"/>
  <c r="B64" i="1" s="1"/>
  <c r="C55" i="1"/>
  <c r="C62" i="1" s="1"/>
  <c r="G55" i="1"/>
  <c r="G62" i="1" s="1"/>
  <c r="B55" i="1"/>
  <c r="B62" i="1" s="1"/>
  <c r="F55" i="1"/>
  <c r="F62" i="1" s="1"/>
  <c r="D55" i="1"/>
  <c r="D62" i="1" s="1"/>
  <c r="E55" i="1"/>
  <c r="E62" i="1" s="1"/>
  <c r="D57" i="1"/>
  <c r="D64" i="1" s="1"/>
  <c r="F57" i="1"/>
  <c r="F64" i="1" s="1"/>
  <c r="F56" i="1"/>
  <c r="F63" i="1" s="1"/>
  <c r="C56" i="1"/>
  <c r="C63" i="1" s="1"/>
  <c r="G56" i="1"/>
  <c r="G63" i="1" s="1"/>
  <c r="B56" i="1"/>
  <c r="B63" i="1" s="1"/>
  <c r="E56" i="1"/>
  <c r="E63" i="1" s="1"/>
  <c r="D56" i="1"/>
  <c r="D63" i="1" s="1"/>
  <c r="G57" i="1"/>
  <c r="G64" i="1" s="1"/>
  <c r="E54" i="8" l="1"/>
  <c r="E61" i="8" s="1"/>
  <c r="D54" i="8"/>
  <c r="D61" i="8" s="1"/>
  <c r="G54" i="8"/>
  <c r="G61" i="8" s="1"/>
  <c r="C54" i="8"/>
  <c r="C61" i="8" s="1"/>
  <c r="F54" i="8"/>
  <c r="F61" i="8" s="1"/>
  <c r="B54" i="8"/>
  <c r="B61" i="8" s="1"/>
  <c r="G55" i="8"/>
  <c r="G62" i="8" s="1"/>
  <c r="C55" i="8"/>
  <c r="C62" i="8" s="1"/>
  <c r="F55" i="8"/>
  <c r="F62" i="8" s="1"/>
  <c r="B55" i="8"/>
  <c r="B62" i="8" s="1"/>
  <c r="E55" i="8"/>
  <c r="E62" i="8" s="1"/>
  <c r="D55" i="8"/>
  <c r="D62" i="8" s="1"/>
  <c r="G59" i="8"/>
  <c r="G66" i="8" s="1"/>
  <c r="C59" i="8"/>
  <c r="C66" i="8" s="1"/>
  <c r="F59" i="8"/>
  <c r="F66" i="8" s="1"/>
  <c r="B59" i="8"/>
  <c r="B66" i="8" s="1"/>
  <c r="E59" i="8"/>
  <c r="E66" i="8" s="1"/>
  <c r="D59" i="8"/>
  <c r="D66" i="8" s="1"/>
  <c r="G57" i="8"/>
  <c r="G64" i="8" s="1"/>
  <c r="C57" i="8"/>
  <c r="C64" i="8" s="1"/>
  <c r="F57" i="8"/>
  <c r="F64" i="8" s="1"/>
  <c r="B57" i="8"/>
  <c r="B64" i="8" s="1"/>
  <c r="E57" i="8"/>
  <c r="E64" i="8" s="1"/>
  <c r="D57" i="8"/>
  <c r="D64" i="8" s="1"/>
  <c r="E56" i="8"/>
  <c r="E63" i="8" s="1"/>
  <c r="D56" i="8"/>
  <c r="D63" i="8" s="1"/>
  <c r="G56" i="8"/>
  <c r="G63" i="8" s="1"/>
  <c r="C56" i="8"/>
  <c r="C63" i="8" s="1"/>
  <c r="F56" i="8"/>
  <c r="F63" i="8" s="1"/>
  <c r="B56" i="8"/>
  <c r="B63" i="8" s="1"/>
  <c r="E58" i="8"/>
  <c r="E65" i="8" s="1"/>
  <c r="D58" i="8"/>
  <c r="D65" i="8" s="1"/>
  <c r="G58" i="8"/>
  <c r="G65" i="8" s="1"/>
  <c r="C58" i="8"/>
  <c r="C65" i="8" s="1"/>
  <c r="F58" i="8"/>
  <c r="F65" i="8" s="1"/>
  <c r="B58" i="8"/>
  <c r="B65" i="8" s="1"/>
  <c r="E54" i="7"/>
  <c r="E61" i="7" s="1"/>
  <c r="D54" i="7"/>
  <c r="D61" i="7" s="1"/>
  <c r="G54" i="7"/>
  <c r="G61" i="7" s="1"/>
  <c r="C54" i="7"/>
  <c r="C61" i="7" s="1"/>
  <c r="F54" i="7"/>
  <c r="F61" i="7" s="1"/>
  <c r="B54" i="7"/>
  <c r="B61" i="7" s="1"/>
  <c r="G59" i="7"/>
  <c r="G66" i="7" s="1"/>
  <c r="C59" i="7"/>
  <c r="C66" i="7" s="1"/>
  <c r="F59" i="7"/>
  <c r="F66" i="7" s="1"/>
  <c r="B59" i="7"/>
  <c r="B66" i="7" s="1"/>
  <c r="E59" i="7"/>
  <c r="E66" i="7" s="1"/>
  <c r="D59" i="7"/>
  <c r="D66" i="7" s="1"/>
  <c r="G55" i="7"/>
  <c r="G62" i="7" s="1"/>
  <c r="C55" i="7"/>
  <c r="C62" i="7" s="1"/>
  <c r="F55" i="7"/>
  <c r="F62" i="7" s="1"/>
  <c r="B55" i="7"/>
  <c r="B62" i="7" s="1"/>
  <c r="E55" i="7"/>
  <c r="E62" i="7" s="1"/>
  <c r="D55" i="7"/>
  <c r="D62" i="7" s="1"/>
  <c r="E56" i="7"/>
  <c r="E63" i="7" s="1"/>
  <c r="D56" i="7"/>
  <c r="D63" i="7" s="1"/>
  <c r="G56" i="7"/>
  <c r="G63" i="7" s="1"/>
  <c r="C56" i="7"/>
  <c r="C63" i="7" s="1"/>
  <c r="F56" i="7"/>
  <c r="F63" i="7" s="1"/>
  <c r="B56" i="7"/>
  <c r="B63" i="7" s="1"/>
  <c r="E58" i="7"/>
  <c r="E65" i="7" s="1"/>
  <c r="D58" i="7"/>
  <c r="D65" i="7" s="1"/>
  <c r="G58" i="7"/>
  <c r="G65" i="7" s="1"/>
  <c r="C58" i="7"/>
  <c r="C65" i="7" s="1"/>
  <c r="F58" i="7"/>
  <c r="F65" i="7" s="1"/>
  <c r="B58" i="7"/>
  <c r="B65" i="7" s="1"/>
  <c r="G57" i="7"/>
  <c r="G64" i="7" s="1"/>
  <c r="C57" i="7"/>
  <c r="C64" i="7" s="1"/>
  <c r="F57" i="7"/>
  <c r="F64" i="7" s="1"/>
  <c r="B57" i="7"/>
  <c r="B64" i="7" s="1"/>
  <c r="E57" i="7"/>
  <c r="E64" i="7" s="1"/>
  <c r="D57" i="7"/>
  <c r="D64" i="7" s="1"/>
  <c r="E54" i="6"/>
  <c r="E61" i="6" s="1"/>
  <c r="D54" i="6"/>
  <c r="D61" i="6" s="1"/>
  <c r="G54" i="6"/>
  <c r="G61" i="6" s="1"/>
  <c r="C54" i="6"/>
  <c r="C61" i="6" s="1"/>
  <c r="F54" i="6"/>
  <c r="F61" i="6" s="1"/>
  <c r="B54" i="6"/>
  <c r="B61" i="6" s="1"/>
  <c r="D58" i="6"/>
  <c r="D65" i="6" s="1"/>
  <c r="G58" i="6"/>
  <c r="G65" i="6" s="1"/>
  <c r="C58" i="6"/>
  <c r="C65" i="6" s="1"/>
  <c r="F58" i="6"/>
  <c r="F65" i="6" s="1"/>
  <c r="B58" i="6"/>
  <c r="B65" i="6" s="1"/>
  <c r="E58" i="6"/>
  <c r="E65" i="6" s="1"/>
  <c r="C59" i="6"/>
  <c r="C66" i="6" s="1"/>
  <c r="F59" i="6"/>
  <c r="F66" i="6" s="1"/>
  <c r="B59" i="6"/>
  <c r="B66" i="6" s="1"/>
  <c r="E59" i="6"/>
  <c r="E66" i="6" s="1"/>
  <c r="D59" i="6"/>
  <c r="D66" i="6" s="1"/>
  <c r="G59" i="6"/>
  <c r="G66" i="6" s="1"/>
  <c r="F55" i="6"/>
  <c r="F62" i="6" s="1"/>
  <c r="B55" i="6"/>
  <c r="B62" i="6" s="1"/>
  <c r="E55" i="6"/>
  <c r="E62" i="6" s="1"/>
  <c r="D55" i="6"/>
  <c r="D62" i="6" s="1"/>
  <c r="G55" i="6"/>
  <c r="G62" i="6" s="1"/>
  <c r="C55" i="6"/>
  <c r="C62" i="6" s="1"/>
  <c r="E56" i="6"/>
  <c r="E63" i="6" s="1"/>
  <c r="D56" i="6"/>
  <c r="D63" i="6" s="1"/>
  <c r="G56" i="6"/>
  <c r="G63" i="6" s="1"/>
  <c r="C56" i="6"/>
  <c r="C63" i="6" s="1"/>
  <c r="F56" i="6"/>
  <c r="F63" i="6" s="1"/>
  <c r="B56" i="6"/>
  <c r="B63" i="6" s="1"/>
  <c r="F57" i="6"/>
  <c r="F64" i="6" s="1"/>
  <c r="B57" i="6"/>
  <c r="B64" i="6" s="1"/>
  <c r="E57" i="6"/>
  <c r="E64" i="6" s="1"/>
  <c r="D57" i="6"/>
  <c r="D64" i="6" s="1"/>
  <c r="G57" i="6"/>
  <c r="G64" i="6" s="1"/>
  <c r="C57" i="6"/>
  <c r="C64" i="6" s="1"/>
</calcChain>
</file>

<file path=xl/sharedStrings.xml><?xml version="1.0" encoding="utf-8"?>
<sst xmlns="http://schemas.openxmlformats.org/spreadsheetml/2006/main" count="124" uniqueCount="30">
  <si>
    <t>Element Stiffness Matrix Verification</t>
  </si>
  <si>
    <t>i</t>
  </si>
  <si>
    <t>j</t>
  </si>
  <si>
    <t>m</t>
  </si>
  <si>
    <t>node #</t>
  </si>
  <si>
    <t>x</t>
  </si>
  <si>
    <t>y</t>
  </si>
  <si>
    <t>Chris Cosby</t>
  </si>
  <si>
    <t>Derek Badner</t>
  </si>
  <si>
    <t>Torben Gräber</t>
  </si>
  <si>
    <t>α</t>
  </si>
  <si>
    <t>β</t>
  </si>
  <si>
    <t>γ</t>
  </si>
  <si>
    <t>A</t>
  </si>
  <si>
    <t>1/(2*A)</t>
  </si>
  <si>
    <t>[B]</t>
  </si>
  <si>
    <t>[D]</t>
  </si>
  <si>
    <t>E</t>
  </si>
  <si>
    <t>ν</t>
  </si>
  <si>
    <t>E/(1+ν)/(1-2*ν)</t>
  </si>
  <si>
    <t>Element #1 Properties:</t>
  </si>
  <si>
    <t>Calculated Values for Element Stiffness Matrix:</t>
  </si>
  <si>
    <t>t</t>
  </si>
  <si>
    <t>[Ke]</t>
  </si>
  <si>
    <r>
      <t>[B]</t>
    </r>
    <r>
      <rPr>
        <vertAlign val="superscript"/>
        <sz val="11"/>
        <color theme="1"/>
        <rFont val="Calibri"/>
        <family val="2"/>
        <scheme val="minor"/>
      </rPr>
      <t>T</t>
    </r>
  </si>
  <si>
    <r>
      <t>[B]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*[D]</t>
    </r>
  </si>
  <si>
    <r>
      <t>[B]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*[D]*[B]</t>
    </r>
  </si>
  <si>
    <t>Node #</t>
  </si>
  <si>
    <t>Node Coordinates List:</t>
  </si>
  <si>
    <t>Element #2 Properties: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</si>
</sst>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topLeftCell="A25" workbookViewId="0">
      <selection activeCell="B43" sqref="B43:D45"/>
    </sheetView>
  </sheetViews>
  <sheetFormatPr defaultRowHeight="15" x14ac:dyDescent="0.25"/>
  <cols>
    <col min="1" max="1" width="14.42578125" customWidth="1"/>
    <col min="2" max="3" width="9.28515625" bestFit="1" customWidth="1"/>
  </cols>
  <sheetData>
    <row r="2" spans="1:4" x14ac:dyDescent="0.25">
      <c r="A2" t="s">
        <v>0</v>
      </c>
    </row>
    <row r="4" spans="1:4" x14ac:dyDescent="0.25">
      <c r="A4" t="s">
        <v>7</v>
      </c>
    </row>
    <row r="5" spans="1:4" x14ac:dyDescent="0.25">
      <c r="A5" t="s">
        <v>9</v>
      </c>
    </row>
    <row r="6" spans="1:4" x14ac:dyDescent="0.25">
      <c r="A6" t="s">
        <v>8</v>
      </c>
    </row>
    <row r="8" spans="1:4" x14ac:dyDescent="0.25">
      <c r="A8" t="s">
        <v>29</v>
      </c>
    </row>
    <row r="10" spans="1:4" x14ac:dyDescent="0.25">
      <c r="A10" s="4" t="s">
        <v>22</v>
      </c>
      <c r="B10" s="4">
        <v>1</v>
      </c>
    </row>
    <row r="11" spans="1:4" x14ac:dyDescent="0.25">
      <c r="A11" t="s">
        <v>17</v>
      </c>
      <c r="B11" s="3">
        <v>100000000</v>
      </c>
    </row>
    <row r="12" spans="1:4" x14ac:dyDescent="0.25">
      <c r="A12" s="1" t="s">
        <v>18</v>
      </c>
      <c r="B12">
        <v>0.25</v>
      </c>
    </row>
    <row r="13" spans="1:4" x14ac:dyDescent="0.25">
      <c r="A13" s="1"/>
    </row>
    <row r="14" spans="1:4" x14ac:dyDescent="0.25">
      <c r="B14" t="s">
        <v>4</v>
      </c>
      <c r="C14" t="s">
        <v>5</v>
      </c>
      <c r="D14" t="s">
        <v>6</v>
      </c>
    </row>
    <row r="15" spans="1:4" x14ac:dyDescent="0.25">
      <c r="A15" t="s">
        <v>1</v>
      </c>
      <c r="B15">
        <v>2</v>
      </c>
      <c r="C15">
        <f>VLOOKUP($B15,Vlookup!$A$3:$C$7,2,FALSE)</f>
        <v>100</v>
      </c>
      <c r="D15" s="5">
        <f>VLOOKUP($B15,Vlookup!$A$3:$C$7,3,FALSE)</f>
        <v>0</v>
      </c>
    </row>
    <row r="16" spans="1:4" x14ac:dyDescent="0.25">
      <c r="A16" t="s">
        <v>2</v>
      </c>
      <c r="B16">
        <v>3</v>
      </c>
      <c r="C16" s="5">
        <f>VLOOKUP($B16,Vlookup!$A$3:$C$7,2,FALSE)</f>
        <v>100</v>
      </c>
      <c r="D16" s="5">
        <f>VLOOKUP($B16,Vlookup!$A$3:$C$7,3,FALSE)</f>
        <v>100</v>
      </c>
    </row>
    <row r="17" spans="1:8" x14ac:dyDescent="0.25">
      <c r="A17" t="s">
        <v>3</v>
      </c>
      <c r="B17">
        <v>5</v>
      </c>
      <c r="C17" s="5">
        <f>VLOOKUP($B17,Vlookup!$A$3:$C$7,2,FALSE)</f>
        <v>50</v>
      </c>
      <c r="D17" s="5">
        <f>VLOOKUP($B17,Vlookup!$A$3:$C$7,3,FALSE)</f>
        <v>50</v>
      </c>
    </row>
    <row r="19" spans="1:8" x14ac:dyDescent="0.25">
      <c r="A19" t="s">
        <v>21</v>
      </c>
    </row>
    <row r="21" spans="1:8" x14ac:dyDescent="0.25">
      <c r="B21" s="1" t="s">
        <v>10</v>
      </c>
      <c r="C21" s="1" t="s">
        <v>11</v>
      </c>
      <c r="D21" s="1" t="s">
        <v>12</v>
      </c>
    </row>
    <row r="22" spans="1:8" x14ac:dyDescent="0.25">
      <c r="A22" t="s">
        <v>1</v>
      </c>
      <c r="B22" s="2">
        <f>xj*ym-yj*xm</f>
        <v>0</v>
      </c>
      <c r="C22" s="2">
        <f>yj-ym</f>
        <v>50</v>
      </c>
      <c r="D22" s="2">
        <f>xm-xj</f>
        <v>-50</v>
      </c>
    </row>
    <row r="23" spans="1:8" x14ac:dyDescent="0.25">
      <c r="A23" t="s">
        <v>2</v>
      </c>
      <c r="B23" s="2">
        <f>yi*xm-xi*ym</f>
        <v>-5000</v>
      </c>
      <c r="C23" s="2">
        <f>ym-yi</f>
        <v>50</v>
      </c>
      <c r="D23" s="2">
        <f>xi-xm</f>
        <v>50</v>
      </c>
    </row>
    <row r="24" spans="1:8" x14ac:dyDescent="0.25">
      <c r="A24" t="s">
        <v>3</v>
      </c>
      <c r="B24" s="2">
        <f>xi*yj-yi*xj</f>
        <v>10000</v>
      </c>
      <c r="C24" s="2">
        <f>yi-yj</f>
        <v>-100</v>
      </c>
      <c r="D24" s="2">
        <f>xj-xi</f>
        <v>0</v>
      </c>
    </row>
    <row r="26" spans="1:8" x14ac:dyDescent="0.25">
      <c r="A26" t="s">
        <v>13</v>
      </c>
      <c r="B26" s="2">
        <f>0.5*(xi*(yj-ym)+xj*(ym-yi)+xm*(yi-yj))</f>
        <v>2500</v>
      </c>
      <c r="C26" s="2"/>
      <c r="D26" s="2"/>
      <c r="E26" s="2"/>
      <c r="F26" s="2"/>
      <c r="G26" s="2"/>
      <c r="H26" s="2"/>
    </row>
    <row r="27" spans="1:8" x14ac:dyDescent="0.25">
      <c r="B27" s="2"/>
      <c r="C27" s="2"/>
      <c r="D27" s="2"/>
      <c r="E27" s="2"/>
      <c r="F27" s="2"/>
      <c r="G27" s="2"/>
      <c r="H27" s="2"/>
    </row>
    <row r="28" spans="1:8" x14ac:dyDescent="0.25">
      <c r="A28" t="s">
        <v>14</v>
      </c>
      <c r="B28" s="2">
        <f>1/B26/2</f>
        <v>2.0000000000000001E-4</v>
      </c>
      <c r="C28" s="2"/>
      <c r="D28" s="2"/>
      <c r="E28" s="2"/>
      <c r="F28" s="2"/>
      <c r="G28" s="2"/>
      <c r="H28" s="2"/>
    </row>
    <row r="29" spans="1:8" x14ac:dyDescent="0.25">
      <c r="B29" s="2"/>
      <c r="C29" s="2"/>
      <c r="D29" s="2"/>
      <c r="E29" s="2"/>
      <c r="F29" s="2"/>
      <c r="G29" s="2"/>
      <c r="H29" s="2"/>
    </row>
    <row r="30" spans="1:8" x14ac:dyDescent="0.25">
      <c r="A30" t="s">
        <v>15</v>
      </c>
      <c r="B30" s="2">
        <f>$B$28*C22</f>
        <v>0.01</v>
      </c>
      <c r="C30" s="2">
        <v>0</v>
      </c>
      <c r="D30" s="2">
        <f>B28*C23</f>
        <v>0.01</v>
      </c>
      <c r="E30" s="2">
        <v>0</v>
      </c>
      <c r="F30" s="2">
        <f>B28*C24</f>
        <v>-0.02</v>
      </c>
      <c r="G30" s="2">
        <v>0</v>
      </c>
      <c r="H30" s="2"/>
    </row>
    <row r="31" spans="1:8" x14ac:dyDescent="0.25">
      <c r="B31" s="2">
        <v>0</v>
      </c>
      <c r="C31" s="2">
        <f>B28*D22</f>
        <v>-0.01</v>
      </c>
      <c r="D31" s="2">
        <v>0</v>
      </c>
      <c r="E31" s="2">
        <f>B28*D23</f>
        <v>0.01</v>
      </c>
      <c r="F31" s="2">
        <v>0</v>
      </c>
      <c r="G31" s="2">
        <f>B28*D24</f>
        <v>0</v>
      </c>
      <c r="H31" s="2"/>
    </row>
    <row r="32" spans="1:8" x14ac:dyDescent="0.25">
      <c r="B32" s="2">
        <f>B28*D22</f>
        <v>-0.01</v>
      </c>
      <c r="C32" s="2">
        <f>B28*C22</f>
        <v>0.01</v>
      </c>
      <c r="D32" s="2">
        <f>B28*D23</f>
        <v>0.01</v>
      </c>
      <c r="E32" s="2">
        <f>B28*C23</f>
        <v>0.01</v>
      </c>
      <c r="F32" s="2">
        <f>B28*D24</f>
        <v>0</v>
      </c>
      <c r="G32" s="2">
        <f>B28*C24</f>
        <v>-0.02</v>
      </c>
      <c r="H32" s="2"/>
    </row>
    <row r="33" spans="1:8" x14ac:dyDescent="0.25">
      <c r="B33" s="2"/>
      <c r="C33" s="2"/>
      <c r="D33" s="2"/>
      <c r="E33" s="2"/>
      <c r="F33" s="2"/>
      <c r="G33" s="2"/>
      <c r="H33" s="2"/>
    </row>
    <row r="34" spans="1:8" ht="17.25" x14ac:dyDescent="0.25">
      <c r="A34" t="s">
        <v>24</v>
      </c>
      <c r="B34" s="2">
        <f>B30</f>
        <v>0.01</v>
      </c>
      <c r="C34" s="2">
        <f>B31</f>
        <v>0</v>
      </c>
      <c r="D34" s="2">
        <f>B32</f>
        <v>-0.01</v>
      </c>
      <c r="E34" s="2"/>
      <c r="F34" s="2"/>
      <c r="G34" s="2"/>
      <c r="H34" s="2"/>
    </row>
    <row r="35" spans="1:8" x14ac:dyDescent="0.25">
      <c r="B35" s="2">
        <f>C30</f>
        <v>0</v>
      </c>
      <c r="C35" s="2">
        <f>C31</f>
        <v>-0.01</v>
      </c>
      <c r="D35" s="2">
        <f>C32</f>
        <v>0.01</v>
      </c>
      <c r="E35" s="2"/>
      <c r="F35" s="2"/>
      <c r="G35" s="2"/>
      <c r="H35" s="2"/>
    </row>
    <row r="36" spans="1:8" x14ac:dyDescent="0.25">
      <c r="B36" s="2">
        <f>D30</f>
        <v>0.01</v>
      </c>
      <c r="C36" s="2">
        <f>D31</f>
        <v>0</v>
      </c>
      <c r="D36" s="2">
        <f>D32</f>
        <v>0.01</v>
      </c>
      <c r="E36" s="2"/>
      <c r="F36" s="2"/>
      <c r="G36" s="2"/>
      <c r="H36" s="2"/>
    </row>
    <row r="37" spans="1:8" x14ac:dyDescent="0.25">
      <c r="B37" s="2">
        <f>E30</f>
        <v>0</v>
      </c>
      <c r="C37" s="2">
        <f>E31</f>
        <v>0.01</v>
      </c>
      <c r="D37" s="2">
        <f>E32</f>
        <v>0.01</v>
      </c>
      <c r="E37" s="2"/>
      <c r="F37" s="2"/>
      <c r="G37" s="2"/>
      <c r="H37" s="2"/>
    </row>
    <row r="38" spans="1:8" x14ac:dyDescent="0.25">
      <c r="B38" s="2">
        <f>F30</f>
        <v>-0.02</v>
      </c>
      <c r="C38" s="2">
        <f>F31</f>
        <v>0</v>
      </c>
      <c r="D38" s="2">
        <f>F32</f>
        <v>0</v>
      </c>
      <c r="E38" s="2"/>
      <c r="F38" s="2"/>
      <c r="G38" s="2"/>
      <c r="H38" s="2"/>
    </row>
    <row r="39" spans="1:8" x14ac:dyDescent="0.25">
      <c r="B39" s="2">
        <f>G30</f>
        <v>0</v>
      </c>
      <c r="C39" s="2">
        <f>G31</f>
        <v>0</v>
      </c>
      <c r="D39" s="2">
        <f>G32</f>
        <v>-0.02</v>
      </c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A41" t="s">
        <v>19</v>
      </c>
      <c r="B41" s="3">
        <f>E/(1+v)/(1-2*v)</f>
        <v>160000000</v>
      </c>
      <c r="C41" s="2"/>
      <c r="D41" s="2"/>
      <c r="E41" s="2"/>
      <c r="F41" s="2"/>
      <c r="G41" s="2"/>
      <c r="H41" s="2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A43" t="s">
        <v>16</v>
      </c>
      <c r="B43" s="3">
        <f>B41*(1-v)</f>
        <v>120000000</v>
      </c>
      <c r="C43" s="3">
        <f>B41*v</f>
        <v>40000000</v>
      </c>
      <c r="D43" s="3">
        <v>0</v>
      </c>
      <c r="E43" s="2"/>
      <c r="F43" s="2"/>
      <c r="G43" s="2"/>
      <c r="H43" s="2"/>
    </row>
    <row r="44" spans="1:8" x14ac:dyDescent="0.25">
      <c r="B44" s="3">
        <f>B41*v</f>
        <v>40000000</v>
      </c>
      <c r="C44" s="3">
        <f>B41*(1-v)</f>
        <v>120000000</v>
      </c>
      <c r="D44" s="3">
        <v>0</v>
      </c>
      <c r="E44" s="2"/>
      <c r="F44" s="2"/>
      <c r="G44" s="2"/>
      <c r="H44" s="2"/>
    </row>
    <row r="45" spans="1:8" x14ac:dyDescent="0.25">
      <c r="B45" s="3">
        <v>0</v>
      </c>
      <c r="C45" s="3">
        <v>0</v>
      </c>
      <c r="D45" s="3">
        <f>B41*(1-2*v)/2</f>
        <v>40000000</v>
      </c>
      <c r="E45" s="2"/>
      <c r="F45" s="2"/>
      <c r="G45" s="2"/>
      <c r="H45" s="2"/>
    </row>
    <row r="46" spans="1:8" x14ac:dyDescent="0.25">
      <c r="B46" s="2"/>
      <c r="C46" s="2"/>
      <c r="D46" s="2"/>
      <c r="E46" s="2"/>
      <c r="F46" s="2"/>
      <c r="G46" s="2"/>
      <c r="H46" s="2"/>
    </row>
    <row r="47" spans="1:8" ht="17.25" x14ac:dyDescent="0.25">
      <c r="A47" t="s">
        <v>25</v>
      </c>
      <c r="B47" s="3">
        <f>($B34*B$43+$C34*B$44+$D34*B$45)</f>
        <v>1200000</v>
      </c>
      <c r="C47" s="3">
        <f>($B34*C$43+$C34*C$44+$D34*C$45)</f>
        <v>400000</v>
      </c>
      <c r="D47" s="3">
        <f>($B34*D$43+$C34*D$44+$D34*D$45)</f>
        <v>-400000</v>
      </c>
      <c r="E47" s="2"/>
      <c r="F47" s="2"/>
      <c r="G47" s="2"/>
      <c r="H47" s="2"/>
    </row>
    <row r="48" spans="1:8" x14ac:dyDescent="0.25">
      <c r="B48" s="3">
        <f t="shared" ref="B48:D48" si="0">($B35*B$43+$C35*B$44+$D35*B$45)</f>
        <v>-400000</v>
      </c>
      <c r="C48" s="3">
        <f t="shared" si="0"/>
        <v>-1200000</v>
      </c>
      <c r="D48" s="3">
        <f t="shared" si="0"/>
        <v>400000</v>
      </c>
      <c r="E48" s="2"/>
      <c r="F48" s="2"/>
      <c r="G48" s="2"/>
      <c r="H48" s="2"/>
    </row>
    <row r="49" spans="1:8" x14ac:dyDescent="0.25">
      <c r="B49" s="3">
        <f t="shared" ref="B49:D49" si="1">($B36*B$43+$C36*B$44+$D36*B$45)</f>
        <v>1200000</v>
      </c>
      <c r="C49" s="3">
        <f t="shared" si="1"/>
        <v>400000</v>
      </c>
      <c r="D49" s="3">
        <f t="shared" si="1"/>
        <v>400000</v>
      </c>
      <c r="E49" s="2"/>
      <c r="F49" s="2"/>
      <c r="G49" s="2"/>
      <c r="H49" s="2"/>
    </row>
    <row r="50" spans="1:8" x14ac:dyDescent="0.25">
      <c r="B50" s="3">
        <f t="shared" ref="B50:D50" si="2">($B37*B$43+$C37*B$44+$D37*B$45)</f>
        <v>400000</v>
      </c>
      <c r="C50" s="3">
        <f t="shared" si="2"/>
        <v>1200000</v>
      </c>
      <c r="D50" s="3">
        <f t="shared" si="2"/>
        <v>400000</v>
      </c>
      <c r="E50" s="2"/>
      <c r="F50" s="2"/>
      <c r="G50" s="2"/>
      <c r="H50" s="2"/>
    </row>
    <row r="51" spans="1:8" x14ac:dyDescent="0.25">
      <c r="B51" s="3">
        <f t="shared" ref="B51:D51" si="3">($B38*B$43+$C38*B$44+$D38*B$45)</f>
        <v>-2400000</v>
      </c>
      <c r="C51" s="3">
        <f t="shared" si="3"/>
        <v>-800000</v>
      </c>
      <c r="D51" s="3">
        <f t="shared" si="3"/>
        <v>0</v>
      </c>
      <c r="E51" s="2"/>
      <c r="F51" s="2"/>
      <c r="G51" s="2"/>
      <c r="H51" s="2"/>
    </row>
    <row r="52" spans="1:8" x14ac:dyDescent="0.25">
      <c r="B52" s="3">
        <f t="shared" ref="B52:D52" si="4">($B39*B$43+$C39*B$44+$D39*B$45)</f>
        <v>0</v>
      </c>
      <c r="C52" s="3">
        <f t="shared" si="4"/>
        <v>0</v>
      </c>
      <c r="D52" s="3">
        <f t="shared" si="4"/>
        <v>-800000</v>
      </c>
      <c r="E52" s="2"/>
      <c r="F52" s="2"/>
      <c r="G52" s="2"/>
      <c r="H52" s="2"/>
    </row>
    <row r="53" spans="1:8" x14ac:dyDescent="0.25">
      <c r="B53" s="3"/>
      <c r="C53" s="3"/>
      <c r="D53" s="3"/>
      <c r="E53" s="2"/>
      <c r="F53" s="2"/>
      <c r="G53" s="2"/>
      <c r="H53" s="2"/>
    </row>
    <row r="54" spans="1:8" ht="17.25" x14ac:dyDescent="0.25">
      <c r="A54" t="s">
        <v>26</v>
      </c>
      <c r="B54" s="3">
        <f>$B47*B$30+$C47*B$31+$D47*B$32</f>
        <v>16000</v>
      </c>
      <c r="C54" s="3">
        <f t="shared" ref="C54:G54" si="5">$B47*C$30+$C47*C$31+$D47*C$32</f>
        <v>-8000</v>
      </c>
      <c r="D54" s="3">
        <f t="shared" si="5"/>
        <v>8000</v>
      </c>
      <c r="E54" s="3">
        <f t="shared" si="5"/>
        <v>0</v>
      </c>
      <c r="F54" s="3">
        <f t="shared" si="5"/>
        <v>-24000</v>
      </c>
      <c r="G54" s="3">
        <f t="shared" si="5"/>
        <v>8000</v>
      </c>
      <c r="H54" s="2"/>
    </row>
    <row r="55" spans="1:8" x14ac:dyDescent="0.25">
      <c r="B55" s="3">
        <f t="shared" ref="B55:G59" si="6">$B48*B$30+$C48*B$31+$D48*B$32</f>
        <v>-8000</v>
      </c>
      <c r="C55" s="3">
        <f t="shared" si="6"/>
        <v>16000</v>
      </c>
      <c r="D55" s="3">
        <f t="shared" si="6"/>
        <v>0</v>
      </c>
      <c r="E55" s="3">
        <f t="shared" si="6"/>
        <v>-8000</v>
      </c>
      <c r="F55" s="3">
        <f t="shared" si="6"/>
        <v>8000</v>
      </c>
      <c r="G55" s="3">
        <f t="shared" si="6"/>
        <v>-8000</v>
      </c>
    </row>
    <row r="56" spans="1:8" x14ac:dyDescent="0.25">
      <c r="B56" s="3">
        <f t="shared" si="6"/>
        <v>8000</v>
      </c>
      <c r="C56" s="3">
        <f t="shared" si="6"/>
        <v>0</v>
      </c>
      <c r="D56" s="3">
        <f t="shared" si="6"/>
        <v>16000</v>
      </c>
      <c r="E56" s="3">
        <f t="shared" si="6"/>
        <v>8000</v>
      </c>
      <c r="F56" s="3">
        <f t="shared" si="6"/>
        <v>-24000</v>
      </c>
      <c r="G56" s="3">
        <f t="shared" si="6"/>
        <v>-8000</v>
      </c>
    </row>
    <row r="57" spans="1:8" x14ac:dyDescent="0.25">
      <c r="B57" s="3">
        <f>$B50*B$30+$C50*B$31+$D50*B$32</f>
        <v>0</v>
      </c>
      <c r="C57" s="3">
        <f t="shared" ref="C57:G57" si="7">$B50*C$30+$C50*C$31+$D50*C$32</f>
        <v>-8000</v>
      </c>
      <c r="D57" s="3">
        <f t="shared" si="7"/>
        <v>8000</v>
      </c>
      <c r="E57" s="3">
        <f t="shared" si="7"/>
        <v>16000</v>
      </c>
      <c r="F57" s="3">
        <f t="shared" si="7"/>
        <v>-8000</v>
      </c>
      <c r="G57" s="3">
        <f t="shared" si="7"/>
        <v>-8000</v>
      </c>
    </row>
    <row r="58" spans="1:8" x14ac:dyDescent="0.25">
      <c r="B58" s="3">
        <f t="shared" si="6"/>
        <v>-24000</v>
      </c>
      <c r="C58" s="3">
        <f t="shared" si="6"/>
        <v>8000</v>
      </c>
      <c r="D58" s="3">
        <f t="shared" si="6"/>
        <v>-24000</v>
      </c>
      <c r="E58" s="3">
        <f t="shared" si="6"/>
        <v>-8000</v>
      </c>
      <c r="F58" s="3">
        <f t="shared" si="6"/>
        <v>48000</v>
      </c>
      <c r="G58" s="3">
        <f t="shared" si="6"/>
        <v>0</v>
      </c>
    </row>
    <row r="59" spans="1:8" x14ac:dyDescent="0.25">
      <c r="B59" s="3">
        <f t="shared" si="6"/>
        <v>8000</v>
      </c>
      <c r="C59" s="3">
        <f t="shared" si="6"/>
        <v>-8000</v>
      </c>
      <c r="D59" s="3">
        <f t="shared" si="6"/>
        <v>-8000</v>
      </c>
      <c r="E59" s="3">
        <f t="shared" si="6"/>
        <v>-8000</v>
      </c>
      <c r="F59" s="3">
        <f t="shared" si="6"/>
        <v>0</v>
      </c>
      <c r="G59" s="3">
        <f t="shared" si="6"/>
        <v>16000</v>
      </c>
    </row>
    <row r="61" spans="1:8" x14ac:dyDescent="0.25">
      <c r="A61" t="s">
        <v>23</v>
      </c>
      <c r="B61" s="3">
        <f t="shared" ref="B61:G66" si="8">t*A*B54</f>
        <v>40000000</v>
      </c>
      <c r="C61" s="3">
        <f t="shared" si="8"/>
        <v>-20000000</v>
      </c>
      <c r="D61" s="3">
        <f t="shared" si="8"/>
        <v>20000000</v>
      </c>
      <c r="E61" s="3">
        <f t="shared" si="8"/>
        <v>0</v>
      </c>
      <c r="F61" s="3">
        <f t="shared" si="8"/>
        <v>-60000000</v>
      </c>
      <c r="G61" s="3">
        <f t="shared" si="8"/>
        <v>20000000</v>
      </c>
    </row>
    <row r="62" spans="1:8" x14ac:dyDescent="0.25">
      <c r="B62" s="3">
        <f t="shared" si="8"/>
        <v>-20000000</v>
      </c>
      <c r="C62" s="3">
        <f t="shared" si="8"/>
        <v>40000000</v>
      </c>
      <c r="D62" s="3">
        <f t="shared" si="8"/>
        <v>0</v>
      </c>
      <c r="E62" s="3">
        <f t="shared" si="8"/>
        <v>-20000000</v>
      </c>
      <c r="F62" s="3">
        <f t="shared" si="8"/>
        <v>20000000</v>
      </c>
      <c r="G62" s="3">
        <f t="shared" si="8"/>
        <v>-20000000</v>
      </c>
    </row>
    <row r="63" spans="1:8" x14ac:dyDescent="0.25">
      <c r="B63" s="3">
        <f t="shared" si="8"/>
        <v>20000000</v>
      </c>
      <c r="C63" s="3">
        <f t="shared" si="8"/>
        <v>0</v>
      </c>
      <c r="D63" s="3">
        <f t="shared" si="8"/>
        <v>40000000</v>
      </c>
      <c r="E63" s="3">
        <f t="shared" si="8"/>
        <v>20000000</v>
      </c>
      <c r="F63" s="3">
        <f t="shared" si="8"/>
        <v>-60000000</v>
      </c>
      <c r="G63" s="3">
        <f t="shared" si="8"/>
        <v>-20000000</v>
      </c>
    </row>
    <row r="64" spans="1:8" x14ac:dyDescent="0.25">
      <c r="B64" s="3">
        <f t="shared" si="8"/>
        <v>0</v>
      </c>
      <c r="C64" s="3">
        <f t="shared" si="8"/>
        <v>-20000000</v>
      </c>
      <c r="D64" s="3">
        <f t="shared" si="8"/>
        <v>20000000</v>
      </c>
      <c r="E64" s="3">
        <f t="shared" si="8"/>
        <v>40000000</v>
      </c>
      <c r="F64" s="3">
        <f t="shared" si="8"/>
        <v>-20000000</v>
      </c>
      <c r="G64" s="3">
        <f t="shared" si="8"/>
        <v>-20000000</v>
      </c>
    </row>
    <row r="65" spans="2:7" x14ac:dyDescent="0.25">
      <c r="B65" s="3">
        <f t="shared" si="8"/>
        <v>-60000000</v>
      </c>
      <c r="C65" s="3">
        <f t="shared" si="8"/>
        <v>20000000</v>
      </c>
      <c r="D65" s="3">
        <f t="shared" si="8"/>
        <v>-60000000</v>
      </c>
      <c r="E65" s="3">
        <f t="shared" si="8"/>
        <v>-20000000</v>
      </c>
      <c r="F65" s="3">
        <f t="shared" si="8"/>
        <v>120000000</v>
      </c>
      <c r="G65" s="3">
        <f t="shared" si="8"/>
        <v>0</v>
      </c>
    </row>
    <row r="66" spans="2:7" x14ac:dyDescent="0.25">
      <c r="B66" s="3">
        <f t="shared" si="8"/>
        <v>20000000</v>
      </c>
      <c r="C66" s="3">
        <f t="shared" si="8"/>
        <v>-20000000</v>
      </c>
      <c r="D66" s="3">
        <f t="shared" si="8"/>
        <v>-20000000</v>
      </c>
      <c r="E66" s="3">
        <f t="shared" si="8"/>
        <v>-20000000</v>
      </c>
      <c r="F66" s="3">
        <f t="shared" si="8"/>
        <v>0</v>
      </c>
      <c r="G66" s="3">
        <f t="shared" si="8"/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workbookViewId="0">
      <selection activeCell="B26" sqref="B26"/>
    </sheetView>
  </sheetViews>
  <sheetFormatPr defaultRowHeight="15" x14ac:dyDescent="0.25"/>
  <cols>
    <col min="1" max="1" width="14.42578125" style="5" customWidth="1"/>
    <col min="2" max="3" width="9.28515625" style="5" bestFit="1" customWidth="1"/>
    <col min="4" max="16384" width="9.140625" style="5"/>
  </cols>
  <sheetData>
    <row r="2" spans="1:8" x14ac:dyDescent="0.25">
      <c r="A2" s="5" t="s">
        <v>0</v>
      </c>
    </row>
    <row r="3" spans="1:8" ht="15.75" x14ac:dyDescent="0.25">
      <c r="F3" s="6"/>
      <c r="G3" s="6"/>
      <c r="H3" s="6"/>
    </row>
    <row r="4" spans="1:8" ht="15.75" x14ac:dyDescent="0.25">
      <c r="A4" s="5" t="s">
        <v>7</v>
      </c>
      <c r="F4" s="6"/>
      <c r="G4" s="6"/>
      <c r="H4" s="6"/>
    </row>
    <row r="5" spans="1:8" ht="15.75" x14ac:dyDescent="0.25">
      <c r="A5" s="5" t="s">
        <v>9</v>
      </c>
      <c r="F5" s="6"/>
      <c r="G5" s="6"/>
      <c r="H5" s="6"/>
    </row>
    <row r="6" spans="1:8" ht="15.75" x14ac:dyDescent="0.25">
      <c r="A6" s="5" t="s">
        <v>8</v>
      </c>
      <c r="F6" s="6"/>
      <c r="G6" s="6"/>
      <c r="H6" s="6"/>
    </row>
    <row r="7" spans="1:8" ht="15.75" x14ac:dyDescent="0.25">
      <c r="F7" s="6"/>
      <c r="G7" s="6"/>
      <c r="H7" s="6"/>
    </row>
    <row r="8" spans="1:8" ht="15.75" x14ac:dyDescent="0.25">
      <c r="A8" s="5" t="s">
        <v>20</v>
      </c>
      <c r="F8" s="6"/>
      <c r="G8" s="6"/>
      <c r="H8" s="6"/>
    </row>
    <row r="10" spans="1:8" x14ac:dyDescent="0.25">
      <c r="A10" s="4" t="s">
        <v>22</v>
      </c>
      <c r="B10" s="4">
        <v>1</v>
      </c>
    </row>
    <row r="11" spans="1:8" x14ac:dyDescent="0.25">
      <c r="A11" s="5" t="s">
        <v>17</v>
      </c>
      <c r="B11" s="3">
        <v>100000000</v>
      </c>
    </row>
    <row r="12" spans="1:8" x14ac:dyDescent="0.25">
      <c r="A12" s="1" t="s">
        <v>18</v>
      </c>
      <c r="B12" s="5">
        <v>0.25</v>
      </c>
    </row>
    <row r="13" spans="1:8" x14ac:dyDescent="0.25">
      <c r="A13" s="1"/>
    </row>
    <row r="14" spans="1:8" x14ac:dyDescent="0.25">
      <c r="B14" s="5" t="s">
        <v>4</v>
      </c>
      <c r="C14" s="5" t="s">
        <v>5</v>
      </c>
      <c r="D14" s="5" t="s">
        <v>6</v>
      </c>
    </row>
    <row r="15" spans="1:8" x14ac:dyDescent="0.25">
      <c r="A15" s="5" t="s">
        <v>1</v>
      </c>
      <c r="B15" s="5">
        <v>4</v>
      </c>
      <c r="C15" s="5">
        <f>VLOOKUP($B15,Vlookup!$A$3:$C$7,2,FALSE)</f>
        <v>0</v>
      </c>
      <c r="D15" s="5">
        <f>VLOOKUP($B15,Vlookup!$A$3:$C$7,3,FALSE)</f>
        <v>100</v>
      </c>
    </row>
    <row r="16" spans="1:8" x14ac:dyDescent="0.25">
      <c r="A16" s="5" t="s">
        <v>2</v>
      </c>
      <c r="B16" s="5">
        <v>1</v>
      </c>
      <c r="C16" s="5">
        <f>VLOOKUP($B16,Vlookup!$A$3:$C$7,2,FALSE)</f>
        <v>0</v>
      </c>
      <c r="D16" s="5">
        <f>VLOOKUP($B16,Vlookup!$A$3:$C$7,3,FALSE)</f>
        <v>0</v>
      </c>
    </row>
    <row r="17" spans="1:8" x14ac:dyDescent="0.25">
      <c r="A17" s="5" t="s">
        <v>3</v>
      </c>
      <c r="B17" s="5">
        <v>5</v>
      </c>
      <c r="C17" s="5">
        <f>VLOOKUP($B17,Vlookup!$A$3:$C$7,2,FALSE)</f>
        <v>50</v>
      </c>
      <c r="D17" s="5">
        <f>VLOOKUP($B17,Vlookup!$A$3:$C$7,3,FALSE)</f>
        <v>50</v>
      </c>
    </row>
    <row r="19" spans="1:8" x14ac:dyDescent="0.25">
      <c r="A19" s="5" t="s">
        <v>21</v>
      </c>
    </row>
    <row r="21" spans="1:8" x14ac:dyDescent="0.25">
      <c r="B21" s="1" t="s">
        <v>10</v>
      </c>
      <c r="C21" s="1" t="s">
        <v>11</v>
      </c>
      <c r="D21" s="1" t="s">
        <v>12</v>
      </c>
    </row>
    <row r="22" spans="1:8" x14ac:dyDescent="0.25">
      <c r="A22" s="5" t="s">
        <v>1</v>
      </c>
      <c r="B22" s="2">
        <f>xj*ym-yj*xm</f>
        <v>0</v>
      </c>
      <c r="C22" s="2">
        <f>yj-ym</f>
        <v>-50</v>
      </c>
      <c r="D22" s="2">
        <f>xm-xj</f>
        <v>50</v>
      </c>
    </row>
    <row r="23" spans="1:8" x14ac:dyDescent="0.25">
      <c r="A23" s="5" t="s">
        <v>2</v>
      </c>
      <c r="B23" s="2">
        <f>yi*xm-xi*ym</f>
        <v>5000</v>
      </c>
      <c r="C23" s="2">
        <f>ym-yi</f>
        <v>-50</v>
      </c>
      <c r="D23" s="2">
        <f>xi-xm</f>
        <v>-50</v>
      </c>
    </row>
    <row r="24" spans="1:8" x14ac:dyDescent="0.25">
      <c r="A24" s="5" t="s">
        <v>3</v>
      </c>
      <c r="B24" s="2">
        <f>xi*yj-yi*xj</f>
        <v>0</v>
      </c>
      <c r="C24" s="2">
        <f>yi-yj</f>
        <v>100</v>
      </c>
      <c r="D24" s="2">
        <f>xj-xi</f>
        <v>0</v>
      </c>
    </row>
    <row r="26" spans="1:8" x14ac:dyDescent="0.25">
      <c r="A26" s="5" t="s">
        <v>13</v>
      </c>
      <c r="B26" s="2">
        <f>0.5*(xi*(yj-ym)+xj*(ym-yi)+xm*(yi-yj))</f>
        <v>2500</v>
      </c>
      <c r="C26" s="2"/>
      <c r="D26" s="2"/>
      <c r="E26" s="2"/>
      <c r="F26" s="2"/>
      <c r="G26" s="2"/>
      <c r="H26" s="2"/>
    </row>
    <row r="27" spans="1:8" x14ac:dyDescent="0.25">
      <c r="B27" s="2"/>
      <c r="C27" s="2"/>
      <c r="D27" s="2"/>
      <c r="E27" s="2"/>
      <c r="F27" s="2"/>
      <c r="G27" s="2"/>
      <c r="H27" s="2"/>
    </row>
    <row r="28" spans="1:8" x14ac:dyDescent="0.25">
      <c r="A28" s="5" t="s">
        <v>14</v>
      </c>
      <c r="B28" s="2">
        <f>1/B26/2</f>
        <v>2.0000000000000001E-4</v>
      </c>
      <c r="C28" s="2"/>
      <c r="D28" s="2"/>
      <c r="E28" s="2"/>
      <c r="F28" s="2"/>
      <c r="G28" s="2"/>
      <c r="H28" s="2"/>
    </row>
    <row r="29" spans="1:8" x14ac:dyDescent="0.25">
      <c r="B29" s="2"/>
      <c r="C29" s="2"/>
      <c r="D29" s="2"/>
      <c r="E29" s="2"/>
      <c r="F29" s="2"/>
      <c r="G29" s="2"/>
      <c r="H29" s="2"/>
    </row>
    <row r="30" spans="1:8" x14ac:dyDescent="0.25">
      <c r="A30" s="5" t="s">
        <v>15</v>
      </c>
      <c r="B30" s="2">
        <f>$B$28*C22</f>
        <v>-0.01</v>
      </c>
      <c r="C30" s="2">
        <v>0</v>
      </c>
      <c r="D30" s="2">
        <f>B28*C23</f>
        <v>-0.01</v>
      </c>
      <c r="E30" s="2">
        <v>0</v>
      </c>
      <c r="F30" s="2">
        <f>B28*C24</f>
        <v>0.02</v>
      </c>
      <c r="G30" s="2">
        <v>0</v>
      </c>
      <c r="H30" s="2"/>
    </row>
    <row r="31" spans="1:8" x14ac:dyDescent="0.25">
      <c r="B31" s="2">
        <v>0</v>
      </c>
      <c r="C31" s="2">
        <f>B28*D22</f>
        <v>0.01</v>
      </c>
      <c r="D31" s="2">
        <v>0</v>
      </c>
      <c r="E31" s="2">
        <f>B28*D23</f>
        <v>-0.01</v>
      </c>
      <c r="F31" s="2">
        <v>0</v>
      </c>
      <c r="G31" s="2">
        <f>B28*D24</f>
        <v>0</v>
      </c>
      <c r="H31" s="2"/>
    </row>
    <row r="32" spans="1:8" x14ac:dyDescent="0.25">
      <c r="B32" s="2">
        <f>B28*D22</f>
        <v>0.01</v>
      </c>
      <c r="C32" s="2">
        <f>B28*C22</f>
        <v>-0.01</v>
      </c>
      <c r="D32" s="2">
        <f>B28*D23</f>
        <v>-0.01</v>
      </c>
      <c r="E32" s="2">
        <f>B28*C23</f>
        <v>-0.01</v>
      </c>
      <c r="F32" s="2">
        <f>B28*D24</f>
        <v>0</v>
      </c>
      <c r="G32" s="2">
        <f>B28*C24</f>
        <v>0.02</v>
      </c>
      <c r="H32" s="2"/>
    </row>
    <row r="33" spans="1:8" x14ac:dyDescent="0.25">
      <c r="B33" s="2"/>
      <c r="C33" s="2"/>
      <c r="D33" s="2"/>
      <c r="E33" s="2"/>
      <c r="F33" s="2"/>
      <c r="G33" s="2"/>
      <c r="H33" s="2"/>
    </row>
    <row r="34" spans="1:8" ht="17.25" x14ac:dyDescent="0.25">
      <c r="A34" s="5" t="s">
        <v>24</v>
      </c>
      <c r="B34" s="2">
        <f>B30</f>
        <v>-0.01</v>
      </c>
      <c r="C34" s="2">
        <f>B31</f>
        <v>0</v>
      </c>
      <c r="D34" s="2">
        <f>B32</f>
        <v>0.01</v>
      </c>
      <c r="E34" s="2"/>
      <c r="F34" s="2"/>
      <c r="G34" s="2"/>
      <c r="H34" s="2"/>
    </row>
    <row r="35" spans="1:8" x14ac:dyDescent="0.25">
      <c r="B35" s="2">
        <f>C30</f>
        <v>0</v>
      </c>
      <c r="C35" s="2">
        <f>C31</f>
        <v>0.01</v>
      </c>
      <c r="D35" s="2">
        <f>C32</f>
        <v>-0.01</v>
      </c>
      <c r="E35" s="2"/>
      <c r="F35" s="2"/>
      <c r="G35" s="2"/>
      <c r="H35" s="2"/>
    </row>
    <row r="36" spans="1:8" x14ac:dyDescent="0.25">
      <c r="B36" s="2">
        <f>D30</f>
        <v>-0.01</v>
      </c>
      <c r="C36" s="2">
        <f>D31</f>
        <v>0</v>
      </c>
      <c r="D36" s="2">
        <f>D32</f>
        <v>-0.01</v>
      </c>
      <c r="E36" s="2"/>
      <c r="F36" s="2"/>
      <c r="G36" s="2"/>
      <c r="H36" s="2"/>
    </row>
    <row r="37" spans="1:8" x14ac:dyDescent="0.25">
      <c r="B37" s="2">
        <f>E30</f>
        <v>0</v>
      </c>
      <c r="C37" s="2">
        <f>E31</f>
        <v>-0.01</v>
      </c>
      <c r="D37" s="2">
        <f>E32</f>
        <v>-0.01</v>
      </c>
      <c r="E37" s="2"/>
      <c r="F37" s="2"/>
      <c r="G37" s="2"/>
      <c r="H37" s="2"/>
    </row>
    <row r="38" spans="1:8" x14ac:dyDescent="0.25">
      <c r="B38" s="2">
        <f>F30</f>
        <v>0.02</v>
      </c>
      <c r="C38" s="2">
        <f>F31</f>
        <v>0</v>
      </c>
      <c r="D38" s="2">
        <f>F32</f>
        <v>0</v>
      </c>
      <c r="E38" s="2"/>
      <c r="F38" s="2"/>
      <c r="G38" s="2"/>
      <c r="H38" s="2"/>
    </row>
    <row r="39" spans="1:8" x14ac:dyDescent="0.25">
      <c r="B39" s="2">
        <f>G30</f>
        <v>0</v>
      </c>
      <c r="C39" s="2">
        <f>G31</f>
        <v>0</v>
      </c>
      <c r="D39" s="2">
        <f>G32</f>
        <v>0.02</v>
      </c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A41" s="5" t="s">
        <v>19</v>
      </c>
      <c r="B41" s="3">
        <f>E/(1+v)/(1-2*v)</f>
        <v>160000000</v>
      </c>
      <c r="C41" s="2"/>
      <c r="D41" s="2"/>
      <c r="E41" s="2"/>
      <c r="F41" s="2"/>
      <c r="G41" s="2"/>
      <c r="H41" s="2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A43" s="5" t="s">
        <v>16</v>
      </c>
      <c r="B43" s="3">
        <f>B41*(1-v)</f>
        <v>120000000</v>
      </c>
      <c r="C43" s="3">
        <f>B41*v</f>
        <v>40000000</v>
      </c>
      <c r="D43" s="3">
        <v>0</v>
      </c>
      <c r="E43" s="2"/>
      <c r="F43" s="2"/>
      <c r="G43" s="2"/>
      <c r="H43" s="2"/>
    </row>
    <row r="44" spans="1:8" x14ac:dyDescent="0.25">
      <c r="B44" s="3">
        <f>B41*v</f>
        <v>40000000</v>
      </c>
      <c r="C44" s="3">
        <f>B41*(1-v)</f>
        <v>120000000</v>
      </c>
      <c r="D44" s="3">
        <v>0</v>
      </c>
      <c r="E44" s="2"/>
      <c r="F44" s="2"/>
      <c r="G44" s="2"/>
      <c r="H44" s="2"/>
    </row>
    <row r="45" spans="1:8" x14ac:dyDescent="0.25">
      <c r="B45" s="3">
        <v>0</v>
      </c>
      <c r="C45" s="3">
        <v>0</v>
      </c>
      <c r="D45" s="3">
        <f>B41*(1-2*v)/2</f>
        <v>40000000</v>
      </c>
      <c r="E45" s="2"/>
      <c r="F45" s="2"/>
      <c r="G45" s="2"/>
      <c r="H45" s="2"/>
    </row>
    <row r="46" spans="1:8" x14ac:dyDescent="0.25">
      <c r="B46" s="2"/>
      <c r="C46" s="2"/>
      <c r="D46" s="2"/>
      <c r="E46" s="2"/>
      <c r="F46" s="2"/>
      <c r="G46" s="2"/>
      <c r="H46" s="2"/>
    </row>
    <row r="47" spans="1:8" ht="17.25" x14ac:dyDescent="0.25">
      <c r="A47" s="5" t="s">
        <v>25</v>
      </c>
      <c r="B47" s="3">
        <f>($B34*B$43+$C34*B$44+$D34*B$45)</f>
        <v>-1200000</v>
      </c>
      <c r="C47" s="3">
        <f>($B34*C$43+$C34*C$44+$D34*C$45)</f>
        <v>-400000</v>
      </c>
      <c r="D47" s="3">
        <f>($B34*D$43+$C34*D$44+$D34*D$45)</f>
        <v>400000</v>
      </c>
      <c r="E47" s="2"/>
      <c r="F47" s="2"/>
      <c r="G47" s="2"/>
      <c r="H47" s="2"/>
    </row>
    <row r="48" spans="1:8" x14ac:dyDescent="0.25">
      <c r="B48" s="3">
        <f t="shared" ref="B48:D52" si="0">($B35*B$43+$C35*B$44+$D35*B$45)</f>
        <v>400000</v>
      </c>
      <c r="C48" s="3">
        <f t="shared" si="0"/>
        <v>1200000</v>
      </c>
      <c r="D48" s="3">
        <f t="shared" si="0"/>
        <v>-400000</v>
      </c>
      <c r="E48" s="2"/>
      <c r="F48" s="2"/>
      <c r="G48" s="2"/>
      <c r="H48" s="2"/>
    </row>
    <row r="49" spans="1:8" x14ac:dyDescent="0.25">
      <c r="B49" s="3">
        <f t="shared" si="0"/>
        <v>-1200000</v>
      </c>
      <c r="C49" s="3">
        <f t="shared" si="0"/>
        <v>-400000</v>
      </c>
      <c r="D49" s="3">
        <f t="shared" si="0"/>
        <v>-400000</v>
      </c>
      <c r="E49" s="2"/>
      <c r="F49" s="2"/>
      <c r="G49" s="2"/>
      <c r="H49" s="2"/>
    </row>
    <row r="50" spans="1:8" x14ac:dyDescent="0.25">
      <c r="B50" s="3">
        <f t="shared" si="0"/>
        <v>-400000</v>
      </c>
      <c r="C50" s="3">
        <f t="shared" si="0"/>
        <v>-1200000</v>
      </c>
      <c r="D50" s="3">
        <f t="shared" si="0"/>
        <v>-400000</v>
      </c>
      <c r="E50" s="2"/>
      <c r="F50" s="2"/>
      <c r="G50" s="2"/>
      <c r="H50" s="2"/>
    </row>
    <row r="51" spans="1:8" x14ac:dyDescent="0.25">
      <c r="B51" s="3">
        <f t="shared" si="0"/>
        <v>2400000</v>
      </c>
      <c r="C51" s="3">
        <f t="shared" si="0"/>
        <v>800000</v>
      </c>
      <c r="D51" s="3">
        <f t="shared" si="0"/>
        <v>0</v>
      </c>
      <c r="E51" s="2"/>
      <c r="F51" s="2"/>
      <c r="G51" s="2"/>
      <c r="H51" s="2"/>
    </row>
    <row r="52" spans="1:8" x14ac:dyDescent="0.25">
      <c r="B52" s="3">
        <f t="shared" si="0"/>
        <v>0</v>
      </c>
      <c r="C52" s="3">
        <f t="shared" si="0"/>
        <v>0</v>
      </c>
      <c r="D52" s="3">
        <f t="shared" si="0"/>
        <v>800000</v>
      </c>
      <c r="E52" s="2"/>
      <c r="F52" s="2"/>
      <c r="G52" s="2"/>
      <c r="H52" s="2"/>
    </row>
    <row r="53" spans="1:8" x14ac:dyDescent="0.25">
      <c r="B53" s="3"/>
      <c r="C53" s="3"/>
      <c r="D53" s="3"/>
      <c r="E53" s="2"/>
      <c r="F53" s="2"/>
      <c r="G53" s="2"/>
      <c r="H53" s="2"/>
    </row>
    <row r="54" spans="1:8" ht="17.25" x14ac:dyDescent="0.25">
      <c r="A54" s="5" t="s">
        <v>26</v>
      </c>
      <c r="B54" s="3">
        <f>$B47*B$30+$C47*B$31+$D47*B$32</f>
        <v>16000</v>
      </c>
      <c r="C54" s="3">
        <f t="shared" ref="C54:G54" si="1">$B47*C$30+$C47*C$31+$D47*C$32</f>
        <v>-8000</v>
      </c>
      <c r="D54" s="3">
        <f t="shared" si="1"/>
        <v>8000</v>
      </c>
      <c r="E54" s="3">
        <f t="shared" si="1"/>
        <v>0</v>
      </c>
      <c r="F54" s="3">
        <f t="shared" si="1"/>
        <v>-24000</v>
      </c>
      <c r="G54" s="3">
        <f t="shared" si="1"/>
        <v>8000</v>
      </c>
      <c r="H54" s="2"/>
    </row>
    <row r="55" spans="1:8" x14ac:dyDescent="0.25">
      <c r="B55" s="3">
        <f t="shared" ref="B55:G59" si="2">$B48*B$30+$C48*B$31+$D48*B$32</f>
        <v>-8000</v>
      </c>
      <c r="C55" s="3">
        <f t="shared" si="2"/>
        <v>16000</v>
      </c>
      <c r="D55" s="3">
        <f t="shared" si="2"/>
        <v>0</v>
      </c>
      <c r="E55" s="3">
        <f t="shared" si="2"/>
        <v>-8000</v>
      </c>
      <c r="F55" s="3">
        <f t="shared" si="2"/>
        <v>8000</v>
      </c>
      <c r="G55" s="3">
        <f t="shared" si="2"/>
        <v>-8000</v>
      </c>
    </row>
    <row r="56" spans="1:8" x14ac:dyDescent="0.25">
      <c r="B56" s="3">
        <f t="shared" si="2"/>
        <v>8000</v>
      </c>
      <c r="C56" s="3">
        <f t="shared" si="2"/>
        <v>0</v>
      </c>
      <c r="D56" s="3">
        <f t="shared" si="2"/>
        <v>16000</v>
      </c>
      <c r="E56" s="3">
        <f t="shared" si="2"/>
        <v>8000</v>
      </c>
      <c r="F56" s="3">
        <f t="shared" si="2"/>
        <v>-24000</v>
      </c>
      <c r="G56" s="3">
        <f t="shared" si="2"/>
        <v>-8000</v>
      </c>
    </row>
    <row r="57" spans="1:8" x14ac:dyDescent="0.25">
      <c r="B57" s="3">
        <f>$B50*B$30+$C50*B$31+$D50*B$32</f>
        <v>0</v>
      </c>
      <c r="C57" s="3">
        <f t="shared" si="2"/>
        <v>-8000</v>
      </c>
      <c r="D57" s="3">
        <f t="shared" si="2"/>
        <v>8000</v>
      </c>
      <c r="E57" s="3">
        <f t="shared" si="2"/>
        <v>16000</v>
      </c>
      <c r="F57" s="3">
        <f t="shared" si="2"/>
        <v>-8000</v>
      </c>
      <c r="G57" s="3">
        <f t="shared" si="2"/>
        <v>-8000</v>
      </c>
    </row>
    <row r="58" spans="1:8" x14ac:dyDescent="0.25">
      <c r="B58" s="3">
        <f t="shared" si="2"/>
        <v>-24000</v>
      </c>
      <c r="C58" s="3">
        <f t="shared" si="2"/>
        <v>8000</v>
      </c>
      <c r="D58" s="3">
        <f t="shared" si="2"/>
        <v>-24000</v>
      </c>
      <c r="E58" s="3">
        <f t="shared" si="2"/>
        <v>-8000</v>
      </c>
      <c r="F58" s="3">
        <f t="shared" si="2"/>
        <v>48000</v>
      </c>
      <c r="G58" s="3">
        <f t="shared" si="2"/>
        <v>0</v>
      </c>
    </row>
    <row r="59" spans="1:8" x14ac:dyDescent="0.25">
      <c r="B59" s="3">
        <f t="shared" si="2"/>
        <v>8000</v>
      </c>
      <c r="C59" s="3">
        <f t="shared" si="2"/>
        <v>-8000</v>
      </c>
      <c r="D59" s="3">
        <f t="shared" si="2"/>
        <v>-8000</v>
      </c>
      <c r="E59" s="3">
        <f t="shared" si="2"/>
        <v>-8000</v>
      </c>
      <c r="F59" s="3">
        <f t="shared" si="2"/>
        <v>0</v>
      </c>
      <c r="G59" s="3">
        <f t="shared" si="2"/>
        <v>16000</v>
      </c>
    </row>
    <row r="61" spans="1:8" x14ac:dyDescent="0.25">
      <c r="A61" s="5" t="s">
        <v>23</v>
      </c>
      <c r="B61" s="3">
        <f t="shared" ref="B61:G66" si="3">t*A*B54</f>
        <v>40000000</v>
      </c>
      <c r="C61" s="3">
        <f t="shared" si="3"/>
        <v>-20000000</v>
      </c>
      <c r="D61" s="3">
        <f t="shared" si="3"/>
        <v>20000000</v>
      </c>
      <c r="E61" s="3">
        <f t="shared" si="3"/>
        <v>0</v>
      </c>
      <c r="F61" s="3">
        <f t="shared" si="3"/>
        <v>-60000000</v>
      </c>
      <c r="G61" s="3">
        <f t="shared" si="3"/>
        <v>20000000</v>
      </c>
    </row>
    <row r="62" spans="1:8" x14ac:dyDescent="0.25">
      <c r="B62" s="3">
        <f t="shared" si="3"/>
        <v>-20000000</v>
      </c>
      <c r="C62" s="3">
        <f t="shared" si="3"/>
        <v>40000000</v>
      </c>
      <c r="D62" s="3">
        <f t="shared" si="3"/>
        <v>0</v>
      </c>
      <c r="E62" s="3">
        <f t="shared" si="3"/>
        <v>-20000000</v>
      </c>
      <c r="F62" s="3">
        <f t="shared" si="3"/>
        <v>20000000</v>
      </c>
      <c r="G62" s="3">
        <f t="shared" si="3"/>
        <v>-20000000</v>
      </c>
    </row>
    <row r="63" spans="1:8" x14ac:dyDescent="0.25">
      <c r="B63" s="3">
        <f t="shared" si="3"/>
        <v>20000000</v>
      </c>
      <c r="C63" s="3">
        <f t="shared" si="3"/>
        <v>0</v>
      </c>
      <c r="D63" s="3">
        <f t="shared" si="3"/>
        <v>40000000</v>
      </c>
      <c r="E63" s="3">
        <f t="shared" si="3"/>
        <v>20000000</v>
      </c>
      <c r="F63" s="3">
        <f t="shared" si="3"/>
        <v>-60000000</v>
      </c>
      <c r="G63" s="3">
        <f t="shared" si="3"/>
        <v>-20000000</v>
      </c>
    </row>
    <row r="64" spans="1:8" x14ac:dyDescent="0.25">
      <c r="B64" s="3">
        <f t="shared" si="3"/>
        <v>0</v>
      </c>
      <c r="C64" s="3">
        <f t="shared" si="3"/>
        <v>-20000000</v>
      </c>
      <c r="D64" s="3">
        <f t="shared" si="3"/>
        <v>20000000</v>
      </c>
      <c r="E64" s="3">
        <f t="shared" si="3"/>
        <v>40000000</v>
      </c>
      <c r="F64" s="3">
        <f t="shared" si="3"/>
        <v>-20000000</v>
      </c>
      <c r="G64" s="3">
        <f t="shared" si="3"/>
        <v>-20000000</v>
      </c>
    </row>
    <row r="65" spans="2:7" x14ac:dyDescent="0.25">
      <c r="B65" s="3">
        <f t="shared" si="3"/>
        <v>-60000000</v>
      </c>
      <c r="C65" s="3">
        <f t="shared" si="3"/>
        <v>20000000</v>
      </c>
      <c r="D65" s="3">
        <f t="shared" si="3"/>
        <v>-60000000</v>
      </c>
      <c r="E65" s="3">
        <f t="shared" si="3"/>
        <v>-20000000</v>
      </c>
      <c r="F65" s="3">
        <f t="shared" si="3"/>
        <v>120000000</v>
      </c>
      <c r="G65" s="3">
        <f t="shared" si="3"/>
        <v>0</v>
      </c>
    </row>
    <row r="66" spans="2:7" x14ac:dyDescent="0.25">
      <c r="B66" s="3">
        <f t="shared" si="3"/>
        <v>20000000</v>
      </c>
      <c r="C66" s="3">
        <f t="shared" si="3"/>
        <v>-20000000</v>
      </c>
      <c r="D66" s="3">
        <f t="shared" si="3"/>
        <v>-20000000</v>
      </c>
      <c r="E66" s="3">
        <f t="shared" si="3"/>
        <v>-20000000</v>
      </c>
      <c r="F66" s="3">
        <f t="shared" si="3"/>
        <v>0</v>
      </c>
      <c r="G66" s="3">
        <f t="shared" si="3"/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13" workbookViewId="0">
      <selection activeCell="B18" sqref="B18"/>
    </sheetView>
  </sheetViews>
  <sheetFormatPr defaultRowHeight="15" x14ac:dyDescent="0.25"/>
  <cols>
    <col min="1" max="1" width="14.42578125" style="5" customWidth="1"/>
    <col min="2" max="3" width="9.28515625" style="5" bestFit="1" customWidth="1"/>
    <col min="4" max="16384" width="9.140625" style="5"/>
  </cols>
  <sheetData>
    <row r="2" spans="1:8" x14ac:dyDescent="0.25">
      <c r="A2" s="5" t="s">
        <v>0</v>
      </c>
    </row>
    <row r="3" spans="1:8" ht="15.75" x14ac:dyDescent="0.25">
      <c r="F3" s="6"/>
      <c r="G3" s="6"/>
      <c r="H3" s="6"/>
    </row>
    <row r="4" spans="1:8" ht="15.75" x14ac:dyDescent="0.25">
      <c r="A4" s="5" t="s">
        <v>7</v>
      </c>
      <c r="F4" s="6"/>
      <c r="G4" s="6"/>
      <c r="H4" s="6"/>
    </row>
    <row r="5" spans="1:8" ht="15.75" x14ac:dyDescent="0.25">
      <c r="A5" s="5" t="s">
        <v>9</v>
      </c>
      <c r="F5" s="6"/>
      <c r="G5" s="6"/>
      <c r="H5" s="6"/>
    </row>
    <row r="6" spans="1:8" ht="15.75" x14ac:dyDescent="0.25">
      <c r="A6" s="5" t="s">
        <v>8</v>
      </c>
      <c r="F6" s="6"/>
      <c r="G6" s="6"/>
      <c r="H6" s="6"/>
    </row>
    <row r="7" spans="1:8" ht="15.75" x14ac:dyDescent="0.25">
      <c r="F7" s="6"/>
      <c r="G7" s="6"/>
      <c r="H7" s="6"/>
    </row>
    <row r="8" spans="1:8" ht="15.75" x14ac:dyDescent="0.25">
      <c r="A8" s="5" t="s">
        <v>20</v>
      </c>
      <c r="F8" s="6"/>
      <c r="G8" s="6"/>
      <c r="H8" s="6"/>
    </row>
    <row r="10" spans="1:8" x14ac:dyDescent="0.25">
      <c r="A10" s="4" t="s">
        <v>22</v>
      </c>
      <c r="B10" s="4">
        <v>1</v>
      </c>
    </row>
    <row r="11" spans="1:8" x14ac:dyDescent="0.25">
      <c r="A11" s="5" t="s">
        <v>17</v>
      </c>
      <c r="B11" s="3">
        <v>100000000</v>
      </c>
    </row>
    <row r="12" spans="1:8" x14ac:dyDescent="0.25">
      <c r="A12" s="1" t="s">
        <v>18</v>
      </c>
      <c r="B12" s="5">
        <v>0.25</v>
      </c>
    </row>
    <row r="13" spans="1:8" x14ac:dyDescent="0.25">
      <c r="A13" s="1"/>
    </row>
    <row r="14" spans="1:8" x14ac:dyDescent="0.25">
      <c r="B14" s="5" t="s">
        <v>4</v>
      </c>
      <c r="C14" s="5" t="s">
        <v>5</v>
      </c>
      <c r="D14" s="5" t="s">
        <v>6</v>
      </c>
    </row>
    <row r="15" spans="1:8" x14ac:dyDescent="0.25">
      <c r="A15" s="5" t="s">
        <v>1</v>
      </c>
      <c r="B15" s="5">
        <v>5</v>
      </c>
      <c r="C15" s="5">
        <f>VLOOKUP($B15,Vlookup!$A$3:$C$7,2,FALSE)</f>
        <v>50</v>
      </c>
      <c r="D15" s="5">
        <f>VLOOKUP($B15,Vlookup!$A$3:$C$7,3,FALSE)</f>
        <v>50</v>
      </c>
    </row>
    <row r="16" spans="1:8" x14ac:dyDescent="0.25">
      <c r="A16" s="5" t="s">
        <v>2</v>
      </c>
      <c r="B16" s="5">
        <v>3</v>
      </c>
      <c r="C16" s="5">
        <f>VLOOKUP($B16,Vlookup!$A$3:$C$7,2,FALSE)</f>
        <v>100</v>
      </c>
      <c r="D16" s="5">
        <f>VLOOKUP($B16,Vlookup!$A$3:$C$7,3,FALSE)</f>
        <v>100</v>
      </c>
    </row>
    <row r="17" spans="1:8" x14ac:dyDescent="0.25">
      <c r="A17" s="5" t="s">
        <v>3</v>
      </c>
      <c r="B17" s="5">
        <v>4</v>
      </c>
      <c r="C17" s="5">
        <f>VLOOKUP($B17,Vlookup!$A$3:$C$7,2,FALSE)</f>
        <v>0</v>
      </c>
      <c r="D17" s="5">
        <f>VLOOKUP($B17,Vlookup!$A$3:$C$7,3,FALSE)</f>
        <v>100</v>
      </c>
    </row>
    <row r="19" spans="1:8" x14ac:dyDescent="0.25">
      <c r="A19" s="5" t="s">
        <v>21</v>
      </c>
    </row>
    <row r="21" spans="1:8" x14ac:dyDescent="0.25">
      <c r="B21" s="1" t="s">
        <v>10</v>
      </c>
      <c r="C21" s="1" t="s">
        <v>11</v>
      </c>
      <c r="D21" s="1" t="s">
        <v>12</v>
      </c>
    </row>
    <row r="22" spans="1:8" x14ac:dyDescent="0.25">
      <c r="A22" s="5" t="s">
        <v>1</v>
      </c>
      <c r="B22" s="2">
        <f>xj*ym-yj*xm</f>
        <v>10000</v>
      </c>
      <c r="C22" s="2">
        <f>yj-ym</f>
        <v>0</v>
      </c>
      <c r="D22" s="2">
        <f>xm-xj</f>
        <v>-100</v>
      </c>
    </row>
    <row r="23" spans="1:8" x14ac:dyDescent="0.25">
      <c r="A23" s="5" t="s">
        <v>2</v>
      </c>
      <c r="B23" s="2">
        <f>yi*xm-xi*ym</f>
        <v>-5000</v>
      </c>
      <c r="C23" s="2">
        <f>ym-yi</f>
        <v>50</v>
      </c>
      <c r="D23" s="2">
        <f>xi-xm</f>
        <v>50</v>
      </c>
    </row>
    <row r="24" spans="1:8" x14ac:dyDescent="0.25">
      <c r="A24" s="5" t="s">
        <v>3</v>
      </c>
      <c r="B24" s="2">
        <f>xi*yj-yi*xj</f>
        <v>0</v>
      </c>
      <c r="C24" s="2">
        <f>yi-yj</f>
        <v>-50</v>
      </c>
      <c r="D24" s="2">
        <f>xj-xi</f>
        <v>50</v>
      </c>
    </row>
    <row r="26" spans="1:8" x14ac:dyDescent="0.25">
      <c r="A26" s="5" t="s">
        <v>13</v>
      </c>
      <c r="B26" s="2">
        <f>0.5*(xi*(yj-ym)+xj*(ym-yi)+xm*(yi-yj))</f>
        <v>2500</v>
      </c>
      <c r="C26" s="2"/>
      <c r="D26" s="2"/>
      <c r="E26" s="2"/>
      <c r="F26" s="2"/>
      <c r="G26" s="2"/>
      <c r="H26" s="2"/>
    </row>
    <row r="27" spans="1:8" x14ac:dyDescent="0.25">
      <c r="B27" s="2"/>
      <c r="C27" s="2"/>
      <c r="D27" s="2"/>
      <c r="E27" s="2"/>
      <c r="F27" s="2"/>
      <c r="G27" s="2"/>
      <c r="H27" s="2"/>
    </row>
    <row r="28" spans="1:8" x14ac:dyDescent="0.25">
      <c r="A28" s="5" t="s">
        <v>14</v>
      </c>
      <c r="B28" s="2">
        <f>1/B26/2</f>
        <v>2.0000000000000001E-4</v>
      </c>
      <c r="C28" s="2"/>
      <c r="D28" s="2"/>
      <c r="E28" s="2"/>
      <c r="F28" s="2"/>
      <c r="G28" s="2"/>
      <c r="H28" s="2"/>
    </row>
    <row r="29" spans="1:8" x14ac:dyDescent="0.25">
      <c r="B29" s="2"/>
      <c r="C29" s="2"/>
      <c r="D29" s="2"/>
      <c r="E29" s="2"/>
      <c r="F29" s="2"/>
      <c r="G29" s="2"/>
      <c r="H29" s="2"/>
    </row>
    <row r="30" spans="1:8" x14ac:dyDescent="0.25">
      <c r="A30" s="5" t="s">
        <v>15</v>
      </c>
      <c r="B30" s="2">
        <f>$B$28*C22</f>
        <v>0</v>
      </c>
      <c r="C30" s="2">
        <v>0</v>
      </c>
      <c r="D30" s="2">
        <f>B28*C23</f>
        <v>0.01</v>
      </c>
      <c r="E30" s="2">
        <v>0</v>
      </c>
      <c r="F30" s="2">
        <f>B28*C24</f>
        <v>-0.01</v>
      </c>
      <c r="G30" s="2">
        <v>0</v>
      </c>
      <c r="H30" s="2"/>
    </row>
    <row r="31" spans="1:8" x14ac:dyDescent="0.25">
      <c r="B31" s="2">
        <v>0</v>
      </c>
      <c r="C31" s="2">
        <f>B28*D22</f>
        <v>-0.02</v>
      </c>
      <c r="D31" s="2">
        <v>0</v>
      </c>
      <c r="E31" s="2">
        <f>B28*D23</f>
        <v>0.01</v>
      </c>
      <c r="F31" s="2">
        <v>0</v>
      </c>
      <c r="G31" s="2">
        <f>B28*D24</f>
        <v>0.01</v>
      </c>
      <c r="H31" s="2"/>
    </row>
    <row r="32" spans="1:8" x14ac:dyDescent="0.25">
      <c r="B32" s="2">
        <f>B28*D22</f>
        <v>-0.02</v>
      </c>
      <c r="C32" s="2">
        <f>B28*C22</f>
        <v>0</v>
      </c>
      <c r="D32" s="2">
        <f>B28*D23</f>
        <v>0.01</v>
      </c>
      <c r="E32" s="2">
        <f>B28*C23</f>
        <v>0.01</v>
      </c>
      <c r="F32" s="2">
        <f>B28*D24</f>
        <v>0.01</v>
      </c>
      <c r="G32" s="2">
        <f>B28*C24</f>
        <v>-0.01</v>
      </c>
      <c r="H32" s="2"/>
    </row>
    <row r="33" spans="1:8" x14ac:dyDescent="0.25">
      <c r="B33" s="2"/>
      <c r="C33" s="2"/>
      <c r="D33" s="2"/>
      <c r="E33" s="2"/>
      <c r="F33" s="2"/>
      <c r="G33" s="2"/>
      <c r="H33" s="2"/>
    </row>
    <row r="34" spans="1:8" ht="17.25" x14ac:dyDescent="0.25">
      <c r="A34" s="5" t="s">
        <v>24</v>
      </c>
      <c r="B34" s="2">
        <f>B30</f>
        <v>0</v>
      </c>
      <c r="C34" s="2">
        <f>B31</f>
        <v>0</v>
      </c>
      <c r="D34" s="2">
        <f>B32</f>
        <v>-0.02</v>
      </c>
      <c r="E34" s="2"/>
      <c r="F34" s="2"/>
      <c r="G34" s="2"/>
      <c r="H34" s="2"/>
    </row>
    <row r="35" spans="1:8" x14ac:dyDescent="0.25">
      <c r="B35" s="2">
        <f>C30</f>
        <v>0</v>
      </c>
      <c r="C35" s="2">
        <f>C31</f>
        <v>-0.02</v>
      </c>
      <c r="D35" s="2">
        <f>C32</f>
        <v>0</v>
      </c>
      <c r="E35" s="2"/>
      <c r="F35" s="2"/>
      <c r="G35" s="2"/>
      <c r="H35" s="2"/>
    </row>
    <row r="36" spans="1:8" x14ac:dyDescent="0.25">
      <c r="B36" s="2">
        <f>D30</f>
        <v>0.01</v>
      </c>
      <c r="C36" s="2">
        <f>D31</f>
        <v>0</v>
      </c>
      <c r="D36" s="2">
        <f>D32</f>
        <v>0.01</v>
      </c>
      <c r="E36" s="2"/>
      <c r="F36" s="2"/>
      <c r="G36" s="2"/>
      <c r="H36" s="2"/>
    </row>
    <row r="37" spans="1:8" x14ac:dyDescent="0.25">
      <c r="B37" s="2">
        <f>E30</f>
        <v>0</v>
      </c>
      <c r="C37" s="2">
        <f>E31</f>
        <v>0.01</v>
      </c>
      <c r="D37" s="2">
        <f>E32</f>
        <v>0.01</v>
      </c>
      <c r="E37" s="2"/>
      <c r="F37" s="2"/>
      <c r="G37" s="2"/>
      <c r="H37" s="2"/>
    </row>
    <row r="38" spans="1:8" x14ac:dyDescent="0.25">
      <c r="B38" s="2">
        <f>F30</f>
        <v>-0.01</v>
      </c>
      <c r="C38" s="2">
        <f>F31</f>
        <v>0</v>
      </c>
      <c r="D38" s="2">
        <f>F32</f>
        <v>0.01</v>
      </c>
      <c r="E38" s="2"/>
      <c r="F38" s="2"/>
      <c r="G38" s="2"/>
      <c r="H38" s="2"/>
    </row>
    <row r="39" spans="1:8" x14ac:dyDescent="0.25">
      <c r="B39" s="2">
        <f>G30</f>
        <v>0</v>
      </c>
      <c r="C39" s="2">
        <f>G31</f>
        <v>0.01</v>
      </c>
      <c r="D39" s="2">
        <f>G32</f>
        <v>-0.01</v>
      </c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A41" s="5" t="s">
        <v>19</v>
      </c>
      <c r="B41" s="3">
        <f>E/(1+v)/(1-2*v)</f>
        <v>160000000</v>
      </c>
      <c r="C41" s="2"/>
      <c r="D41" s="2"/>
      <c r="E41" s="2"/>
      <c r="F41" s="2"/>
      <c r="G41" s="2"/>
      <c r="H41" s="2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A43" s="5" t="s">
        <v>16</v>
      </c>
      <c r="B43" s="3">
        <f>B41*(1-v)</f>
        <v>120000000</v>
      </c>
      <c r="C43" s="3">
        <f>B41*v</f>
        <v>40000000</v>
      </c>
      <c r="D43" s="3">
        <v>0</v>
      </c>
      <c r="E43" s="2"/>
      <c r="F43" s="2"/>
      <c r="G43" s="2"/>
      <c r="H43" s="2"/>
    </row>
    <row r="44" spans="1:8" x14ac:dyDescent="0.25">
      <c r="B44" s="3">
        <f>B41*v</f>
        <v>40000000</v>
      </c>
      <c r="C44" s="3">
        <f>B41*(1-v)</f>
        <v>120000000</v>
      </c>
      <c r="D44" s="3">
        <v>0</v>
      </c>
      <c r="E44" s="2"/>
      <c r="F44" s="2"/>
      <c r="G44" s="2"/>
      <c r="H44" s="2"/>
    </row>
    <row r="45" spans="1:8" x14ac:dyDescent="0.25">
      <c r="B45" s="3">
        <v>0</v>
      </c>
      <c r="C45" s="3">
        <v>0</v>
      </c>
      <c r="D45" s="3">
        <f>B41*(1-2*v)/2</f>
        <v>40000000</v>
      </c>
      <c r="E45" s="2"/>
      <c r="F45" s="2"/>
      <c r="G45" s="2"/>
      <c r="H45" s="2"/>
    </row>
    <row r="46" spans="1:8" x14ac:dyDescent="0.25">
      <c r="B46" s="2"/>
      <c r="C46" s="2"/>
      <c r="D46" s="2"/>
      <c r="E46" s="2"/>
      <c r="F46" s="2"/>
      <c r="G46" s="2"/>
      <c r="H46" s="2"/>
    </row>
    <row r="47" spans="1:8" ht="17.25" x14ac:dyDescent="0.25">
      <c r="A47" s="5" t="s">
        <v>25</v>
      </c>
      <c r="B47" s="3">
        <f>($B34*B$43+$C34*B$44+$D34*B$45)</f>
        <v>0</v>
      </c>
      <c r="C47" s="3">
        <f>($B34*C$43+$C34*C$44+$D34*C$45)</f>
        <v>0</v>
      </c>
      <c r="D47" s="3">
        <f>($B34*D$43+$C34*D$44+$D34*D$45)</f>
        <v>-800000</v>
      </c>
      <c r="E47" s="2"/>
      <c r="F47" s="2"/>
      <c r="G47" s="2"/>
      <c r="H47" s="2"/>
    </row>
    <row r="48" spans="1:8" x14ac:dyDescent="0.25">
      <c r="B48" s="3">
        <f t="shared" ref="B48:D52" si="0">($B35*B$43+$C35*B$44+$D35*B$45)</f>
        <v>-800000</v>
      </c>
      <c r="C48" s="3">
        <f t="shared" si="0"/>
        <v>-2400000</v>
      </c>
      <c r="D48" s="3">
        <f t="shared" si="0"/>
        <v>0</v>
      </c>
      <c r="E48" s="2"/>
      <c r="F48" s="2"/>
      <c r="G48" s="2"/>
      <c r="H48" s="2"/>
    </row>
    <row r="49" spans="1:8" x14ac:dyDescent="0.25">
      <c r="B49" s="3">
        <f t="shared" si="0"/>
        <v>1200000</v>
      </c>
      <c r="C49" s="3">
        <f t="shared" si="0"/>
        <v>400000</v>
      </c>
      <c r="D49" s="3">
        <f t="shared" si="0"/>
        <v>400000</v>
      </c>
      <c r="E49" s="2"/>
      <c r="F49" s="2"/>
      <c r="G49" s="2"/>
      <c r="H49" s="2"/>
    </row>
    <row r="50" spans="1:8" x14ac:dyDescent="0.25">
      <c r="B50" s="3">
        <f t="shared" si="0"/>
        <v>400000</v>
      </c>
      <c r="C50" s="3">
        <f t="shared" si="0"/>
        <v>1200000</v>
      </c>
      <c r="D50" s="3">
        <f t="shared" si="0"/>
        <v>400000</v>
      </c>
      <c r="E50" s="2"/>
      <c r="F50" s="2"/>
      <c r="G50" s="2"/>
      <c r="H50" s="2"/>
    </row>
    <row r="51" spans="1:8" x14ac:dyDescent="0.25">
      <c r="B51" s="3">
        <f t="shared" si="0"/>
        <v>-1200000</v>
      </c>
      <c r="C51" s="3">
        <f t="shared" si="0"/>
        <v>-400000</v>
      </c>
      <c r="D51" s="3">
        <f t="shared" si="0"/>
        <v>400000</v>
      </c>
      <c r="E51" s="2"/>
      <c r="F51" s="2"/>
      <c r="G51" s="2"/>
      <c r="H51" s="2"/>
    </row>
    <row r="52" spans="1:8" x14ac:dyDescent="0.25">
      <c r="B52" s="3">
        <f t="shared" si="0"/>
        <v>400000</v>
      </c>
      <c r="C52" s="3">
        <f t="shared" si="0"/>
        <v>1200000</v>
      </c>
      <c r="D52" s="3">
        <f t="shared" si="0"/>
        <v>-400000</v>
      </c>
      <c r="E52" s="2"/>
      <c r="F52" s="2"/>
      <c r="G52" s="2"/>
      <c r="H52" s="2"/>
    </row>
    <row r="53" spans="1:8" x14ac:dyDescent="0.25">
      <c r="B53" s="3"/>
      <c r="C53" s="3"/>
      <c r="D53" s="3"/>
      <c r="E53" s="2"/>
      <c r="F53" s="2"/>
      <c r="G53" s="2"/>
      <c r="H53" s="2"/>
    </row>
    <row r="54" spans="1:8" ht="17.25" x14ac:dyDescent="0.25">
      <c r="A54" s="5" t="s">
        <v>26</v>
      </c>
      <c r="B54" s="3">
        <f>$B47*B$30+$C47*B$31+$D47*B$32</f>
        <v>16000</v>
      </c>
      <c r="C54" s="3">
        <f t="shared" ref="C54:G54" si="1">$B47*C$30+$C47*C$31+$D47*C$32</f>
        <v>0</v>
      </c>
      <c r="D54" s="3">
        <f t="shared" si="1"/>
        <v>-8000</v>
      </c>
      <c r="E54" s="3">
        <f t="shared" si="1"/>
        <v>-8000</v>
      </c>
      <c r="F54" s="3">
        <f t="shared" si="1"/>
        <v>-8000</v>
      </c>
      <c r="G54" s="3">
        <f t="shared" si="1"/>
        <v>8000</v>
      </c>
      <c r="H54" s="2"/>
    </row>
    <row r="55" spans="1:8" x14ac:dyDescent="0.25">
      <c r="B55" s="3">
        <f t="shared" ref="B55:G59" si="2">$B48*B$30+$C48*B$31+$D48*B$32</f>
        <v>0</v>
      </c>
      <c r="C55" s="3">
        <f t="shared" si="2"/>
        <v>48000</v>
      </c>
      <c r="D55" s="3">
        <f t="shared" si="2"/>
        <v>-8000</v>
      </c>
      <c r="E55" s="3">
        <f t="shared" si="2"/>
        <v>-24000</v>
      </c>
      <c r="F55" s="3">
        <f t="shared" si="2"/>
        <v>8000</v>
      </c>
      <c r="G55" s="3">
        <f t="shared" si="2"/>
        <v>-24000</v>
      </c>
    </row>
    <row r="56" spans="1:8" x14ac:dyDescent="0.25">
      <c r="B56" s="3">
        <f t="shared" si="2"/>
        <v>-8000</v>
      </c>
      <c r="C56" s="3">
        <f t="shared" si="2"/>
        <v>-8000</v>
      </c>
      <c r="D56" s="3">
        <f t="shared" si="2"/>
        <v>16000</v>
      </c>
      <c r="E56" s="3">
        <f t="shared" si="2"/>
        <v>8000</v>
      </c>
      <c r="F56" s="3">
        <f t="shared" si="2"/>
        <v>-8000</v>
      </c>
      <c r="G56" s="3">
        <f t="shared" si="2"/>
        <v>0</v>
      </c>
    </row>
    <row r="57" spans="1:8" x14ac:dyDescent="0.25">
      <c r="B57" s="3">
        <f>$B50*B$30+$C50*B$31+$D50*B$32</f>
        <v>-8000</v>
      </c>
      <c r="C57" s="3">
        <f t="shared" si="2"/>
        <v>-24000</v>
      </c>
      <c r="D57" s="3">
        <f t="shared" si="2"/>
        <v>8000</v>
      </c>
      <c r="E57" s="3">
        <f t="shared" si="2"/>
        <v>16000</v>
      </c>
      <c r="F57" s="3">
        <f t="shared" si="2"/>
        <v>0</v>
      </c>
      <c r="G57" s="3">
        <f t="shared" si="2"/>
        <v>8000</v>
      </c>
    </row>
    <row r="58" spans="1:8" x14ac:dyDescent="0.25">
      <c r="B58" s="3">
        <f t="shared" si="2"/>
        <v>-8000</v>
      </c>
      <c r="C58" s="3">
        <f t="shared" si="2"/>
        <v>8000</v>
      </c>
      <c r="D58" s="3">
        <f t="shared" si="2"/>
        <v>-8000</v>
      </c>
      <c r="E58" s="3">
        <f t="shared" si="2"/>
        <v>0</v>
      </c>
      <c r="F58" s="3">
        <f t="shared" si="2"/>
        <v>16000</v>
      </c>
      <c r="G58" s="3">
        <f t="shared" si="2"/>
        <v>-8000</v>
      </c>
    </row>
    <row r="59" spans="1:8" x14ac:dyDescent="0.25">
      <c r="B59" s="3">
        <f t="shared" si="2"/>
        <v>8000</v>
      </c>
      <c r="C59" s="3">
        <f t="shared" si="2"/>
        <v>-24000</v>
      </c>
      <c r="D59" s="3">
        <f t="shared" si="2"/>
        <v>0</v>
      </c>
      <c r="E59" s="3">
        <f t="shared" si="2"/>
        <v>8000</v>
      </c>
      <c r="F59" s="3">
        <f t="shared" si="2"/>
        <v>-8000</v>
      </c>
      <c r="G59" s="3">
        <f t="shared" si="2"/>
        <v>16000</v>
      </c>
    </row>
    <row r="61" spans="1:8" x14ac:dyDescent="0.25">
      <c r="A61" s="5" t="s">
        <v>23</v>
      </c>
      <c r="B61" s="3">
        <f t="shared" ref="B61:G66" si="3">t*A*B54</f>
        <v>40000000</v>
      </c>
      <c r="C61" s="3">
        <f t="shared" si="3"/>
        <v>0</v>
      </c>
      <c r="D61" s="3">
        <f t="shared" si="3"/>
        <v>-20000000</v>
      </c>
      <c r="E61" s="3">
        <f t="shared" si="3"/>
        <v>-20000000</v>
      </c>
      <c r="F61" s="3">
        <f t="shared" si="3"/>
        <v>-20000000</v>
      </c>
      <c r="G61" s="3">
        <f t="shared" si="3"/>
        <v>20000000</v>
      </c>
    </row>
    <row r="62" spans="1:8" x14ac:dyDescent="0.25">
      <c r="B62" s="3">
        <f t="shared" si="3"/>
        <v>0</v>
      </c>
      <c r="C62" s="3">
        <f t="shared" si="3"/>
        <v>120000000</v>
      </c>
      <c r="D62" s="3">
        <f t="shared" si="3"/>
        <v>-20000000</v>
      </c>
      <c r="E62" s="3">
        <f t="shared" si="3"/>
        <v>-60000000</v>
      </c>
      <c r="F62" s="3">
        <f t="shared" si="3"/>
        <v>20000000</v>
      </c>
      <c r="G62" s="3">
        <f t="shared" si="3"/>
        <v>-60000000</v>
      </c>
    </row>
    <row r="63" spans="1:8" x14ac:dyDescent="0.25">
      <c r="B63" s="3">
        <f t="shared" si="3"/>
        <v>-20000000</v>
      </c>
      <c r="C63" s="3">
        <f t="shared" si="3"/>
        <v>-20000000</v>
      </c>
      <c r="D63" s="3">
        <f t="shared" si="3"/>
        <v>40000000</v>
      </c>
      <c r="E63" s="3">
        <f t="shared" si="3"/>
        <v>20000000</v>
      </c>
      <c r="F63" s="3">
        <f t="shared" si="3"/>
        <v>-20000000</v>
      </c>
      <c r="G63" s="3">
        <f t="shared" si="3"/>
        <v>0</v>
      </c>
    </row>
    <row r="64" spans="1:8" x14ac:dyDescent="0.25">
      <c r="B64" s="3">
        <f t="shared" si="3"/>
        <v>-20000000</v>
      </c>
      <c r="C64" s="3">
        <f t="shared" si="3"/>
        <v>-60000000</v>
      </c>
      <c r="D64" s="3">
        <f t="shared" si="3"/>
        <v>20000000</v>
      </c>
      <c r="E64" s="3">
        <f t="shared" si="3"/>
        <v>40000000</v>
      </c>
      <c r="F64" s="3">
        <f t="shared" si="3"/>
        <v>0</v>
      </c>
      <c r="G64" s="3">
        <f t="shared" si="3"/>
        <v>20000000</v>
      </c>
    </row>
    <row r="65" spans="2:7" x14ac:dyDescent="0.25">
      <c r="B65" s="3">
        <f t="shared" si="3"/>
        <v>-20000000</v>
      </c>
      <c r="C65" s="3">
        <f t="shared" si="3"/>
        <v>20000000</v>
      </c>
      <c r="D65" s="3">
        <f t="shared" si="3"/>
        <v>-20000000</v>
      </c>
      <c r="E65" s="3">
        <f t="shared" si="3"/>
        <v>0</v>
      </c>
      <c r="F65" s="3">
        <f t="shared" si="3"/>
        <v>40000000</v>
      </c>
      <c r="G65" s="3">
        <f t="shared" si="3"/>
        <v>-20000000</v>
      </c>
    </row>
    <row r="66" spans="2:7" x14ac:dyDescent="0.25">
      <c r="B66" s="3">
        <f t="shared" si="3"/>
        <v>20000000</v>
      </c>
      <c r="C66" s="3">
        <f t="shared" si="3"/>
        <v>-60000000</v>
      </c>
      <c r="D66" s="3">
        <f t="shared" si="3"/>
        <v>0</v>
      </c>
      <c r="E66" s="3">
        <f t="shared" si="3"/>
        <v>20000000</v>
      </c>
      <c r="F66" s="3">
        <f t="shared" si="3"/>
        <v>-20000000</v>
      </c>
      <c r="G66" s="3">
        <f t="shared" si="3"/>
        <v>40000000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workbookViewId="0">
      <selection activeCell="B18" sqref="B18"/>
    </sheetView>
  </sheetViews>
  <sheetFormatPr defaultRowHeight="15" x14ac:dyDescent="0.25"/>
  <cols>
    <col min="1" max="1" width="14.42578125" style="5" customWidth="1"/>
    <col min="2" max="3" width="9.28515625" style="5" bestFit="1" customWidth="1"/>
    <col min="4" max="16384" width="9.140625" style="5"/>
  </cols>
  <sheetData>
    <row r="2" spans="1:8" x14ac:dyDescent="0.25">
      <c r="A2" s="5" t="s">
        <v>0</v>
      </c>
    </row>
    <row r="3" spans="1:8" ht="15.75" x14ac:dyDescent="0.25">
      <c r="F3" s="6"/>
      <c r="G3" s="6"/>
      <c r="H3" s="6"/>
    </row>
    <row r="4" spans="1:8" ht="15.75" x14ac:dyDescent="0.25">
      <c r="A4" s="5" t="s">
        <v>7</v>
      </c>
      <c r="F4" s="6"/>
      <c r="G4" s="6"/>
      <c r="H4" s="6"/>
    </row>
    <row r="5" spans="1:8" ht="15.75" x14ac:dyDescent="0.25">
      <c r="A5" s="5" t="s">
        <v>9</v>
      </c>
      <c r="F5" s="6"/>
      <c r="G5" s="6"/>
      <c r="H5" s="6"/>
    </row>
    <row r="6" spans="1:8" ht="15.75" x14ac:dyDescent="0.25">
      <c r="A6" s="5" t="s">
        <v>8</v>
      </c>
      <c r="F6" s="6"/>
      <c r="G6" s="6"/>
      <c r="H6" s="6"/>
    </row>
    <row r="7" spans="1:8" ht="15.75" x14ac:dyDescent="0.25">
      <c r="F7" s="6"/>
      <c r="G7" s="6"/>
      <c r="H7" s="6"/>
    </row>
    <row r="8" spans="1:8" ht="15.75" x14ac:dyDescent="0.25">
      <c r="A8" s="5" t="s">
        <v>20</v>
      </c>
      <c r="F8" s="6"/>
      <c r="G8" s="6"/>
      <c r="H8" s="6"/>
    </row>
    <row r="10" spans="1:8" x14ac:dyDescent="0.25">
      <c r="A10" s="4" t="s">
        <v>22</v>
      </c>
      <c r="B10" s="4">
        <v>1</v>
      </c>
    </row>
    <row r="11" spans="1:8" x14ac:dyDescent="0.25">
      <c r="A11" s="5" t="s">
        <v>17</v>
      </c>
      <c r="B11" s="3">
        <v>100000000</v>
      </c>
    </row>
    <row r="12" spans="1:8" x14ac:dyDescent="0.25">
      <c r="A12" s="1" t="s">
        <v>18</v>
      </c>
      <c r="B12" s="5">
        <v>0.25</v>
      </c>
    </row>
    <row r="13" spans="1:8" x14ac:dyDescent="0.25">
      <c r="A13" s="1"/>
    </row>
    <row r="14" spans="1:8" x14ac:dyDescent="0.25">
      <c r="B14" s="5" t="s">
        <v>4</v>
      </c>
      <c r="C14" s="5" t="s">
        <v>5</v>
      </c>
      <c r="D14" s="5" t="s">
        <v>6</v>
      </c>
    </row>
    <row r="15" spans="1:8" x14ac:dyDescent="0.25">
      <c r="A15" s="5" t="s">
        <v>1</v>
      </c>
      <c r="B15" s="5">
        <v>1</v>
      </c>
      <c r="C15" s="5">
        <f>VLOOKUP($B15,Vlookup!$A$3:$C$7,2,FALSE)</f>
        <v>0</v>
      </c>
      <c r="D15" s="5">
        <f>VLOOKUP($B15,Vlookup!$A$3:$C$7,3,FALSE)</f>
        <v>0</v>
      </c>
    </row>
    <row r="16" spans="1:8" x14ac:dyDescent="0.25">
      <c r="A16" s="5" t="s">
        <v>2</v>
      </c>
      <c r="B16" s="5">
        <v>2</v>
      </c>
      <c r="C16" s="5">
        <f>VLOOKUP($B16,Vlookup!$A$3:$C$7,2,FALSE)</f>
        <v>100</v>
      </c>
      <c r="D16" s="5">
        <f>VLOOKUP($B16,Vlookup!$A$3:$C$7,3,FALSE)</f>
        <v>0</v>
      </c>
    </row>
    <row r="17" spans="1:8" x14ac:dyDescent="0.25">
      <c r="A17" s="5" t="s">
        <v>3</v>
      </c>
      <c r="B17" s="5">
        <v>5</v>
      </c>
      <c r="C17" s="5">
        <f>VLOOKUP($B17,Vlookup!$A$3:$C$7,2,FALSE)</f>
        <v>50</v>
      </c>
      <c r="D17" s="5">
        <f>VLOOKUP($B17,Vlookup!$A$3:$C$7,3,FALSE)</f>
        <v>50</v>
      </c>
    </row>
    <row r="19" spans="1:8" x14ac:dyDescent="0.25">
      <c r="A19" s="5" t="s">
        <v>21</v>
      </c>
    </row>
    <row r="21" spans="1:8" x14ac:dyDescent="0.25">
      <c r="B21" s="1" t="s">
        <v>10</v>
      </c>
      <c r="C21" s="1" t="s">
        <v>11</v>
      </c>
      <c r="D21" s="1" t="s">
        <v>12</v>
      </c>
    </row>
    <row r="22" spans="1:8" x14ac:dyDescent="0.25">
      <c r="A22" s="5" t="s">
        <v>1</v>
      </c>
      <c r="B22" s="2">
        <f>xj*ym-yj*xm</f>
        <v>5000</v>
      </c>
      <c r="C22" s="2">
        <f>yj-ym</f>
        <v>-50</v>
      </c>
      <c r="D22" s="2">
        <f>xm-xj</f>
        <v>-50</v>
      </c>
    </row>
    <row r="23" spans="1:8" x14ac:dyDescent="0.25">
      <c r="A23" s="5" t="s">
        <v>2</v>
      </c>
      <c r="B23" s="2">
        <f>yi*xm-xi*ym</f>
        <v>0</v>
      </c>
      <c r="C23" s="2">
        <f>ym-yi</f>
        <v>50</v>
      </c>
      <c r="D23" s="2">
        <f>xi-xm</f>
        <v>-50</v>
      </c>
    </row>
    <row r="24" spans="1:8" x14ac:dyDescent="0.25">
      <c r="A24" s="5" t="s">
        <v>3</v>
      </c>
      <c r="B24" s="2">
        <f>xi*yj-yi*xj</f>
        <v>0</v>
      </c>
      <c r="C24" s="2">
        <f>yi-yj</f>
        <v>0</v>
      </c>
      <c r="D24" s="2">
        <f>xj-xi</f>
        <v>100</v>
      </c>
    </row>
    <row r="26" spans="1:8" x14ac:dyDescent="0.25">
      <c r="A26" s="5" t="s">
        <v>13</v>
      </c>
      <c r="B26" s="2">
        <f>0.5*(xi*(yj-ym)+xj*(ym-yi)+xm*(yi-yj))</f>
        <v>2500</v>
      </c>
      <c r="C26" s="2"/>
      <c r="D26" s="2"/>
      <c r="E26" s="2"/>
      <c r="F26" s="2"/>
      <c r="G26" s="2"/>
      <c r="H26" s="2"/>
    </row>
    <row r="27" spans="1:8" x14ac:dyDescent="0.25">
      <c r="B27" s="2"/>
      <c r="C27" s="2"/>
      <c r="D27" s="2"/>
      <c r="E27" s="2"/>
      <c r="F27" s="2"/>
      <c r="G27" s="2"/>
      <c r="H27" s="2"/>
    </row>
    <row r="28" spans="1:8" x14ac:dyDescent="0.25">
      <c r="A28" s="5" t="s">
        <v>14</v>
      </c>
      <c r="B28" s="2">
        <f>1/B26/2</f>
        <v>2.0000000000000001E-4</v>
      </c>
      <c r="C28" s="2"/>
      <c r="D28" s="2"/>
      <c r="E28" s="2"/>
      <c r="F28" s="2"/>
      <c r="G28" s="2"/>
      <c r="H28" s="2"/>
    </row>
    <row r="29" spans="1:8" x14ac:dyDescent="0.25">
      <c r="B29" s="2"/>
      <c r="C29" s="2"/>
      <c r="D29" s="2"/>
      <c r="E29" s="2"/>
      <c r="F29" s="2"/>
      <c r="G29" s="2"/>
      <c r="H29" s="2"/>
    </row>
    <row r="30" spans="1:8" x14ac:dyDescent="0.25">
      <c r="A30" s="5" t="s">
        <v>15</v>
      </c>
      <c r="B30" s="2">
        <f>$B$28*C22</f>
        <v>-0.01</v>
      </c>
      <c r="C30" s="2">
        <v>0</v>
      </c>
      <c r="D30" s="2">
        <f>B28*C23</f>
        <v>0.01</v>
      </c>
      <c r="E30" s="2">
        <v>0</v>
      </c>
      <c r="F30" s="2">
        <f>B28*C24</f>
        <v>0</v>
      </c>
      <c r="G30" s="2">
        <v>0</v>
      </c>
      <c r="H30" s="2"/>
    </row>
    <row r="31" spans="1:8" x14ac:dyDescent="0.25">
      <c r="B31" s="2">
        <v>0</v>
      </c>
      <c r="C31" s="2">
        <f>B28*D22</f>
        <v>-0.01</v>
      </c>
      <c r="D31" s="2">
        <v>0</v>
      </c>
      <c r="E31" s="2">
        <f>B28*D23</f>
        <v>-0.01</v>
      </c>
      <c r="F31" s="2">
        <v>0</v>
      </c>
      <c r="G31" s="2">
        <f>B28*D24</f>
        <v>0.02</v>
      </c>
      <c r="H31" s="2"/>
    </row>
    <row r="32" spans="1:8" x14ac:dyDescent="0.25">
      <c r="B32" s="2">
        <f>B28*D22</f>
        <v>-0.01</v>
      </c>
      <c r="C32" s="2">
        <f>B28*C22</f>
        <v>-0.01</v>
      </c>
      <c r="D32" s="2">
        <f>B28*D23</f>
        <v>-0.01</v>
      </c>
      <c r="E32" s="2">
        <f>B28*C23</f>
        <v>0.01</v>
      </c>
      <c r="F32" s="2">
        <f>B28*D24</f>
        <v>0.02</v>
      </c>
      <c r="G32" s="2">
        <f>B28*C24</f>
        <v>0</v>
      </c>
      <c r="H32" s="2"/>
    </row>
    <row r="33" spans="1:8" x14ac:dyDescent="0.25">
      <c r="B33" s="2"/>
      <c r="C33" s="2"/>
      <c r="D33" s="2"/>
      <c r="E33" s="2"/>
      <c r="F33" s="2"/>
      <c r="G33" s="2"/>
      <c r="H33" s="2"/>
    </row>
    <row r="34" spans="1:8" ht="17.25" x14ac:dyDescent="0.25">
      <c r="A34" s="5" t="s">
        <v>24</v>
      </c>
      <c r="B34" s="2">
        <f>B30</f>
        <v>-0.01</v>
      </c>
      <c r="C34" s="2">
        <f>B31</f>
        <v>0</v>
      </c>
      <c r="D34" s="2">
        <f>B32</f>
        <v>-0.01</v>
      </c>
      <c r="E34" s="2"/>
      <c r="F34" s="2"/>
      <c r="G34" s="2"/>
      <c r="H34" s="2"/>
    </row>
    <row r="35" spans="1:8" x14ac:dyDescent="0.25">
      <c r="B35" s="2">
        <f>C30</f>
        <v>0</v>
      </c>
      <c r="C35" s="2">
        <f>C31</f>
        <v>-0.01</v>
      </c>
      <c r="D35" s="2">
        <f>C32</f>
        <v>-0.01</v>
      </c>
      <c r="E35" s="2"/>
      <c r="F35" s="2"/>
      <c r="G35" s="2"/>
      <c r="H35" s="2"/>
    </row>
    <row r="36" spans="1:8" x14ac:dyDescent="0.25">
      <c r="B36" s="2">
        <f>D30</f>
        <v>0.01</v>
      </c>
      <c r="C36" s="2">
        <f>D31</f>
        <v>0</v>
      </c>
      <c r="D36" s="2">
        <f>D32</f>
        <v>-0.01</v>
      </c>
      <c r="E36" s="2"/>
      <c r="F36" s="2"/>
      <c r="G36" s="2"/>
      <c r="H36" s="2"/>
    </row>
    <row r="37" spans="1:8" x14ac:dyDescent="0.25">
      <c r="B37" s="2">
        <f>E30</f>
        <v>0</v>
      </c>
      <c r="C37" s="2">
        <f>E31</f>
        <v>-0.01</v>
      </c>
      <c r="D37" s="2">
        <f>E32</f>
        <v>0.01</v>
      </c>
      <c r="E37" s="2"/>
      <c r="F37" s="2"/>
      <c r="G37" s="2"/>
      <c r="H37" s="2"/>
    </row>
    <row r="38" spans="1:8" x14ac:dyDescent="0.25">
      <c r="B38" s="2">
        <f>F30</f>
        <v>0</v>
      </c>
      <c r="C38" s="2">
        <f>F31</f>
        <v>0</v>
      </c>
      <c r="D38" s="2">
        <f>F32</f>
        <v>0.02</v>
      </c>
      <c r="E38" s="2"/>
      <c r="F38" s="2"/>
      <c r="G38" s="2"/>
      <c r="H38" s="2"/>
    </row>
    <row r="39" spans="1:8" x14ac:dyDescent="0.25">
      <c r="B39" s="2">
        <f>G30</f>
        <v>0</v>
      </c>
      <c r="C39" s="2">
        <f>G31</f>
        <v>0.02</v>
      </c>
      <c r="D39" s="2">
        <f>G32</f>
        <v>0</v>
      </c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A41" s="5" t="s">
        <v>19</v>
      </c>
      <c r="B41" s="3">
        <f>E/(1+v)/(1-2*v)</f>
        <v>160000000</v>
      </c>
      <c r="C41" s="2"/>
      <c r="D41" s="2"/>
      <c r="E41" s="2"/>
      <c r="F41" s="2"/>
      <c r="G41" s="2"/>
      <c r="H41" s="2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A43" s="5" t="s">
        <v>16</v>
      </c>
      <c r="B43" s="3">
        <f>B41*(1-v)</f>
        <v>120000000</v>
      </c>
      <c r="C43" s="3">
        <f>B41*v</f>
        <v>40000000</v>
      </c>
      <c r="D43" s="3">
        <v>0</v>
      </c>
      <c r="E43" s="2"/>
      <c r="F43" s="2"/>
      <c r="G43" s="2"/>
      <c r="H43" s="2"/>
    </row>
    <row r="44" spans="1:8" x14ac:dyDescent="0.25">
      <c r="B44" s="3">
        <f>B41*v</f>
        <v>40000000</v>
      </c>
      <c r="C44" s="3">
        <f>B41*(1-v)</f>
        <v>120000000</v>
      </c>
      <c r="D44" s="3">
        <v>0</v>
      </c>
      <c r="E44" s="2"/>
      <c r="F44" s="2"/>
      <c r="G44" s="2"/>
      <c r="H44" s="2"/>
    </row>
    <row r="45" spans="1:8" x14ac:dyDescent="0.25">
      <c r="B45" s="3">
        <v>0</v>
      </c>
      <c r="C45" s="3">
        <v>0</v>
      </c>
      <c r="D45" s="3">
        <f>B41*(1-2*v)/2</f>
        <v>40000000</v>
      </c>
      <c r="E45" s="2"/>
      <c r="F45" s="2"/>
      <c r="G45" s="2"/>
      <c r="H45" s="2"/>
    </row>
    <row r="46" spans="1:8" x14ac:dyDescent="0.25">
      <c r="B46" s="2"/>
      <c r="C46" s="2"/>
      <c r="D46" s="2"/>
      <c r="E46" s="2"/>
      <c r="F46" s="2"/>
      <c r="G46" s="2"/>
      <c r="H46" s="2"/>
    </row>
    <row r="47" spans="1:8" ht="17.25" x14ac:dyDescent="0.25">
      <c r="A47" s="5" t="s">
        <v>25</v>
      </c>
      <c r="B47" s="3">
        <f>($B34*B$43+$C34*B$44+$D34*B$45)</f>
        <v>-1200000</v>
      </c>
      <c r="C47" s="3">
        <f>($B34*C$43+$C34*C$44+$D34*C$45)</f>
        <v>-400000</v>
      </c>
      <c r="D47" s="3">
        <f>($B34*D$43+$C34*D$44+$D34*D$45)</f>
        <v>-400000</v>
      </c>
      <c r="E47" s="2"/>
      <c r="F47" s="2"/>
      <c r="G47" s="2"/>
      <c r="H47" s="2"/>
    </row>
    <row r="48" spans="1:8" x14ac:dyDescent="0.25">
      <c r="B48" s="3">
        <f t="shared" ref="B48:D52" si="0">($B35*B$43+$C35*B$44+$D35*B$45)</f>
        <v>-400000</v>
      </c>
      <c r="C48" s="3">
        <f t="shared" si="0"/>
        <v>-1200000</v>
      </c>
      <c r="D48" s="3">
        <f t="shared" si="0"/>
        <v>-400000</v>
      </c>
      <c r="E48" s="2"/>
      <c r="F48" s="2"/>
      <c r="G48" s="2"/>
      <c r="H48" s="2"/>
    </row>
    <row r="49" spans="1:8" x14ac:dyDescent="0.25">
      <c r="B49" s="3">
        <f t="shared" si="0"/>
        <v>1200000</v>
      </c>
      <c r="C49" s="3">
        <f t="shared" si="0"/>
        <v>400000</v>
      </c>
      <c r="D49" s="3">
        <f t="shared" si="0"/>
        <v>-400000</v>
      </c>
      <c r="E49" s="2"/>
      <c r="F49" s="2"/>
      <c r="G49" s="2"/>
      <c r="H49" s="2"/>
    </row>
    <row r="50" spans="1:8" x14ac:dyDescent="0.25">
      <c r="B50" s="3">
        <f t="shared" si="0"/>
        <v>-400000</v>
      </c>
      <c r="C50" s="3">
        <f t="shared" si="0"/>
        <v>-1200000</v>
      </c>
      <c r="D50" s="3">
        <f t="shared" si="0"/>
        <v>400000</v>
      </c>
      <c r="E50" s="2"/>
      <c r="F50" s="2"/>
      <c r="G50" s="2"/>
      <c r="H50" s="2"/>
    </row>
    <row r="51" spans="1:8" x14ac:dyDescent="0.25">
      <c r="B51" s="3">
        <f t="shared" si="0"/>
        <v>0</v>
      </c>
      <c r="C51" s="3">
        <f t="shared" si="0"/>
        <v>0</v>
      </c>
      <c r="D51" s="3">
        <f t="shared" si="0"/>
        <v>800000</v>
      </c>
      <c r="E51" s="2"/>
      <c r="F51" s="2"/>
      <c r="G51" s="2"/>
      <c r="H51" s="2"/>
    </row>
    <row r="52" spans="1:8" x14ac:dyDescent="0.25">
      <c r="B52" s="3">
        <f t="shared" si="0"/>
        <v>800000</v>
      </c>
      <c r="C52" s="3">
        <f t="shared" si="0"/>
        <v>2400000</v>
      </c>
      <c r="D52" s="3">
        <f t="shared" si="0"/>
        <v>0</v>
      </c>
      <c r="E52" s="2"/>
      <c r="F52" s="2"/>
      <c r="G52" s="2"/>
      <c r="H52" s="2"/>
    </row>
    <row r="53" spans="1:8" x14ac:dyDescent="0.25">
      <c r="B53" s="3"/>
      <c r="C53" s="3"/>
      <c r="D53" s="3"/>
      <c r="E53" s="2"/>
      <c r="F53" s="2"/>
      <c r="G53" s="2"/>
      <c r="H53" s="2"/>
    </row>
    <row r="54" spans="1:8" ht="17.25" x14ac:dyDescent="0.25">
      <c r="A54" s="5" t="s">
        <v>26</v>
      </c>
      <c r="B54" s="3">
        <f>$B47*B$30+$C47*B$31+$D47*B$32</f>
        <v>16000</v>
      </c>
      <c r="C54" s="3">
        <f t="shared" ref="C54:G54" si="1">$B47*C$30+$C47*C$31+$D47*C$32</f>
        <v>8000</v>
      </c>
      <c r="D54" s="3">
        <f t="shared" si="1"/>
        <v>-8000</v>
      </c>
      <c r="E54" s="3">
        <f t="shared" si="1"/>
        <v>0</v>
      </c>
      <c r="F54" s="3">
        <f t="shared" si="1"/>
        <v>-8000</v>
      </c>
      <c r="G54" s="3">
        <f t="shared" si="1"/>
        <v>-8000</v>
      </c>
      <c r="H54" s="2"/>
    </row>
    <row r="55" spans="1:8" x14ac:dyDescent="0.25">
      <c r="B55" s="3">
        <f t="shared" ref="B55:G59" si="2">$B48*B$30+$C48*B$31+$D48*B$32</f>
        <v>8000</v>
      </c>
      <c r="C55" s="3">
        <f t="shared" si="2"/>
        <v>16000</v>
      </c>
      <c r="D55" s="3">
        <f t="shared" si="2"/>
        <v>0</v>
      </c>
      <c r="E55" s="3">
        <f t="shared" si="2"/>
        <v>8000</v>
      </c>
      <c r="F55" s="3">
        <f t="shared" si="2"/>
        <v>-8000</v>
      </c>
      <c r="G55" s="3">
        <f t="shared" si="2"/>
        <v>-24000</v>
      </c>
    </row>
    <row r="56" spans="1:8" x14ac:dyDescent="0.25">
      <c r="B56" s="3">
        <f t="shared" si="2"/>
        <v>-8000</v>
      </c>
      <c r="C56" s="3">
        <f t="shared" si="2"/>
        <v>0</v>
      </c>
      <c r="D56" s="3">
        <f t="shared" si="2"/>
        <v>16000</v>
      </c>
      <c r="E56" s="3">
        <f t="shared" si="2"/>
        <v>-8000</v>
      </c>
      <c r="F56" s="3">
        <f t="shared" si="2"/>
        <v>-8000</v>
      </c>
      <c r="G56" s="3">
        <f t="shared" si="2"/>
        <v>8000</v>
      </c>
    </row>
    <row r="57" spans="1:8" x14ac:dyDescent="0.25">
      <c r="B57" s="3">
        <f>$B50*B$30+$C50*B$31+$D50*B$32</f>
        <v>0</v>
      </c>
      <c r="C57" s="3">
        <f t="shared" si="2"/>
        <v>8000</v>
      </c>
      <c r="D57" s="3">
        <f t="shared" si="2"/>
        <v>-8000</v>
      </c>
      <c r="E57" s="3">
        <f t="shared" si="2"/>
        <v>16000</v>
      </c>
      <c r="F57" s="3">
        <f t="shared" si="2"/>
        <v>8000</v>
      </c>
      <c r="G57" s="3">
        <f t="shared" si="2"/>
        <v>-24000</v>
      </c>
    </row>
    <row r="58" spans="1:8" x14ac:dyDescent="0.25">
      <c r="B58" s="3">
        <f t="shared" si="2"/>
        <v>-8000</v>
      </c>
      <c r="C58" s="3">
        <f t="shared" si="2"/>
        <v>-8000</v>
      </c>
      <c r="D58" s="3">
        <f t="shared" si="2"/>
        <v>-8000</v>
      </c>
      <c r="E58" s="3">
        <f t="shared" si="2"/>
        <v>8000</v>
      </c>
      <c r="F58" s="3">
        <f t="shared" si="2"/>
        <v>16000</v>
      </c>
      <c r="G58" s="3">
        <f t="shared" si="2"/>
        <v>0</v>
      </c>
    </row>
    <row r="59" spans="1:8" x14ac:dyDescent="0.25">
      <c r="B59" s="3">
        <f t="shared" si="2"/>
        <v>-8000</v>
      </c>
      <c r="C59" s="3">
        <f t="shared" si="2"/>
        <v>-24000</v>
      </c>
      <c r="D59" s="3">
        <f t="shared" si="2"/>
        <v>8000</v>
      </c>
      <c r="E59" s="3">
        <f t="shared" si="2"/>
        <v>-24000</v>
      </c>
      <c r="F59" s="3">
        <f t="shared" si="2"/>
        <v>0</v>
      </c>
      <c r="G59" s="3">
        <f t="shared" si="2"/>
        <v>48000</v>
      </c>
    </row>
    <row r="61" spans="1:8" x14ac:dyDescent="0.25">
      <c r="A61" s="5" t="s">
        <v>23</v>
      </c>
      <c r="B61" s="3">
        <f t="shared" ref="B61:G66" si="3">t*A*B54</f>
        <v>40000000</v>
      </c>
      <c r="C61" s="3">
        <f t="shared" si="3"/>
        <v>20000000</v>
      </c>
      <c r="D61" s="3">
        <f t="shared" si="3"/>
        <v>-20000000</v>
      </c>
      <c r="E61" s="3">
        <f t="shared" si="3"/>
        <v>0</v>
      </c>
      <c r="F61" s="3">
        <f t="shared" si="3"/>
        <v>-20000000</v>
      </c>
      <c r="G61" s="3">
        <f t="shared" si="3"/>
        <v>-20000000</v>
      </c>
    </row>
    <row r="62" spans="1:8" x14ac:dyDescent="0.25">
      <c r="B62" s="3">
        <f t="shared" si="3"/>
        <v>20000000</v>
      </c>
      <c r="C62" s="3">
        <f t="shared" si="3"/>
        <v>40000000</v>
      </c>
      <c r="D62" s="3">
        <f t="shared" si="3"/>
        <v>0</v>
      </c>
      <c r="E62" s="3">
        <f t="shared" si="3"/>
        <v>20000000</v>
      </c>
      <c r="F62" s="3">
        <f t="shared" si="3"/>
        <v>-20000000</v>
      </c>
      <c r="G62" s="3">
        <f t="shared" si="3"/>
        <v>-60000000</v>
      </c>
    </row>
    <row r="63" spans="1:8" x14ac:dyDescent="0.25">
      <c r="B63" s="3">
        <f t="shared" si="3"/>
        <v>-20000000</v>
      </c>
      <c r="C63" s="3">
        <f t="shared" si="3"/>
        <v>0</v>
      </c>
      <c r="D63" s="3">
        <f t="shared" si="3"/>
        <v>40000000</v>
      </c>
      <c r="E63" s="3">
        <f t="shared" si="3"/>
        <v>-20000000</v>
      </c>
      <c r="F63" s="3">
        <f t="shared" si="3"/>
        <v>-20000000</v>
      </c>
      <c r="G63" s="3">
        <f t="shared" si="3"/>
        <v>20000000</v>
      </c>
    </row>
    <row r="64" spans="1:8" x14ac:dyDescent="0.25">
      <c r="B64" s="3">
        <f t="shared" si="3"/>
        <v>0</v>
      </c>
      <c r="C64" s="3">
        <f t="shared" si="3"/>
        <v>20000000</v>
      </c>
      <c r="D64" s="3">
        <f t="shared" si="3"/>
        <v>-20000000</v>
      </c>
      <c r="E64" s="3">
        <f t="shared" si="3"/>
        <v>40000000</v>
      </c>
      <c r="F64" s="3">
        <f t="shared" si="3"/>
        <v>20000000</v>
      </c>
      <c r="G64" s="3">
        <f t="shared" si="3"/>
        <v>-60000000</v>
      </c>
    </row>
    <row r="65" spans="2:7" x14ac:dyDescent="0.25">
      <c r="B65" s="3">
        <f t="shared" si="3"/>
        <v>-20000000</v>
      </c>
      <c r="C65" s="3">
        <f t="shared" si="3"/>
        <v>-20000000</v>
      </c>
      <c r="D65" s="3">
        <f t="shared" si="3"/>
        <v>-20000000</v>
      </c>
      <c r="E65" s="3">
        <f t="shared" si="3"/>
        <v>20000000</v>
      </c>
      <c r="F65" s="3">
        <f t="shared" si="3"/>
        <v>40000000</v>
      </c>
      <c r="G65" s="3">
        <f t="shared" si="3"/>
        <v>0</v>
      </c>
    </row>
    <row r="66" spans="2:7" x14ac:dyDescent="0.25">
      <c r="B66" s="3">
        <f t="shared" si="3"/>
        <v>-20000000</v>
      </c>
      <c r="C66" s="3">
        <f t="shared" si="3"/>
        <v>-60000000</v>
      </c>
      <c r="D66" s="3">
        <f t="shared" si="3"/>
        <v>20000000</v>
      </c>
      <c r="E66" s="3">
        <f t="shared" si="3"/>
        <v>-60000000</v>
      </c>
      <c r="F66" s="3">
        <f t="shared" si="3"/>
        <v>0</v>
      </c>
      <c r="G66" s="3">
        <f t="shared" si="3"/>
        <v>120000000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28</v>
      </c>
    </row>
    <row r="2" spans="1:3" ht="15.75" x14ac:dyDescent="0.25">
      <c r="A2" s="6" t="s">
        <v>27</v>
      </c>
      <c r="B2" s="6" t="s">
        <v>5</v>
      </c>
      <c r="C2" s="6" t="s">
        <v>6</v>
      </c>
    </row>
    <row r="3" spans="1:3" ht="15.75" x14ac:dyDescent="0.25">
      <c r="A3" s="6">
        <v>1</v>
      </c>
      <c r="B3" s="6">
        <v>0</v>
      </c>
      <c r="C3" s="6">
        <v>0</v>
      </c>
    </row>
    <row r="4" spans="1:3" ht="15.75" x14ac:dyDescent="0.25">
      <c r="A4" s="6">
        <v>2</v>
      </c>
      <c r="B4" s="6">
        <v>100</v>
      </c>
      <c r="C4" s="6">
        <v>0</v>
      </c>
    </row>
    <row r="5" spans="1:3" ht="15.75" x14ac:dyDescent="0.25">
      <c r="A5" s="6">
        <v>3</v>
      </c>
      <c r="B5" s="6">
        <v>100</v>
      </c>
      <c r="C5" s="6">
        <v>100</v>
      </c>
    </row>
    <row r="6" spans="1:3" ht="15.75" x14ac:dyDescent="0.25">
      <c r="A6" s="6">
        <v>4</v>
      </c>
      <c r="B6" s="6">
        <v>0</v>
      </c>
      <c r="C6" s="6">
        <v>100</v>
      </c>
    </row>
    <row r="7" spans="1:3" ht="15.75" x14ac:dyDescent="0.25">
      <c r="A7" s="6">
        <v>5</v>
      </c>
      <c r="B7" s="6">
        <v>50</v>
      </c>
      <c r="C7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40</vt:i4>
      </vt:variant>
    </vt:vector>
  </HeadingPairs>
  <TitlesOfParts>
    <vt:vector size="45" baseType="lpstr">
      <vt:lpstr>Element #1</vt:lpstr>
      <vt:lpstr>Element #2</vt:lpstr>
      <vt:lpstr>Element #3</vt:lpstr>
      <vt:lpstr>Element #4</vt:lpstr>
      <vt:lpstr>Vlookup</vt:lpstr>
      <vt:lpstr>'Element #2'!A</vt:lpstr>
      <vt:lpstr>'Element #3'!A</vt:lpstr>
      <vt:lpstr>'Element #4'!A</vt:lpstr>
      <vt:lpstr>A</vt:lpstr>
      <vt:lpstr>'Element #2'!E</vt:lpstr>
      <vt:lpstr>'Element #3'!E</vt:lpstr>
      <vt:lpstr>'Element #4'!E</vt:lpstr>
      <vt:lpstr>E</vt:lpstr>
      <vt:lpstr>'Element #2'!t</vt:lpstr>
      <vt:lpstr>'Element #3'!t</vt:lpstr>
      <vt:lpstr>'Element #4'!t</vt:lpstr>
      <vt:lpstr>t</vt:lpstr>
      <vt:lpstr>'Element #2'!v</vt:lpstr>
      <vt:lpstr>'Element #3'!v</vt:lpstr>
      <vt:lpstr>'Element #4'!v</vt:lpstr>
      <vt:lpstr>v</vt:lpstr>
      <vt:lpstr>'Element #2'!xi</vt:lpstr>
      <vt:lpstr>'Element #3'!xi</vt:lpstr>
      <vt:lpstr>'Element #4'!xi</vt:lpstr>
      <vt:lpstr>xi</vt:lpstr>
      <vt:lpstr>'Element #2'!xj</vt:lpstr>
      <vt:lpstr>'Element #3'!xj</vt:lpstr>
      <vt:lpstr>'Element #4'!xj</vt:lpstr>
      <vt:lpstr>xj</vt:lpstr>
      <vt:lpstr>'Element #2'!xm</vt:lpstr>
      <vt:lpstr>'Element #3'!xm</vt:lpstr>
      <vt:lpstr>'Element #4'!xm</vt:lpstr>
      <vt:lpstr>xm</vt:lpstr>
      <vt:lpstr>'Element #2'!yi</vt:lpstr>
      <vt:lpstr>'Element #3'!yi</vt:lpstr>
      <vt:lpstr>'Element #4'!yi</vt:lpstr>
      <vt:lpstr>yi</vt:lpstr>
      <vt:lpstr>'Element #2'!yj</vt:lpstr>
      <vt:lpstr>'Element #3'!yj</vt:lpstr>
      <vt:lpstr>'Element #4'!yj</vt:lpstr>
      <vt:lpstr>yj</vt:lpstr>
      <vt:lpstr>'Element #2'!ym</vt:lpstr>
      <vt:lpstr>'Element #3'!ym</vt:lpstr>
      <vt:lpstr>'Element #4'!ym</vt:lpstr>
      <vt:lpstr>ym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Derek</cp:lastModifiedBy>
  <dcterms:created xsi:type="dcterms:W3CDTF">2013-02-06T17:03:42Z</dcterms:created>
  <dcterms:modified xsi:type="dcterms:W3CDTF">2013-03-06T22:59:50Z</dcterms:modified>
</cp:coreProperties>
</file>