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4220" windowHeight="12405"/>
  </bookViews>
  <sheets>
    <sheet name="Value Verification" sheetId="2" r:id="rId1"/>
  </sheets>
  <calcPr calcId="145621"/>
</workbook>
</file>

<file path=xl/calcChain.xml><?xml version="1.0" encoding="utf-8"?>
<calcChain xmlns="http://schemas.openxmlformats.org/spreadsheetml/2006/main">
  <c r="D104" i="2" l="1"/>
  <c r="D102" i="2"/>
  <c r="D100" i="2"/>
  <c r="B154" i="2" l="1"/>
  <c r="B155" i="2"/>
  <c r="B156" i="2"/>
  <c r="B157" i="2"/>
  <c r="B158" i="2"/>
  <c r="B159" i="2"/>
  <c r="B160" i="2"/>
  <c r="B161" i="2"/>
  <c r="B162" i="2"/>
  <c r="B153" i="2"/>
  <c r="O141" i="2"/>
  <c r="O142" i="2"/>
  <c r="K170" i="2" s="1"/>
  <c r="O143" i="2"/>
  <c r="K171" i="2" s="1"/>
  <c r="O144" i="2"/>
  <c r="K172" i="2" s="1"/>
  <c r="O145" i="2"/>
  <c r="K173" i="2" s="1"/>
  <c r="O146" i="2"/>
  <c r="O147" i="2"/>
  <c r="O148" i="2"/>
  <c r="K174" i="2" s="1"/>
  <c r="O149" i="2"/>
  <c r="K175" i="2" s="1"/>
  <c r="O140" i="2"/>
  <c r="F140" i="2"/>
  <c r="J140" i="2"/>
  <c r="K140" i="2"/>
  <c r="E141" i="2"/>
  <c r="I141" i="2"/>
  <c r="J141" i="2"/>
  <c r="M141" i="2"/>
  <c r="H142" i="2"/>
  <c r="I142" i="2"/>
  <c r="L142" i="2"/>
  <c r="G143" i="2"/>
  <c r="H143" i="2"/>
  <c r="K143" i="2"/>
  <c r="F144" i="2"/>
  <c r="G144" i="2"/>
  <c r="J144" i="2"/>
  <c r="E145" i="2"/>
  <c r="F145" i="2"/>
  <c r="I145" i="2"/>
  <c r="M145" i="2"/>
  <c r="E146" i="2"/>
  <c r="H146" i="2"/>
  <c r="L146" i="2"/>
  <c r="M146" i="2"/>
  <c r="G147" i="2"/>
  <c r="K147" i="2"/>
  <c r="L147" i="2"/>
  <c r="F148" i="2"/>
  <c r="J148" i="2"/>
  <c r="K148" i="2"/>
  <c r="E149" i="2"/>
  <c r="I149" i="2"/>
  <c r="J149" i="2"/>
  <c r="M149" i="2"/>
  <c r="D144" i="2"/>
  <c r="D145" i="2"/>
  <c r="D148" i="2"/>
  <c r="D88" i="2"/>
  <c r="D89" i="2"/>
  <c r="D90" i="2"/>
  <c r="D87" i="2"/>
  <c r="E87" i="2" s="1"/>
  <c r="E112" i="2"/>
  <c r="E140" i="2" s="1"/>
  <c r="F112" i="2"/>
  <c r="G112" i="2"/>
  <c r="G140" i="2" s="1"/>
  <c r="H112" i="2"/>
  <c r="H140" i="2" s="1"/>
  <c r="I112" i="2"/>
  <c r="I140" i="2" s="1"/>
  <c r="J112" i="2"/>
  <c r="K112" i="2"/>
  <c r="L112" i="2"/>
  <c r="L140" i="2" s="1"/>
  <c r="M112" i="2"/>
  <c r="M140" i="2" s="1"/>
  <c r="E113" i="2"/>
  <c r="F113" i="2"/>
  <c r="F141" i="2" s="1"/>
  <c r="G113" i="2"/>
  <c r="G141" i="2" s="1"/>
  <c r="H113" i="2"/>
  <c r="H141" i="2" s="1"/>
  <c r="I113" i="2"/>
  <c r="J113" i="2"/>
  <c r="K113" i="2"/>
  <c r="K141" i="2" s="1"/>
  <c r="L113" i="2"/>
  <c r="L141" i="2" s="1"/>
  <c r="M113" i="2"/>
  <c r="E114" i="2"/>
  <c r="E142" i="2" s="1"/>
  <c r="F114" i="2"/>
  <c r="F142" i="2" s="1"/>
  <c r="G114" i="2"/>
  <c r="G142" i="2" s="1"/>
  <c r="H114" i="2"/>
  <c r="I114" i="2"/>
  <c r="J114" i="2"/>
  <c r="J142" i="2" s="1"/>
  <c r="K114" i="2"/>
  <c r="K142" i="2" s="1"/>
  <c r="L114" i="2"/>
  <c r="M114" i="2"/>
  <c r="M142" i="2" s="1"/>
  <c r="E115" i="2"/>
  <c r="E143" i="2" s="1"/>
  <c r="F115" i="2"/>
  <c r="F143" i="2" s="1"/>
  <c r="G115" i="2"/>
  <c r="H115" i="2"/>
  <c r="I115" i="2"/>
  <c r="I143" i="2" s="1"/>
  <c r="J115" i="2"/>
  <c r="J143" i="2" s="1"/>
  <c r="K115" i="2"/>
  <c r="L115" i="2"/>
  <c r="L143" i="2" s="1"/>
  <c r="M115" i="2"/>
  <c r="M143" i="2" s="1"/>
  <c r="E116" i="2"/>
  <c r="E144" i="2" s="1"/>
  <c r="F116" i="2"/>
  <c r="G116" i="2"/>
  <c r="H116" i="2"/>
  <c r="H144" i="2" s="1"/>
  <c r="I116" i="2"/>
  <c r="I144" i="2" s="1"/>
  <c r="J116" i="2"/>
  <c r="K116" i="2"/>
  <c r="K144" i="2" s="1"/>
  <c r="L116" i="2"/>
  <c r="L144" i="2" s="1"/>
  <c r="M116" i="2"/>
  <c r="M144" i="2" s="1"/>
  <c r="E117" i="2"/>
  <c r="F117" i="2"/>
  <c r="G117" i="2"/>
  <c r="G145" i="2" s="1"/>
  <c r="H117" i="2"/>
  <c r="H145" i="2" s="1"/>
  <c r="I117" i="2"/>
  <c r="J117" i="2"/>
  <c r="J145" i="2" s="1"/>
  <c r="K117" i="2"/>
  <c r="K145" i="2" s="1"/>
  <c r="L117" i="2"/>
  <c r="L145" i="2" s="1"/>
  <c r="M117" i="2"/>
  <c r="E118" i="2"/>
  <c r="F118" i="2"/>
  <c r="F146" i="2" s="1"/>
  <c r="G118" i="2"/>
  <c r="G146" i="2" s="1"/>
  <c r="H118" i="2"/>
  <c r="I118" i="2"/>
  <c r="I146" i="2" s="1"/>
  <c r="J118" i="2"/>
  <c r="J146" i="2" s="1"/>
  <c r="K118" i="2"/>
  <c r="K146" i="2" s="1"/>
  <c r="L118" i="2"/>
  <c r="M118" i="2"/>
  <c r="E119" i="2"/>
  <c r="E147" i="2" s="1"/>
  <c r="F119" i="2"/>
  <c r="F147" i="2" s="1"/>
  <c r="G119" i="2"/>
  <c r="H119" i="2"/>
  <c r="H147" i="2" s="1"/>
  <c r="I119" i="2"/>
  <c r="I147" i="2" s="1"/>
  <c r="J119" i="2"/>
  <c r="J147" i="2" s="1"/>
  <c r="K119" i="2"/>
  <c r="L119" i="2"/>
  <c r="M119" i="2"/>
  <c r="M147" i="2" s="1"/>
  <c r="E120" i="2"/>
  <c r="E148" i="2" s="1"/>
  <c r="F120" i="2"/>
  <c r="G120" i="2"/>
  <c r="G148" i="2" s="1"/>
  <c r="H120" i="2"/>
  <c r="H148" i="2" s="1"/>
  <c r="I120" i="2"/>
  <c r="I148" i="2" s="1"/>
  <c r="J120" i="2"/>
  <c r="K120" i="2"/>
  <c r="L120" i="2"/>
  <c r="L148" i="2" s="1"/>
  <c r="M120" i="2"/>
  <c r="M148" i="2" s="1"/>
  <c r="E121" i="2"/>
  <c r="F121" i="2"/>
  <c r="F149" i="2" s="1"/>
  <c r="G121" i="2"/>
  <c r="G149" i="2" s="1"/>
  <c r="H121" i="2"/>
  <c r="H149" i="2" s="1"/>
  <c r="I121" i="2"/>
  <c r="J121" i="2"/>
  <c r="K121" i="2"/>
  <c r="K149" i="2" s="1"/>
  <c r="L121" i="2"/>
  <c r="L149" i="2" s="1"/>
  <c r="M121" i="2"/>
  <c r="D113" i="2"/>
  <c r="D141" i="2" s="1"/>
  <c r="D114" i="2"/>
  <c r="D142" i="2" s="1"/>
  <c r="D115" i="2"/>
  <c r="D143" i="2" s="1"/>
  <c r="D116" i="2"/>
  <c r="D117" i="2"/>
  <c r="D118" i="2"/>
  <c r="D146" i="2" s="1"/>
  <c r="D119" i="2"/>
  <c r="D147" i="2" s="1"/>
  <c r="D120" i="2"/>
  <c r="D121" i="2"/>
  <c r="D149" i="2" s="1"/>
  <c r="D112" i="2"/>
  <c r="D140" i="2" s="1"/>
  <c r="B113" i="2"/>
  <c r="B114" i="2"/>
  <c r="B115" i="2"/>
  <c r="B116" i="2"/>
  <c r="B118" i="2"/>
  <c r="B120" i="2"/>
  <c r="B112" i="2"/>
  <c r="B117" i="2"/>
  <c r="E88" i="2"/>
  <c r="E89" i="2"/>
  <c r="E90" i="2"/>
  <c r="B140" i="2" l="1" a="1"/>
  <c r="B140" i="2" s="1"/>
  <c r="C153" i="2" s="1"/>
  <c r="D153" i="2" s="1"/>
  <c r="D177" i="2" a="1"/>
  <c r="B121" i="2"/>
  <c r="B119" i="2"/>
  <c r="B144" i="2" l="1"/>
  <c r="C157" i="2" s="1"/>
  <c r="D157" i="2" s="1"/>
  <c r="B149" i="2"/>
  <c r="C162" i="2" s="1"/>
  <c r="D162" i="2" s="1"/>
  <c r="B147" i="2"/>
  <c r="C160" i="2" s="1"/>
  <c r="D160" i="2" s="1"/>
  <c r="B148" i="2"/>
  <c r="C161" i="2" s="1"/>
  <c r="D161" i="2" s="1"/>
  <c r="B142" i="2"/>
  <c r="C155" i="2" s="1"/>
  <c r="D155" i="2" s="1"/>
  <c r="B141" i="2"/>
  <c r="C154" i="2" s="1"/>
  <c r="D154" i="2" s="1"/>
  <c r="B146" i="2"/>
  <c r="C159" i="2" s="1"/>
  <c r="D159" i="2" s="1"/>
  <c r="B145" i="2"/>
  <c r="C158" i="2" s="1"/>
  <c r="D158" i="2" s="1"/>
  <c r="B143" i="2"/>
  <c r="C156" i="2" s="1"/>
  <c r="D156" i="2" s="1"/>
  <c r="D177" i="2"/>
  <c r="D179" i="2"/>
  <c r="D178" i="2"/>
  <c r="H192" i="2" l="1" a="1"/>
  <c r="H192" i="2" l="1"/>
  <c r="H194" i="2"/>
  <c r="H193" i="2"/>
  <c r="D196" i="2" l="1" a="1"/>
  <c r="D197" i="2" s="1"/>
  <c r="D196" i="2"/>
  <c r="D198" i="2"/>
</calcChain>
</file>

<file path=xl/sharedStrings.xml><?xml version="1.0" encoding="utf-8"?>
<sst xmlns="http://schemas.openxmlformats.org/spreadsheetml/2006/main" count="146" uniqueCount="74">
  <si>
    <t>Primary and Secondary Unknown Verification</t>
  </si>
  <si>
    <t>SimpleMesh.txt</t>
  </si>
  <si>
    <t>Incidence List</t>
  </si>
  <si>
    <t>x</t>
  </si>
  <si>
    <t>y</t>
  </si>
  <si>
    <t>Material Properties</t>
  </si>
  <si>
    <t>Poisson's Ratio</t>
  </si>
  <si>
    <t>Young's Modulus (MPa)</t>
  </si>
  <si>
    <t>Unit Weight (kN/m3)</t>
  </si>
  <si>
    <t>Global Stiffness Matrix - from Matlab</t>
  </si>
  <si>
    <t>Note: see Global Stiffness Verification.xlsx for Global Stiffness Matrix Verifications</t>
  </si>
  <si>
    <t>Boundary Conditions</t>
  </si>
  <si>
    <t>X-displacement = 0</t>
  </si>
  <si>
    <t>Nodes:</t>
  </si>
  <si>
    <t>Y-displacement = 0</t>
  </si>
  <si>
    <t>Nodes with known displacements:</t>
  </si>
  <si>
    <t>Initial Conditions - Gravitational Loading</t>
  </si>
  <si>
    <t>Element #</t>
  </si>
  <si>
    <t>Area</t>
  </si>
  <si>
    <t>Node Coordinates List</t>
  </si>
  <si>
    <t>Node i</t>
  </si>
  <si>
    <t>Node j</t>
  </si>
  <si>
    <t>Node m</t>
  </si>
  <si>
    <t>Node #</t>
  </si>
  <si>
    <t xml:space="preserve">Note: Areas are calculated using the following spreadsheet: </t>
  </si>
  <si>
    <t>x/y</t>
  </si>
  <si>
    <t>unknown</t>
  </si>
  <si>
    <t>Matlab Result:</t>
  </si>
  <si>
    <t>f</t>
  </si>
  <si>
    <t>fx_set</t>
  </si>
  <si>
    <t>fy_set</t>
  </si>
  <si>
    <t>Solve Primary Unknowns</t>
  </si>
  <si>
    <t xml:space="preserve"> = </t>
  </si>
  <si>
    <t>{f}=[K]{u}</t>
  </si>
  <si>
    <t>Displacement Vector {u}:</t>
  </si>
  <si>
    <t>Disp (m)</t>
  </si>
  <si>
    <t>Force Vector {f}:</t>
  </si>
  <si>
    <t>Global Stiffness Matrix</t>
  </si>
  <si>
    <t>Displacement Vector (m)</t>
  </si>
  <si>
    <t>Weight (N)</t>
  </si>
  <si>
    <t>1/3*Weight (N)</t>
  </si>
  <si>
    <t>Force (N)</t>
  </si>
  <si>
    <t>f_solved</t>
  </si>
  <si>
    <t>u_solved</t>
  </si>
  <si>
    <t>Check Matlab Result:</t>
  </si>
  <si>
    <t>Force Vector</t>
  </si>
  <si>
    <t>Matlab</t>
  </si>
  <si>
    <t>Excel</t>
  </si>
  <si>
    <t>Difference</t>
  </si>
  <si>
    <t>Solve Secondary Unknowns</t>
  </si>
  <si>
    <t>Verification of Element #1:</t>
  </si>
  <si>
    <t>εx</t>
  </si>
  <si>
    <t>εy</t>
  </si>
  <si>
    <t>εxy</t>
  </si>
  <si>
    <t xml:space="preserve"> =</t>
  </si>
  <si>
    <t>Note: [Be] and [De] matrices were calculated in Element Stiffness Matrix Verification.xlsx</t>
  </si>
  <si>
    <t>Element Stiffness Matrix Verification.xlsx</t>
  </si>
  <si>
    <t xml:space="preserve"> x</t>
  </si>
  <si>
    <t>u2</t>
  </si>
  <si>
    <t>v2</t>
  </si>
  <si>
    <t>u3</t>
  </si>
  <si>
    <t>v3</t>
  </si>
  <si>
    <t>u5</t>
  </si>
  <si>
    <t>v5</t>
  </si>
  <si>
    <t>u1</t>
  </si>
  <si>
    <t>v1</t>
  </si>
  <si>
    <t>u4</t>
  </si>
  <si>
    <t>v4</t>
  </si>
  <si>
    <r>
      <t>Strains: {</t>
    </r>
    <r>
      <rPr>
        <b/>
        <sz val="11"/>
        <color theme="1"/>
        <rFont val="Calibri"/>
        <family val="2"/>
      </rPr>
      <t>εe}=[Be]{ue}</t>
    </r>
  </si>
  <si>
    <r>
      <t>Stresses: {</t>
    </r>
    <r>
      <rPr>
        <b/>
        <sz val="11"/>
        <color theme="1"/>
        <rFont val="Calibri"/>
        <family val="2"/>
      </rPr>
      <t>σe}=[De]{εe}</t>
    </r>
  </si>
  <si>
    <t>σx</t>
  </si>
  <si>
    <t>σy</t>
  </si>
  <si>
    <r>
      <rPr>
        <sz val="11"/>
        <color theme="1"/>
        <rFont val="Calibri"/>
        <family val="2"/>
      </rPr>
      <t>τ</t>
    </r>
    <r>
      <rPr>
        <sz val="11"/>
        <color theme="1"/>
        <rFont val="Calibri"/>
        <family val="2"/>
        <scheme val="minor"/>
      </rPr>
      <t>xy</t>
    </r>
  </si>
  <si>
    <t>Input File: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</si>
</sst>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3" fillId="0" borderId="0" xfId="0" applyFont="1" applyBorder="1" applyAlignment="1">
      <alignment horizontal="left" vertical="center"/>
    </xf>
    <xf numFmtId="0" fontId="0" fillId="0" borderId="0" xfId="0" applyFill="1" applyBorder="1"/>
    <xf numFmtId="0" fontId="0" fillId="0" borderId="0" xfId="0" applyFont="1" applyFill="1" applyBorder="1" applyAlignment="1">
      <alignment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/>
    <xf numFmtId="1" fontId="0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/>
    <xf numFmtId="1" fontId="6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1" fontId="0" fillId="0" borderId="3" xfId="0" applyNumberFormat="1" applyBorder="1"/>
    <xf numFmtId="0" fontId="0" fillId="2" borderId="0" xfId="0" applyFont="1" applyFill="1"/>
    <xf numFmtId="11" fontId="1" fillId="0" borderId="0" xfId="0" applyNumberFormat="1" applyFont="1"/>
    <xf numFmtId="164" fontId="0" fillId="0" borderId="2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3" xfId="0" applyNumberFormat="1" applyBorder="1"/>
    <xf numFmtId="0" fontId="1" fillId="2" borderId="0" xfId="0" applyFont="1" applyFill="1"/>
    <xf numFmtId="11" fontId="0" fillId="0" borderId="0" xfId="0" applyNumberFormat="1" applyBorder="1"/>
    <xf numFmtId="0" fontId="0" fillId="0" borderId="0" xfId="0"/>
    <xf numFmtId="11" fontId="0" fillId="0" borderId="4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0" fontId="0" fillId="2" borderId="0" xfId="0" applyFill="1" applyBorder="1"/>
    <xf numFmtId="0" fontId="1" fillId="2" borderId="0" xfId="0" applyFont="1" applyFill="1" applyBorder="1"/>
    <xf numFmtId="11" fontId="1" fillId="2" borderId="0" xfId="0" applyNumberFormat="1" applyFont="1" applyFill="1" applyBorder="1"/>
    <xf numFmtId="11" fontId="0" fillId="2" borderId="0" xfId="0" applyNumberFormat="1" applyFill="1" applyBorder="1"/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16</xdr:row>
      <xdr:rowOff>76200</xdr:rowOff>
    </xdr:from>
    <xdr:to>
      <xdr:col>7</xdr:col>
      <xdr:colOff>217392</xdr:colOff>
      <xdr:row>28</xdr:row>
      <xdr:rowOff>187626</xdr:rowOff>
    </xdr:to>
    <xdr:grpSp>
      <xdr:nvGrpSpPr>
        <xdr:cNvPr id="10" name="Group 9"/>
        <xdr:cNvGrpSpPr/>
      </xdr:nvGrpSpPr>
      <xdr:grpSpPr>
        <a:xfrm>
          <a:off x="619125" y="3143250"/>
          <a:ext cx="5446617" cy="2397426"/>
          <a:chOff x="6381750" y="2105025"/>
          <a:chExt cx="4760817" cy="2397426"/>
        </a:xfrm>
      </xdr:grpSpPr>
      <xdr:pic>
        <xdr:nvPicPr>
          <xdr:cNvPr id="4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6381750" y="2105025"/>
            <a:ext cx="4191000" cy="2397426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5" name="TextBox 4"/>
          <xdr:cNvSpPr txBox="1"/>
        </xdr:nvSpPr>
        <xdr:spPr>
          <a:xfrm>
            <a:off x="6610350" y="2247900"/>
            <a:ext cx="988917" cy="379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CA" sz="1800" b="1"/>
              <a:t>4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6772275" y="4010025"/>
            <a:ext cx="988917" cy="3983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CA" sz="1800" b="1"/>
              <a:t>1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8610600" y="3105150"/>
            <a:ext cx="988917" cy="3983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CA" sz="1800" b="1"/>
              <a:t>5</a:t>
            </a:r>
          </a:p>
        </xdr:txBody>
      </xdr:sp>
      <xdr:sp macro="" textlink="">
        <xdr:nvSpPr>
          <xdr:cNvPr id="8" name="TextBox 7"/>
          <xdr:cNvSpPr txBox="1"/>
        </xdr:nvSpPr>
        <xdr:spPr>
          <a:xfrm>
            <a:off x="10153650" y="2228850"/>
            <a:ext cx="988917" cy="379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CA" sz="1800" b="1"/>
              <a:t>3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10125075" y="3914775"/>
            <a:ext cx="988917" cy="3983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CA" sz="1800" b="1"/>
              <a:t>2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tabSelected="1" workbookViewId="0">
      <selection activeCell="K10" sqref="K10"/>
    </sheetView>
  </sheetViews>
  <sheetFormatPr defaultRowHeight="15" x14ac:dyDescent="0.25"/>
  <cols>
    <col min="1" max="1" width="22.5703125" customWidth="1"/>
    <col min="2" max="2" width="10" customWidth="1"/>
    <col min="4" max="4" width="11.85546875" customWidth="1"/>
    <col min="5" max="5" width="15.85546875" customWidth="1"/>
  </cols>
  <sheetData>
    <row r="1" spans="1:9" x14ac:dyDescent="0.25">
      <c r="A1" s="1" t="s">
        <v>0</v>
      </c>
    </row>
    <row r="2" spans="1:9" x14ac:dyDescent="0.25">
      <c r="A2" s="1" t="s">
        <v>73</v>
      </c>
      <c r="B2" t="s">
        <v>1</v>
      </c>
    </row>
    <row r="4" spans="1:9" x14ac:dyDescent="0.25">
      <c r="A4" s="1" t="s">
        <v>5</v>
      </c>
    </row>
    <row r="5" spans="1:9" x14ac:dyDescent="0.25">
      <c r="A5" s="7" t="s">
        <v>6</v>
      </c>
      <c r="B5">
        <v>0.25</v>
      </c>
    </row>
    <row r="6" spans="1:9" x14ac:dyDescent="0.25">
      <c r="A6" s="7" t="s">
        <v>7</v>
      </c>
      <c r="B6">
        <v>100</v>
      </c>
    </row>
    <row r="7" spans="1:9" x14ac:dyDescent="0.25">
      <c r="A7" s="7" t="s">
        <v>8</v>
      </c>
      <c r="B7">
        <v>20</v>
      </c>
    </row>
    <row r="10" spans="1:9" ht="15.75" x14ac:dyDescent="0.25">
      <c r="A10" s="2" t="s">
        <v>2</v>
      </c>
      <c r="B10" s="3"/>
      <c r="C10" s="3"/>
      <c r="D10" s="3"/>
      <c r="E10" s="3"/>
      <c r="F10" s="3"/>
      <c r="G10" s="3"/>
      <c r="H10" s="3"/>
    </row>
    <row r="11" spans="1:9" ht="15.75" x14ac:dyDescent="0.25">
      <c r="A11" s="4"/>
      <c r="B11" s="5"/>
      <c r="C11" s="5"/>
      <c r="D11" s="5"/>
      <c r="E11" s="5"/>
      <c r="F11" s="5"/>
      <c r="G11" s="5"/>
      <c r="H11" s="5"/>
    </row>
    <row r="12" spans="1:9" x14ac:dyDescent="0.25">
      <c r="B12" s="9" t="s">
        <v>17</v>
      </c>
      <c r="C12" s="9" t="s">
        <v>20</v>
      </c>
      <c r="D12" s="9" t="s">
        <v>21</v>
      </c>
      <c r="E12" s="9" t="s">
        <v>22</v>
      </c>
      <c r="F12" s="10"/>
      <c r="G12" s="10"/>
      <c r="H12" s="10"/>
      <c r="I12" s="6"/>
    </row>
    <row r="13" spans="1:9" x14ac:dyDescent="0.25">
      <c r="B13" s="9">
        <v>1</v>
      </c>
      <c r="C13" s="9">
        <v>2</v>
      </c>
      <c r="D13" s="9">
        <v>3</v>
      </c>
      <c r="E13" s="9">
        <v>5</v>
      </c>
      <c r="F13" s="11"/>
      <c r="G13" s="12"/>
      <c r="H13" s="12"/>
      <c r="I13" s="6"/>
    </row>
    <row r="14" spans="1:9" x14ac:dyDescent="0.25">
      <c r="B14" s="9">
        <v>2</v>
      </c>
      <c r="C14" s="9">
        <v>4</v>
      </c>
      <c r="D14" s="9">
        <v>1</v>
      </c>
      <c r="E14" s="9">
        <v>5</v>
      </c>
      <c r="F14" s="13"/>
      <c r="G14" s="13"/>
      <c r="H14" s="13"/>
      <c r="I14" s="6"/>
    </row>
    <row r="15" spans="1:9" x14ac:dyDescent="0.25">
      <c r="B15" s="9">
        <v>3</v>
      </c>
      <c r="C15" s="9">
        <v>5</v>
      </c>
      <c r="D15" s="9">
        <v>3</v>
      </c>
      <c r="E15" s="9">
        <v>4</v>
      </c>
      <c r="F15" s="14"/>
      <c r="G15" s="14"/>
      <c r="H15" s="14"/>
      <c r="I15" s="6"/>
    </row>
    <row r="16" spans="1:9" x14ac:dyDescent="0.25">
      <c r="B16" s="9">
        <v>4</v>
      </c>
      <c r="C16" s="9">
        <v>1</v>
      </c>
      <c r="D16" s="9">
        <v>2</v>
      </c>
      <c r="E16" s="9">
        <v>5</v>
      </c>
      <c r="F16" s="15"/>
      <c r="G16" s="15"/>
      <c r="H16" s="15"/>
      <c r="I16" s="6"/>
    </row>
    <row r="17" spans="1:9" x14ac:dyDescent="0.25">
      <c r="B17" s="12"/>
      <c r="C17" s="16"/>
      <c r="D17" s="16"/>
      <c r="E17" s="16"/>
      <c r="F17" s="16"/>
      <c r="G17" s="16"/>
      <c r="H17" s="16"/>
      <c r="I17" s="6"/>
    </row>
    <row r="18" spans="1:9" x14ac:dyDescent="0.25">
      <c r="B18" s="12"/>
      <c r="C18" s="13"/>
      <c r="D18" s="13"/>
      <c r="E18" s="13"/>
      <c r="F18" s="13"/>
      <c r="G18" s="13"/>
      <c r="H18" s="13"/>
      <c r="I18" s="6"/>
    </row>
    <row r="19" spans="1:9" x14ac:dyDescent="0.25">
      <c r="B19" s="12"/>
      <c r="C19" s="14"/>
      <c r="D19" s="14"/>
      <c r="E19" s="14"/>
      <c r="F19" s="14"/>
      <c r="G19" s="14"/>
      <c r="H19" s="14"/>
      <c r="I19" s="6"/>
    </row>
    <row r="20" spans="1:9" x14ac:dyDescent="0.25">
      <c r="B20" s="12"/>
      <c r="C20" s="15"/>
      <c r="D20" s="15"/>
      <c r="E20" s="15"/>
      <c r="F20" s="15"/>
      <c r="G20" s="15"/>
      <c r="H20" s="15"/>
      <c r="I20" s="6"/>
    </row>
    <row r="21" spans="1:9" x14ac:dyDescent="0.25">
      <c r="B21" s="12"/>
      <c r="C21" s="16"/>
      <c r="D21" s="16"/>
      <c r="E21" s="16"/>
      <c r="F21" s="16"/>
      <c r="G21" s="16"/>
      <c r="H21" s="16"/>
      <c r="I21" s="6"/>
    </row>
    <row r="22" spans="1:9" x14ac:dyDescent="0.25">
      <c r="A22" s="6"/>
      <c r="B22" s="17"/>
      <c r="C22" s="17"/>
      <c r="D22" s="17"/>
      <c r="E22" s="17"/>
      <c r="F22" s="17"/>
      <c r="G22" s="17"/>
      <c r="H22" s="17"/>
    </row>
    <row r="31" spans="1:9" ht="15.75" x14ac:dyDescent="0.25">
      <c r="A31" s="2" t="s">
        <v>19</v>
      </c>
      <c r="B31" s="3"/>
      <c r="C31" s="3"/>
      <c r="D31" s="3"/>
      <c r="E31" s="3"/>
      <c r="F31" s="3"/>
      <c r="G31" s="3"/>
      <c r="H31" s="3"/>
    </row>
    <row r="32" spans="1:9" ht="15.75" x14ac:dyDescent="0.25">
      <c r="A32" s="4"/>
      <c r="B32" s="5"/>
      <c r="C32" s="5"/>
      <c r="D32" s="5"/>
      <c r="E32" s="5"/>
      <c r="F32" s="5"/>
      <c r="G32" s="5"/>
      <c r="H32" s="5"/>
    </row>
    <row r="33" spans="1:11" ht="15.75" x14ac:dyDescent="0.25">
      <c r="A33" s="4"/>
      <c r="B33" s="5"/>
      <c r="C33" s="5"/>
      <c r="D33" s="5"/>
      <c r="E33" s="5"/>
      <c r="F33" s="5"/>
      <c r="G33" s="5"/>
      <c r="H33" s="5"/>
    </row>
    <row r="34" spans="1:11" ht="15.75" x14ac:dyDescent="0.25">
      <c r="A34" s="4"/>
      <c r="B34" s="5" t="s">
        <v>23</v>
      </c>
      <c r="C34" s="5" t="s">
        <v>3</v>
      </c>
      <c r="D34" s="5" t="s">
        <v>4</v>
      </c>
      <c r="E34" s="5"/>
      <c r="F34" s="5"/>
      <c r="G34" s="5"/>
      <c r="H34" s="5"/>
    </row>
    <row r="35" spans="1:11" ht="15.75" x14ac:dyDescent="0.25">
      <c r="A35" s="4"/>
      <c r="B35" s="5">
        <v>1</v>
      </c>
      <c r="C35" s="5">
        <v>0</v>
      </c>
      <c r="D35" s="5">
        <v>0</v>
      </c>
      <c r="E35" s="5"/>
      <c r="F35" s="5"/>
      <c r="G35" s="5"/>
      <c r="H35" s="5"/>
    </row>
    <row r="36" spans="1:11" ht="15.75" x14ac:dyDescent="0.25">
      <c r="A36" s="4"/>
      <c r="B36" s="5">
        <v>2</v>
      </c>
      <c r="C36" s="5">
        <v>100</v>
      </c>
      <c r="D36" s="5">
        <v>0</v>
      </c>
      <c r="E36" s="5"/>
      <c r="F36" s="5"/>
      <c r="G36" s="5"/>
      <c r="H36" s="5"/>
    </row>
    <row r="37" spans="1:11" ht="15.75" x14ac:dyDescent="0.25">
      <c r="A37" s="4"/>
      <c r="B37" s="5">
        <v>3</v>
      </c>
      <c r="C37" s="5">
        <v>100</v>
      </c>
      <c r="D37" s="5">
        <v>100</v>
      </c>
      <c r="E37" s="5"/>
      <c r="F37" s="5"/>
      <c r="G37" s="5"/>
      <c r="H37" s="5"/>
    </row>
    <row r="38" spans="1:11" ht="15.75" x14ac:dyDescent="0.25">
      <c r="A38" s="4"/>
      <c r="B38" s="5">
        <v>4</v>
      </c>
      <c r="C38" s="5">
        <v>0</v>
      </c>
      <c r="D38" s="5">
        <v>100</v>
      </c>
      <c r="E38" s="5"/>
      <c r="F38" s="5"/>
      <c r="G38" s="5"/>
      <c r="H38" s="5"/>
    </row>
    <row r="39" spans="1:11" ht="15.75" x14ac:dyDescent="0.25">
      <c r="A39" s="4"/>
      <c r="B39" s="5">
        <v>5</v>
      </c>
      <c r="C39" s="5">
        <v>50</v>
      </c>
      <c r="D39" s="5">
        <v>50</v>
      </c>
      <c r="E39" s="5"/>
      <c r="F39" s="5"/>
      <c r="G39" s="5"/>
      <c r="H39" s="5"/>
    </row>
    <row r="41" spans="1:11" ht="15.75" x14ac:dyDescent="0.25">
      <c r="A41" s="2" t="s">
        <v>9</v>
      </c>
      <c r="B41" s="3"/>
      <c r="C41" s="3"/>
      <c r="D41" s="3"/>
      <c r="E41" s="3"/>
      <c r="F41" s="3"/>
      <c r="G41" s="3"/>
      <c r="H41" s="3"/>
    </row>
    <row r="42" spans="1:11" ht="15.75" x14ac:dyDescent="0.25">
      <c r="A42" s="4"/>
      <c r="B42" s="5"/>
      <c r="C42" s="5"/>
      <c r="D42" s="5"/>
      <c r="E42" s="5"/>
      <c r="F42" s="5"/>
      <c r="G42" s="5"/>
      <c r="H42" s="5"/>
    </row>
    <row r="43" spans="1:11" x14ac:dyDescent="0.25">
      <c r="B43">
        <v>80000000</v>
      </c>
      <c r="C43">
        <v>40000000</v>
      </c>
      <c r="D43">
        <v>-20000000</v>
      </c>
      <c r="E43">
        <v>0</v>
      </c>
      <c r="F43">
        <v>0</v>
      </c>
      <c r="G43">
        <v>0</v>
      </c>
      <c r="H43">
        <v>20000000</v>
      </c>
      <c r="I43">
        <v>0</v>
      </c>
      <c r="J43">
        <v>-80000000</v>
      </c>
      <c r="K43">
        <v>-40000000</v>
      </c>
    </row>
    <row r="44" spans="1:11" x14ac:dyDescent="0.25">
      <c r="B44">
        <v>40000000</v>
      </c>
      <c r="C44">
        <v>80000000</v>
      </c>
      <c r="D44">
        <v>0</v>
      </c>
      <c r="E44">
        <v>20000000</v>
      </c>
      <c r="F44">
        <v>0</v>
      </c>
      <c r="G44">
        <v>0</v>
      </c>
      <c r="H44">
        <v>0</v>
      </c>
      <c r="I44">
        <v>-20000000</v>
      </c>
      <c r="J44">
        <v>-40000000</v>
      </c>
      <c r="K44">
        <v>-80000000</v>
      </c>
    </row>
    <row r="45" spans="1:11" x14ac:dyDescent="0.25">
      <c r="B45">
        <v>-20000000</v>
      </c>
      <c r="C45">
        <v>0</v>
      </c>
      <c r="D45">
        <v>80000000</v>
      </c>
      <c r="E45">
        <v>-40000000</v>
      </c>
      <c r="F45">
        <v>20000000</v>
      </c>
      <c r="G45">
        <v>0</v>
      </c>
      <c r="H45">
        <v>0</v>
      </c>
      <c r="I45">
        <v>0</v>
      </c>
      <c r="J45">
        <v>-80000000</v>
      </c>
      <c r="K45">
        <v>40000000</v>
      </c>
    </row>
    <row r="46" spans="1:11" x14ac:dyDescent="0.25">
      <c r="B46">
        <v>0</v>
      </c>
      <c r="C46">
        <v>20000000</v>
      </c>
      <c r="D46">
        <v>-40000000</v>
      </c>
      <c r="E46">
        <v>80000000</v>
      </c>
      <c r="F46">
        <v>0</v>
      </c>
      <c r="G46">
        <v>-20000000</v>
      </c>
      <c r="H46">
        <v>0</v>
      </c>
      <c r="I46">
        <v>0</v>
      </c>
      <c r="J46">
        <v>40000000</v>
      </c>
      <c r="K46">
        <v>-80000000</v>
      </c>
    </row>
    <row r="47" spans="1:11" x14ac:dyDescent="0.25">
      <c r="B47">
        <v>0</v>
      </c>
      <c r="C47">
        <v>0</v>
      </c>
      <c r="D47">
        <v>20000000</v>
      </c>
      <c r="E47">
        <v>0</v>
      </c>
      <c r="F47">
        <v>80000000</v>
      </c>
      <c r="G47">
        <v>40000000</v>
      </c>
      <c r="H47">
        <v>-20000000</v>
      </c>
      <c r="I47">
        <v>0</v>
      </c>
      <c r="J47">
        <v>-80000000</v>
      </c>
      <c r="K47">
        <v>-40000000</v>
      </c>
    </row>
    <row r="48" spans="1:11" x14ac:dyDescent="0.25">
      <c r="B48">
        <v>0</v>
      </c>
      <c r="C48">
        <v>0</v>
      </c>
      <c r="D48">
        <v>0</v>
      </c>
      <c r="E48">
        <v>-20000000</v>
      </c>
      <c r="F48">
        <v>40000000</v>
      </c>
      <c r="G48">
        <v>80000000</v>
      </c>
      <c r="H48">
        <v>0</v>
      </c>
      <c r="I48">
        <v>20000000</v>
      </c>
      <c r="J48">
        <v>-40000000</v>
      </c>
      <c r="K48">
        <v>-80000000</v>
      </c>
    </row>
    <row r="49" spans="1:11" x14ac:dyDescent="0.25">
      <c r="B49">
        <v>20000000</v>
      </c>
      <c r="C49">
        <v>0</v>
      </c>
      <c r="D49">
        <v>0</v>
      </c>
      <c r="E49">
        <v>0</v>
      </c>
      <c r="F49">
        <v>-20000000</v>
      </c>
      <c r="G49">
        <v>0</v>
      </c>
      <c r="H49">
        <v>80000000</v>
      </c>
      <c r="I49">
        <v>-40000000</v>
      </c>
      <c r="J49">
        <v>-80000000</v>
      </c>
      <c r="K49">
        <v>40000000</v>
      </c>
    </row>
    <row r="50" spans="1:11" x14ac:dyDescent="0.25">
      <c r="B50">
        <v>0</v>
      </c>
      <c r="C50">
        <v>-20000000</v>
      </c>
      <c r="D50">
        <v>0</v>
      </c>
      <c r="E50">
        <v>0</v>
      </c>
      <c r="F50">
        <v>0</v>
      </c>
      <c r="G50">
        <v>20000000</v>
      </c>
      <c r="H50">
        <v>-40000000</v>
      </c>
      <c r="I50">
        <v>80000000</v>
      </c>
      <c r="J50">
        <v>40000000</v>
      </c>
      <c r="K50">
        <v>-80000000</v>
      </c>
    </row>
    <row r="51" spans="1:11" x14ac:dyDescent="0.25">
      <c r="B51">
        <v>-80000000</v>
      </c>
      <c r="C51">
        <v>-40000000</v>
      </c>
      <c r="D51">
        <v>-80000000</v>
      </c>
      <c r="E51">
        <v>40000000</v>
      </c>
      <c r="F51">
        <v>-80000000</v>
      </c>
      <c r="G51">
        <v>-40000000</v>
      </c>
      <c r="H51">
        <v>-80000000</v>
      </c>
      <c r="I51">
        <v>40000000</v>
      </c>
      <c r="J51">
        <v>320000000</v>
      </c>
      <c r="K51">
        <v>0</v>
      </c>
    </row>
    <row r="52" spans="1:11" x14ac:dyDescent="0.25">
      <c r="B52">
        <v>-40000000</v>
      </c>
      <c r="C52">
        <v>-80000000</v>
      </c>
      <c r="D52">
        <v>40000000</v>
      </c>
      <c r="E52">
        <v>-80000000</v>
      </c>
      <c r="F52">
        <v>-40000000</v>
      </c>
      <c r="G52">
        <v>-80000000</v>
      </c>
      <c r="H52">
        <v>40000000</v>
      </c>
      <c r="I52">
        <v>-80000000</v>
      </c>
      <c r="J52">
        <v>0</v>
      </c>
      <c r="K52">
        <v>320000000</v>
      </c>
    </row>
    <row r="54" spans="1:11" x14ac:dyDescent="0.25">
      <c r="B54" t="s">
        <v>10</v>
      </c>
    </row>
    <row r="56" spans="1:11" ht="15.75" x14ac:dyDescent="0.25">
      <c r="A56" s="2" t="s">
        <v>11</v>
      </c>
      <c r="B56" s="3"/>
      <c r="C56" s="3"/>
      <c r="D56" s="3"/>
      <c r="E56" s="3"/>
      <c r="F56" s="3"/>
      <c r="G56" s="3"/>
      <c r="H56" s="3"/>
    </row>
    <row r="57" spans="1:11" ht="15.75" x14ac:dyDescent="0.25">
      <c r="A57" s="4"/>
      <c r="B57" s="5"/>
      <c r="C57" s="5"/>
      <c r="D57" s="5"/>
      <c r="E57" s="5"/>
      <c r="F57" s="5"/>
      <c r="G57" s="5"/>
      <c r="H57" s="5"/>
    </row>
    <row r="58" spans="1:11" ht="15.75" x14ac:dyDescent="0.25">
      <c r="A58" s="8" t="s">
        <v>15</v>
      </c>
      <c r="B58" s="5"/>
      <c r="C58" s="5"/>
      <c r="D58" s="5"/>
      <c r="E58" s="5"/>
      <c r="F58" s="5"/>
      <c r="G58" s="5"/>
      <c r="H58" s="5"/>
    </row>
    <row r="59" spans="1:11" ht="15.75" x14ac:dyDescent="0.25">
      <c r="A59" s="4"/>
      <c r="B59" s="5"/>
      <c r="C59" s="5"/>
      <c r="D59" s="5"/>
      <c r="E59" s="5"/>
      <c r="F59" s="5"/>
      <c r="G59" s="5"/>
      <c r="H59" s="5"/>
    </row>
    <row r="60" spans="1:11" x14ac:dyDescent="0.25">
      <c r="B60" t="s">
        <v>12</v>
      </c>
      <c r="D60" t="s">
        <v>14</v>
      </c>
    </row>
    <row r="61" spans="1:11" x14ac:dyDescent="0.25">
      <c r="B61" t="s">
        <v>13</v>
      </c>
      <c r="D61" t="s">
        <v>13</v>
      </c>
    </row>
    <row r="62" spans="1:11" x14ac:dyDescent="0.25">
      <c r="B62">
        <v>1</v>
      </c>
      <c r="D62">
        <v>1</v>
      </c>
    </row>
    <row r="63" spans="1:11" x14ac:dyDescent="0.25">
      <c r="B63">
        <v>2</v>
      </c>
      <c r="D63">
        <v>2</v>
      </c>
    </row>
    <row r="64" spans="1:11" x14ac:dyDescent="0.25">
      <c r="B64">
        <v>3</v>
      </c>
    </row>
    <row r="65" spans="2:4" x14ac:dyDescent="0.25">
      <c r="B65">
        <v>4</v>
      </c>
    </row>
    <row r="66" spans="2:4" s="18" customFormat="1" x14ac:dyDescent="0.25"/>
    <row r="67" spans="2:4" s="18" customFormat="1" x14ac:dyDescent="0.25">
      <c r="B67" s="18" t="s">
        <v>34</v>
      </c>
    </row>
    <row r="68" spans="2:4" s="18" customFormat="1" x14ac:dyDescent="0.25"/>
    <row r="69" spans="2:4" s="18" customFormat="1" x14ac:dyDescent="0.25">
      <c r="B69" s="18" t="s">
        <v>23</v>
      </c>
      <c r="C69" s="18" t="s">
        <v>25</v>
      </c>
      <c r="D69" s="18" t="s">
        <v>35</v>
      </c>
    </row>
    <row r="70" spans="2:4" s="18" customFormat="1" x14ac:dyDescent="0.25">
      <c r="B70" s="18">
        <v>1</v>
      </c>
      <c r="C70" s="18" t="s">
        <v>3</v>
      </c>
      <c r="D70" s="18">
        <v>0</v>
      </c>
    </row>
    <row r="71" spans="2:4" s="18" customFormat="1" x14ac:dyDescent="0.25">
      <c r="B71" s="18">
        <v>1</v>
      </c>
      <c r="C71" s="18" t="s">
        <v>4</v>
      </c>
      <c r="D71" s="21">
        <v>0</v>
      </c>
    </row>
    <row r="72" spans="2:4" s="18" customFormat="1" x14ac:dyDescent="0.25">
      <c r="B72" s="18">
        <v>2</v>
      </c>
      <c r="C72" s="18" t="s">
        <v>3</v>
      </c>
      <c r="D72" s="18">
        <v>0</v>
      </c>
    </row>
    <row r="73" spans="2:4" s="18" customFormat="1" x14ac:dyDescent="0.25">
      <c r="B73" s="18">
        <v>2</v>
      </c>
      <c r="C73" s="18" t="s">
        <v>4</v>
      </c>
      <c r="D73" s="21">
        <v>0</v>
      </c>
    </row>
    <row r="74" spans="2:4" s="18" customFormat="1" x14ac:dyDescent="0.25">
      <c r="B74" s="18">
        <v>3</v>
      </c>
      <c r="C74" s="18" t="s">
        <v>3</v>
      </c>
      <c r="D74" s="18">
        <v>0</v>
      </c>
    </row>
    <row r="75" spans="2:4" s="18" customFormat="1" x14ac:dyDescent="0.25">
      <c r="B75" s="18">
        <v>3</v>
      </c>
      <c r="C75" s="18" t="s">
        <v>4</v>
      </c>
      <c r="D75" s="21" t="s">
        <v>26</v>
      </c>
    </row>
    <row r="76" spans="2:4" s="18" customFormat="1" x14ac:dyDescent="0.25">
      <c r="B76" s="18">
        <v>4</v>
      </c>
      <c r="C76" s="18" t="s">
        <v>3</v>
      </c>
      <c r="D76" s="18">
        <v>0</v>
      </c>
    </row>
    <row r="77" spans="2:4" s="18" customFormat="1" x14ac:dyDescent="0.25">
      <c r="B77" s="18">
        <v>4</v>
      </c>
      <c r="C77" s="18" t="s">
        <v>4</v>
      </c>
      <c r="D77" s="21" t="s">
        <v>26</v>
      </c>
    </row>
    <row r="78" spans="2:4" s="18" customFormat="1" x14ac:dyDescent="0.25">
      <c r="B78" s="18">
        <v>5</v>
      </c>
      <c r="C78" s="18" t="s">
        <v>3</v>
      </c>
      <c r="D78" s="21" t="s">
        <v>26</v>
      </c>
    </row>
    <row r="79" spans="2:4" s="18" customFormat="1" x14ac:dyDescent="0.25">
      <c r="B79" s="18">
        <v>5</v>
      </c>
      <c r="C79" s="18" t="s">
        <v>4</v>
      </c>
      <c r="D79" s="21" t="s">
        <v>26</v>
      </c>
    </row>
    <row r="81" spans="1:8" ht="15.75" x14ac:dyDescent="0.25">
      <c r="A81" s="2" t="s">
        <v>16</v>
      </c>
      <c r="B81" s="3"/>
      <c r="C81" s="3"/>
      <c r="D81" s="3"/>
      <c r="E81" s="3"/>
      <c r="F81" s="3"/>
      <c r="G81" s="3"/>
      <c r="H81" s="3"/>
    </row>
    <row r="82" spans="1:8" ht="15.75" x14ac:dyDescent="0.25">
      <c r="A82" s="4"/>
      <c r="B82" s="5"/>
      <c r="C82" s="5"/>
      <c r="D82" s="5"/>
      <c r="E82" s="5"/>
      <c r="F82" s="5"/>
      <c r="G82" s="5"/>
      <c r="H82" s="5"/>
    </row>
    <row r="83" spans="1:8" ht="15.75" x14ac:dyDescent="0.25">
      <c r="A83" s="4"/>
      <c r="B83" s="5" t="s">
        <v>24</v>
      </c>
      <c r="C83" s="5"/>
      <c r="D83" s="5"/>
      <c r="E83" s="5"/>
      <c r="F83" s="5"/>
      <c r="G83" s="5"/>
      <c r="H83" s="5"/>
    </row>
    <row r="84" spans="1:8" s="18" customFormat="1" ht="15.75" x14ac:dyDescent="0.25">
      <c r="A84" s="4"/>
      <c r="B84" s="19" t="s">
        <v>56</v>
      </c>
      <c r="C84" s="19"/>
      <c r="D84" s="19"/>
      <c r="E84" s="19"/>
      <c r="F84" s="19"/>
      <c r="G84" s="19"/>
      <c r="H84" s="19"/>
    </row>
    <row r="85" spans="1:8" ht="15.75" x14ac:dyDescent="0.25">
      <c r="A85" s="4"/>
      <c r="B85" s="5"/>
      <c r="C85" s="5"/>
      <c r="D85" s="5"/>
      <c r="E85" s="5"/>
      <c r="F85" s="5"/>
      <c r="G85" s="5"/>
      <c r="H85" s="5"/>
    </row>
    <row r="86" spans="1:8" x14ac:dyDescent="0.25">
      <c r="B86" t="s">
        <v>17</v>
      </c>
      <c r="C86" t="s">
        <v>18</v>
      </c>
      <c r="D86" t="s">
        <v>39</v>
      </c>
      <c r="E86" t="s">
        <v>40</v>
      </c>
    </row>
    <row r="87" spans="1:8" x14ac:dyDescent="0.25">
      <c r="B87">
        <v>1</v>
      </c>
      <c r="C87" s="20">
        <v>2500</v>
      </c>
      <c r="D87">
        <f>C87*$B$7*1000</f>
        <v>50000000</v>
      </c>
      <c r="E87" s="21">
        <f>D87/3</f>
        <v>16666666.666666666</v>
      </c>
    </row>
    <row r="88" spans="1:8" x14ac:dyDescent="0.25">
      <c r="B88">
        <v>2</v>
      </c>
      <c r="C88" s="20">
        <v>2500</v>
      </c>
      <c r="D88" s="18">
        <f t="shared" ref="D88:D90" si="0">C88*$B$7*1000</f>
        <v>50000000</v>
      </c>
      <c r="E88" s="21">
        <f t="shared" ref="E88:E90" si="1">D88/3</f>
        <v>16666666.666666666</v>
      </c>
    </row>
    <row r="89" spans="1:8" x14ac:dyDescent="0.25">
      <c r="B89">
        <v>3</v>
      </c>
      <c r="C89" s="20">
        <v>2500</v>
      </c>
      <c r="D89" s="18">
        <f t="shared" si="0"/>
        <v>50000000</v>
      </c>
      <c r="E89" s="21">
        <f t="shared" si="1"/>
        <v>16666666.666666666</v>
      </c>
    </row>
    <row r="90" spans="1:8" x14ac:dyDescent="0.25">
      <c r="B90">
        <v>4</v>
      </c>
      <c r="C90" s="20">
        <v>2500</v>
      </c>
      <c r="D90" s="18">
        <f t="shared" si="0"/>
        <v>50000000</v>
      </c>
      <c r="E90" s="21">
        <f t="shared" si="1"/>
        <v>16666666.666666666</v>
      </c>
    </row>
    <row r="92" spans="1:8" x14ac:dyDescent="0.25">
      <c r="B92" t="s">
        <v>36</v>
      </c>
      <c r="F92" s="22" t="s">
        <v>27</v>
      </c>
      <c r="G92" s="22"/>
      <c r="H92" s="22"/>
    </row>
    <row r="93" spans="1:8" s="18" customFormat="1" x14ac:dyDescent="0.25">
      <c r="F93" s="22"/>
      <c r="G93" s="22"/>
      <c r="H93" s="22"/>
    </row>
    <row r="94" spans="1:8" x14ac:dyDescent="0.25">
      <c r="B94" t="s">
        <v>23</v>
      </c>
      <c r="C94" t="s">
        <v>25</v>
      </c>
      <c r="D94" t="s">
        <v>41</v>
      </c>
      <c r="F94" s="22" t="s">
        <v>28</v>
      </c>
      <c r="G94" s="22" t="s">
        <v>29</v>
      </c>
      <c r="H94" s="22" t="s">
        <v>30</v>
      </c>
    </row>
    <row r="95" spans="1:8" x14ac:dyDescent="0.25">
      <c r="B95">
        <v>1</v>
      </c>
      <c r="C95" t="s">
        <v>3</v>
      </c>
      <c r="D95" t="s">
        <v>26</v>
      </c>
      <c r="F95" s="22">
        <v>0</v>
      </c>
      <c r="G95" s="22">
        <v>5</v>
      </c>
      <c r="H95" s="22">
        <v>3</v>
      </c>
    </row>
    <row r="96" spans="1:8" x14ac:dyDescent="0.25">
      <c r="B96">
        <v>1</v>
      </c>
      <c r="C96" t="s">
        <v>4</v>
      </c>
      <c r="D96" s="21" t="s">
        <v>26</v>
      </c>
      <c r="F96" s="22">
        <v>0</v>
      </c>
      <c r="G96" s="22"/>
      <c r="H96" s="22">
        <v>4</v>
      </c>
    </row>
    <row r="97" spans="1:15" x14ac:dyDescent="0.25">
      <c r="B97">
        <v>2</v>
      </c>
      <c r="C97" t="s">
        <v>3</v>
      </c>
      <c r="D97" t="s">
        <v>26</v>
      </c>
      <c r="F97" s="22">
        <v>0</v>
      </c>
      <c r="G97" s="22"/>
      <c r="H97" s="22">
        <v>5</v>
      </c>
    </row>
    <row r="98" spans="1:15" x14ac:dyDescent="0.25">
      <c r="B98">
        <v>2</v>
      </c>
      <c r="C98" t="s">
        <v>4</v>
      </c>
      <c r="D98" s="21" t="s">
        <v>26</v>
      </c>
      <c r="F98" s="22">
        <v>0</v>
      </c>
      <c r="G98" s="22"/>
      <c r="H98" s="22"/>
    </row>
    <row r="99" spans="1:15" x14ac:dyDescent="0.25">
      <c r="B99">
        <v>3</v>
      </c>
      <c r="C99" t="s">
        <v>3</v>
      </c>
      <c r="D99" t="s">
        <v>26</v>
      </c>
      <c r="F99" s="22">
        <v>0</v>
      </c>
      <c r="G99" s="22"/>
      <c r="H99" s="22"/>
    </row>
    <row r="100" spans="1:15" x14ac:dyDescent="0.25">
      <c r="B100">
        <v>3</v>
      </c>
      <c r="C100" t="s">
        <v>4</v>
      </c>
      <c r="D100" s="21">
        <f>E89+E90</f>
        <v>33333333.333333332</v>
      </c>
      <c r="F100" s="22">
        <v>33333333.333333299</v>
      </c>
      <c r="G100" s="22"/>
      <c r="H100" s="22"/>
      <c r="J100" s="21"/>
    </row>
    <row r="101" spans="1:15" x14ac:dyDescent="0.25">
      <c r="B101">
        <v>4</v>
      </c>
      <c r="C101" t="s">
        <v>3</v>
      </c>
      <c r="D101" t="s">
        <v>26</v>
      </c>
      <c r="F101" s="22">
        <v>0</v>
      </c>
      <c r="G101" s="22"/>
      <c r="H101" s="22"/>
    </row>
    <row r="102" spans="1:15" x14ac:dyDescent="0.25">
      <c r="B102">
        <v>4</v>
      </c>
      <c r="C102" t="s">
        <v>4</v>
      </c>
      <c r="D102" s="21">
        <f>+E88+E89</f>
        <v>33333333.333333332</v>
      </c>
      <c r="F102" s="22">
        <v>33333333.333333299</v>
      </c>
      <c r="G102" s="22"/>
      <c r="H102" s="22"/>
    </row>
    <row r="103" spans="1:15" x14ac:dyDescent="0.25">
      <c r="B103">
        <v>5</v>
      </c>
      <c r="C103" t="s">
        <v>3</v>
      </c>
      <c r="D103">
        <v>0</v>
      </c>
      <c r="F103" s="22">
        <v>0</v>
      </c>
      <c r="G103" s="22"/>
      <c r="H103" s="22"/>
    </row>
    <row r="104" spans="1:15" x14ac:dyDescent="0.25">
      <c r="B104">
        <v>5</v>
      </c>
      <c r="C104" t="s">
        <v>4</v>
      </c>
      <c r="D104" s="21">
        <f>SUM(E87:E90)</f>
        <v>66666666.666666664</v>
      </c>
      <c r="F104" s="22">
        <v>66666666.666666701</v>
      </c>
      <c r="G104" s="22"/>
      <c r="H104" s="22"/>
    </row>
    <row r="106" spans="1:15" ht="15.75" x14ac:dyDescent="0.25">
      <c r="A106" s="2" t="s">
        <v>31</v>
      </c>
      <c r="B106" s="3"/>
      <c r="C106" s="3"/>
      <c r="D106" s="3"/>
      <c r="E106" s="3"/>
      <c r="F106" s="3"/>
      <c r="G106" s="3"/>
      <c r="H106" s="3"/>
    </row>
    <row r="107" spans="1:15" ht="15.75" x14ac:dyDescent="0.25">
      <c r="A107" s="4"/>
      <c r="B107" s="19"/>
      <c r="C107" s="19"/>
      <c r="D107" s="19"/>
      <c r="E107" s="19"/>
      <c r="F107" s="19"/>
      <c r="G107" s="19"/>
      <c r="H107" s="19"/>
    </row>
    <row r="108" spans="1:15" x14ac:dyDescent="0.25">
      <c r="B108" t="s">
        <v>33</v>
      </c>
    </row>
    <row r="109" spans="1:15" s="18" customFormat="1" x14ac:dyDescent="0.25"/>
    <row r="110" spans="1:15" s="18" customFormat="1" x14ac:dyDescent="0.25"/>
    <row r="111" spans="1:15" x14ac:dyDescent="0.25">
      <c r="B111" s="1" t="s">
        <v>41</v>
      </c>
      <c r="D111" s="1" t="s">
        <v>37</v>
      </c>
      <c r="O111" s="1" t="s">
        <v>38</v>
      </c>
    </row>
    <row r="112" spans="1:15" x14ac:dyDescent="0.25">
      <c r="B112" s="24" t="str">
        <f>D95</f>
        <v>unknown</v>
      </c>
      <c r="D112" s="23">
        <f>B43</f>
        <v>80000000</v>
      </c>
      <c r="E112" s="25">
        <f t="shared" ref="E112:M121" si="2">C43</f>
        <v>40000000</v>
      </c>
      <c r="F112" s="25">
        <f t="shared" si="2"/>
        <v>-20000000</v>
      </c>
      <c r="G112" s="25">
        <f t="shared" si="2"/>
        <v>0</v>
      </c>
      <c r="H112" s="25">
        <f t="shared" si="2"/>
        <v>0</v>
      </c>
      <c r="I112" s="25">
        <f t="shared" si="2"/>
        <v>0</v>
      </c>
      <c r="J112" s="25">
        <f t="shared" si="2"/>
        <v>20000000</v>
      </c>
      <c r="K112" s="25">
        <f t="shared" si="2"/>
        <v>0</v>
      </c>
      <c r="L112" s="25">
        <f t="shared" si="2"/>
        <v>-80000000</v>
      </c>
      <c r="M112" s="26">
        <f t="shared" si="2"/>
        <v>-40000000</v>
      </c>
      <c r="N112" s="18"/>
      <c r="O112" s="24">
        <v>0</v>
      </c>
    </row>
    <row r="113" spans="2:15" x14ac:dyDescent="0.25">
      <c r="B113" s="24" t="str">
        <f t="shared" ref="B113:B121" si="3">D96</f>
        <v>unknown</v>
      </c>
      <c r="D113" s="23">
        <f t="shared" ref="D113:D121" si="4">B44</f>
        <v>40000000</v>
      </c>
      <c r="E113" s="25">
        <f t="shared" si="2"/>
        <v>80000000</v>
      </c>
      <c r="F113" s="25">
        <f t="shared" si="2"/>
        <v>0</v>
      </c>
      <c r="G113" s="25">
        <f t="shared" si="2"/>
        <v>20000000</v>
      </c>
      <c r="H113" s="25">
        <f t="shared" si="2"/>
        <v>0</v>
      </c>
      <c r="I113" s="25">
        <f t="shared" si="2"/>
        <v>0</v>
      </c>
      <c r="J113" s="25">
        <f t="shared" si="2"/>
        <v>0</v>
      </c>
      <c r="K113" s="25">
        <f t="shared" si="2"/>
        <v>-20000000</v>
      </c>
      <c r="L113" s="25">
        <f t="shared" si="2"/>
        <v>-40000000</v>
      </c>
      <c r="M113" s="26">
        <f t="shared" si="2"/>
        <v>-80000000</v>
      </c>
      <c r="N113" s="18"/>
      <c r="O113" s="27">
        <v>0</v>
      </c>
    </row>
    <row r="114" spans="2:15" x14ac:dyDescent="0.25">
      <c r="B114" s="24" t="str">
        <f t="shared" si="3"/>
        <v>unknown</v>
      </c>
      <c r="D114" s="23">
        <f t="shared" si="4"/>
        <v>-20000000</v>
      </c>
      <c r="E114" s="25">
        <f t="shared" si="2"/>
        <v>0</v>
      </c>
      <c r="F114" s="25">
        <f t="shared" si="2"/>
        <v>80000000</v>
      </c>
      <c r="G114" s="25">
        <f t="shared" si="2"/>
        <v>-40000000</v>
      </c>
      <c r="H114" s="25">
        <f t="shared" si="2"/>
        <v>20000000</v>
      </c>
      <c r="I114" s="25">
        <f t="shared" si="2"/>
        <v>0</v>
      </c>
      <c r="J114" s="25">
        <f t="shared" si="2"/>
        <v>0</v>
      </c>
      <c r="K114" s="25">
        <f t="shared" si="2"/>
        <v>0</v>
      </c>
      <c r="L114" s="25">
        <f t="shared" si="2"/>
        <v>-80000000</v>
      </c>
      <c r="M114" s="26">
        <f t="shared" si="2"/>
        <v>40000000</v>
      </c>
      <c r="N114" s="18"/>
      <c r="O114" s="24">
        <v>0</v>
      </c>
    </row>
    <row r="115" spans="2:15" x14ac:dyDescent="0.25">
      <c r="B115" s="24" t="str">
        <f t="shared" si="3"/>
        <v>unknown</v>
      </c>
      <c r="D115" s="23">
        <f t="shared" si="4"/>
        <v>0</v>
      </c>
      <c r="E115" s="25">
        <f t="shared" si="2"/>
        <v>20000000</v>
      </c>
      <c r="F115" s="25">
        <f t="shared" si="2"/>
        <v>-40000000</v>
      </c>
      <c r="G115" s="25">
        <f t="shared" si="2"/>
        <v>80000000</v>
      </c>
      <c r="H115" s="25">
        <f t="shared" si="2"/>
        <v>0</v>
      </c>
      <c r="I115" s="25">
        <f t="shared" si="2"/>
        <v>-20000000</v>
      </c>
      <c r="J115" s="25">
        <f t="shared" si="2"/>
        <v>0</v>
      </c>
      <c r="K115" s="25">
        <f t="shared" si="2"/>
        <v>0</v>
      </c>
      <c r="L115" s="25">
        <f t="shared" si="2"/>
        <v>40000000</v>
      </c>
      <c r="M115" s="26">
        <f t="shared" si="2"/>
        <v>-80000000</v>
      </c>
      <c r="N115" s="18"/>
      <c r="O115" s="27">
        <v>0</v>
      </c>
    </row>
    <row r="116" spans="2:15" x14ac:dyDescent="0.25">
      <c r="B116" s="24" t="str">
        <f t="shared" si="3"/>
        <v>unknown</v>
      </c>
      <c r="C116" s="44" t="s">
        <v>32</v>
      </c>
      <c r="D116" s="23">
        <f t="shared" si="4"/>
        <v>0</v>
      </c>
      <c r="E116" s="25">
        <f t="shared" si="2"/>
        <v>0</v>
      </c>
      <c r="F116" s="25">
        <f t="shared" si="2"/>
        <v>20000000</v>
      </c>
      <c r="G116" s="25">
        <f t="shared" si="2"/>
        <v>0</v>
      </c>
      <c r="H116" s="25">
        <f t="shared" si="2"/>
        <v>80000000</v>
      </c>
      <c r="I116" s="25">
        <f t="shared" si="2"/>
        <v>40000000</v>
      </c>
      <c r="J116" s="25">
        <f t="shared" si="2"/>
        <v>-20000000</v>
      </c>
      <c r="K116" s="25">
        <f t="shared" si="2"/>
        <v>0</v>
      </c>
      <c r="L116" s="25">
        <f t="shared" si="2"/>
        <v>-80000000</v>
      </c>
      <c r="M116" s="26">
        <f t="shared" si="2"/>
        <v>-40000000</v>
      </c>
      <c r="N116" s="45" t="s">
        <v>3</v>
      </c>
      <c r="O116" s="24">
        <v>0</v>
      </c>
    </row>
    <row r="117" spans="2:15" x14ac:dyDescent="0.25">
      <c r="B117" s="24">
        <f t="shared" si="3"/>
        <v>33333333.333333332</v>
      </c>
      <c r="C117" s="44"/>
      <c r="D117" s="23">
        <f t="shared" si="4"/>
        <v>0</v>
      </c>
      <c r="E117" s="25">
        <f t="shared" si="2"/>
        <v>0</v>
      </c>
      <c r="F117" s="25">
        <f t="shared" si="2"/>
        <v>0</v>
      </c>
      <c r="G117" s="25">
        <f t="shared" si="2"/>
        <v>-20000000</v>
      </c>
      <c r="H117" s="25">
        <f t="shared" si="2"/>
        <v>40000000</v>
      </c>
      <c r="I117" s="25">
        <f t="shared" si="2"/>
        <v>80000000</v>
      </c>
      <c r="J117" s="25">
        <f t="shared" si="2"/>
        <v>0</v>
      </c>
      <c r="K117" s="25">
        <f t="shared" si="2"/>
        <v>20000000</v>
      </c>
      <c r="L117" s="25">
        <f t="shared" si="2"/>
        <v>-40000000</v>
      </c>
      <c r="M117" s="26">
        <f t="shared" si="2"/>
        <v>-80000000</v>
      </c>
      <c r="N117" s="45"/>
      <c r="O117" s="27" t="s">
        <v>26</v>
      </c>
    </row>
    <row r="118" spans="2:15" x14ac:dyDescent="0.25">
      <c r="B118" s="24" t="str">
        <f t="shared" si="3"/>
        <v>unknown</v>
      </c>
      <c r="C118" s="44"/>
      <c r="D118" s="23">
        <f t="shared" si="4"/>
        <v>20000000</v>
      </c>
      <c r="E118" s="25">
        <f t="shared" si="2"/>
        <v>0</v>
      </c>
      <c r="F118" s="25">
        <f t="shared" si="2"/>
        <v>0</v>
      </c>
      <c r="G118" s="25">
        <f t="shared" si="2"/>
        <v>0</v>
      </c>
      <c r="H118" s="25">
        <f t="shared" si="2"/>
        <v>-20000000</v>
      </c>
      <c r="I118" s="25">
        <f t="shared" si="2"/>
        <v>0</v>
      </c>
      <c r="J118" s="25">
        <f t="shared" si="2"/>
        <v>80000000</v>
      </c>
      <c r="K118" s="25">
        <f t="shared" si="2"/>
        <v>-40000000</v>
      </c>
      <c r="L118" s="25">
        <f t="shared" si="2"/>
        <v>-80000000</v>
      </c>
      <c r="M118" s="26">
        <f t="shared" si="2"/>
        <v>40000000</v>
      </c>
      <c r="N118" s="45"/>
      <c r="O118" s="24">
        <v>0</v>
      </c>
    </row>
    <row r="119" spans="2:15" x14ac:dyDescent="0.25">
      <c r="B119" s="24">
        <f t="shared" si="3"/>
        <v>33333333.333333332</v>
      </c>
      <c r="D119" s="23">
        <f t="shared" si="4"/>
        <v>0</v>
      </c>
      <c r="E119" s="25">
        <f t="shared" si="2"/>
        <v>-20000000</v>
      </c>
      <c r="F119" s="25">
        <f t="shared" si="2"/>
        <v>0</v>
      </c>
      <c r="G119" s="25">
        <f t="shared" si="2"/>
        <v>0</v>
      </c>
      <c r="H119" s="25">
        <f t="shared" si="2"/>
        <v>0</v>
      </c>
      <c r="I119" s="25">
        <f t="shared" si="2"/>
        <v>20000000</v>
      </c>
      <c r="J119" s="25">
        <f t="shared" si="2"/>
        <v>-40000000</v>
      </c>
      <c r="K119" s="25">
        <f t="shared" si="2"/>
        <v>80000000</v>
      </c>
      <c r="L119" s="25">
        <f t="shared" si="2"/>
        <v>40000000</v>
      </c>
      <c r="M119" s="26">
        <f t="shared" si="2"/>
        <v>-80000000</v>
      </c>
      <c r="N119" s="18"/>
      <c r="O119" s="27" t="s">
        <v>26</v>
      </c>
    </row>
    <row r="120" spans="2:15" x14ac:dyDescent="0.25">
      <c r="B120" s="24">
        <f t="shared" si="3"/>
        <v>0</v>
      </c>
      <c r="D120" s="23">
        <f t="shared" si="4"/>
        <v>-80000000</v>
      </c>
      <c r="E120" s="25">
        <f t="shared" si="2"/>
        <v>-40000000</v>
      </c>
      <c r="F120" s="25">
        <f t="shared" si="2"/>
        <v>-80000000</v>
      </c>
      <c r="G120" s="25">
        <f t="shared" si="2"/>
        <v>40000000</v>
      </c>
      <c r="H120" s="25">
        <f t="shared" si="2"/>
        <v>-80000000</v>
      </c>
      <c r="I120" s="25">
        <f t="shared" si="2"/>
        <v>-40000000</v>
      </c>
      <c r="J120" s="25">
        <f t="shared" si="2"/>
        <v>-80000000</v>
      </c>
      <c r="K120" s="25">
        <f t="shared" si="2"/>
        <v>40000000</v>
      </c>
      <c r="L120" s="25">
        <f t="shared" si="2"/>
        <v>320000000</v>
      </c>
      <c r="M120" s="26">
        <f t="shared" si="2"/>
        <v>0</v>
      </c>
      <c r="N120" s="18"/>
      <c r="O120" s="27" t="s">
        <v>26</v>
      </c>
    </row>
    <row r="121" spans="2:15" x14ac:dyDescent="0.25">
      <c r="B121" s="24">
        <f t="shared" si="3"/>
        <v>66666666.666666664</v>
      </c>
      <c r="D121" s="23">
        <f t="shared" si="4"/>
        <v>-40000000</v>
      </c>
      <c r="E121" s="25">
        <f t="shared" si="2"/>
        <v>-80000000</v>
      </c>
      <c r="F121" s="25">
        <f t="shared" si="2"/>
        <v>40000000</v>
      </c>
      <c r="G121" s="25">
        <f t="shared" si="2"/>
        <v>-80000000</v>
      </c>
      <c r="H121" s="25">
        <f t="shared" si="2"/>
        <v>-40000000</v>
      </c>
      <c r="I121" s="25">
        <f t="shared" si="2"/>
        <v>-80000000</v>
      </c>
      <c r="J121" s="25">
        <f t="shared" si="2"/>
        <v>40000000</v>
      </c>
      <c r="K121" s="25">
        <f t="shared" si="2"/>
        <v>-80000000</v>
      </c>
      <c r="L121" s="25">
        <f t="shared" si="2"/>
        <v>0</v>
      </c>
      <c r="M121" s="26">
        <f t="shared" si="2"/>
        <v>320000000</v>
      </c>
      <c r="N121" s="18"/>
      <c r="O121" s="27" t="s">
        <v>26</v>
      </c>
    </row>
    <row r="123" spans="2:15" x14ac:dyDescent="0.25">
      <c r="B123" s="28" t="s">
        <v>27</v>
      </c>
      <c r="C123" s="22"/>
    </row>
    <row r="124" spans="2:15" x14ac:dyDescent="0.25">
      <c r="B124" s="22"/>
      <c r="C124" s="22"/>
    </row>
    <row r="125" spans="2:15" x14ac:dyDescent="0.25">
      <c r="B125" s="22" t="s">
        <v>42</v>
      </c>
      <c r="C125" s="22" t="s">
        <v>43</v>
      </c>
    </row>
    <row r="126" spans="2:15" x14ac:dyDescent="0.25">
      <c r="B126" s="22">
        <v>-25000000</v>
      </c>
      <c r="C126" s="22">
        <v>0</v>
      </c>
    </row>
    <row r="127" spans="2:15" x14ac:dyDescent="0.25">
      <c r="B127" s="22">
        <v>-66666666.666666701</v>
      </c>
      <c r="C127" s="22">
        <v>0</v>
      </c>
    </row>
    <row r="128" spans="2:15" x14ac:dyDescent="0.25">
      <c r="B128" s="22">
        <v>25000000</v>
      </c>
      <c r="C128" s="22">
        <v>0</v>
      </c>
    </row>
    <row r="129" spans="2:16" x14ac:dyDescent="0.25">
      <c r="B129" s="22">
        <v>-66666666.666666701</v>
      </c>
      <c r="C129" s="22">
        <v>0</v>
      </c>
    </row>
    <row r="130" spans="2:16" x14ac:dyDescent="0.25">
      <c r="B130" s="22">
        <v>8333333.3333333302</v>
      </c>
      <c r="C130" s="22">
        <v>0</v>
      </c>
    </row>
    <row r="131" spans="2:16" x14ac:dyDescent="0.25">
      <c r="B131" s="22">
        <v>33333333.333333299</v>
      </c>
      <c r="C131" s="22">
        <v>0.83333333333333304</v>
      </c>
    </row>
    <row r="132" spans="2:16" x14ac:dyDescent="0.25">
      <c r="B132" s="22">
        <v>-8333333.3333333302</v>
      </c>
      <c r="C132" s="22">
        <v>0</v>
      </c>
    </row>
    <row r="133" spans="2:16" x14ac:dyDescent="0.25">
      <c r="B133" s="22">
        <v>33333333.333333299</v>
      </c>
      <c r="C133" s="22">
        <v>0.83333333333333304</v>
      </c>
    </row>
    <row r="134" spans="2:16" x14ac:dyDescent="0.25">
      <c r="B134" s="22">
        <v>0</v>
      </c>
      <c r="C134" s="22">
        <v>0</v>
      </c>
    </row>
    <row r="135" spans="2:16" x14ac:dyDescent="0.25">
      <c r="B135" s="22">
        <v>66666666.666666701</v>
      </c>
      <c r="C135" s="22">
        <v>0.625</v>
      </c>
    </row>
    <row r="137" spans="2:16" x14ac:dyDescent="0.25">
      <c r="B137" s="1" t="s">
        <v>44</v>
      </c>
    </row>
    <row r="139" spans="2:16" x14ac:dyDescent="0.25">
      <c r="B139" s="1" t="s">
        <v>41</v>
      </c>
      <c r="C139" s="18"/>
      <c r="D139" s="1" t="s">
        <v>37</v>
      </c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" t="s">
        <v>38</v>
      </c>
    </row>
    <row r="140" spans="2:16" x14ac:dyDescent="0.25">
      <c r="B140" s="24">
        <f t="array" ref="B140:B149">MMULT(D140:M149,O140:O149)</f>
        <v>-25000000</v>
      </c>
      <c r="C140" s="18"/>
      <c r="D140" s="23">
        <f>D112</f>
        <v>80000000</v>
      </c>
      <c r="E140" s="25">
        <f t="shared" ref="E140:M140" si="5">E112</f>
        <v>40000000</v>
      </c>
      <c r="F140" s="25">
        <f t="shared" si="5"/>
        <v>-20000000</v>
      </c>
      <c r="G140" s="25">
        <f t="shared" si="5"/>
        <v>0</v>
      </c>
      <c r="H140" s="25">
        <f t="shared" si="5"/>
        <v>0</v>
      </c>
      <c r="I140" s="25">
        <f t="shared" si="5"/>
        <v>0</v>
      </c>
      <c r="J140" s="25">
        <f t="shared" si="5"/>
        <v>20000000</v>
      </c>
      <c r="K140" s="25">
        <f t="shared" si="5"/>
        <v>0</v>
      </c>
      <c r="L140" s="25">
        <f t="shared" si="5"/>
        <v>-80000000</v>
      </c>
      <c r="M140" s="26">
        <f t="shared" si="5"/>
        <v>-40000000</v>
      </c>
      <c r="N140" s="18"/>
      <c r="O140" s="24">
        <f>C126</f>
        <v>0</v>
      </c>
      <c r="P140" t="s">
        <v>64</v>
      </c>
    </row>
    <row r="141" spans="2:16" x14ac:dyDescent="0.25">
      <c r="B141" s="24">
        <v>-66666666.666666657</v>
      </c>
      <c r="C141" s="18"/>
      <c r="D141" s="23">
        <f t="shared" ref="D141:M149" si="6">D113</f>
        <v>40000000</v>
      </c>
      <c r="E141" s="25">
        <f t="shared" si="6"/>
        <v>80000000</v>
      </c>
      <c r="F141" s="25">
        <f t="shared" si="6"/>
        <v>0</v>
      </c>
      <c r="G141" s="25">
        <f t="shared" si="6"/>
        <v>20000000</v>
      </c>
      <c r="H141" s="25">
        <f t="shared" si="6"/>
        <v>0</v>
      </c>
      <c r="I141" s="25">
        <f t="shared" si="6"/>
        <v>0</v>
      </c>
      <c r="J141" s="25">
        <f t="shared" si="6"/>
        <v>0</v>
      </c>
      <c r="K141" s="25">
        <f t="shared" si="6"/>
        <v>-20000000</v>
      </c>
      <c r="L141" s="25">
        <f t="shared" si="6"/>
        <v>-40000000</v>
      </c>
      <c r="M141" s="26">
        <f t="shared" si="6"/>
        <v>-80000000</v>
      </c>
      <c r="N141" s="18"/>
      <c r="O141" s="24">
        <f t="shared" ref="O141:O149" si="7">C127</f>
        <v>0</v>
      </c>
      <c r="P141" t="s">
        <v>65</v>
      </c>
    </row>
    <row r="142" spans="2:16" x14ac:dyDescent="0.25">
      <c r="B142" s="24">
        <v>25000000</v>
      </c>
      <c r="C142" s="18"/>
      <c r="D142" s="23">
        <f t="shared" si="6"/>
        <v>-20000000</v>
      </c>
      <c r="E142" s="25">
        <f t="shared" si="6"/>
        <v>0</v>
      </c>
      <c r="F142" s="25">
        <f t="shared" si="6"/>
        <v>80000000</v>
      </c>
      <c r="G142" s="25">
        <f t="shared" si="6"/>
        <v>-40000000</v>
      </c>
      <c r="H142" s="25">
        <f t="shared" si="6"/>
        <v>20000000</v>
      </c>
      <c r="I142" s="25">
        <f t="shared" si="6"/>
        <v>0</v>
      </c>
      <c r="J142" s="25">
        <f t="shared" si="6"/>
        <v>0</v>
      </c>
      <c r="K142" s="25">
        <f t="shared" si="6"/>
        <v>0</v>
      </c>
      <c r="L142" s="25">
        <f t="shared" si="6"/>
        <v>-80000000</v>
      </c>
      <c r="M142" s="26">
        <f t="shared" si="6"/>
        <v>40000000</v>
      </c>
      <c r="N142" s="18"/>
      <c r="O142" s="24">
        <f t="shared" si="7"/>
        <v>0</v>
      </c>
      <c r="P142" t="s">
        <v>58</v>
      </c>
    </row>
    <row r="143" spans="2:16" x14ac:dyDescent="0.25">
      <c r="B143" s="24">
        <v>-66666666.666666657</v>
      </c>
      <c r="C143" s="18"/>
      <c r="D143" s="23">
        <f t="shared" si="6"/>
        <v>0</v>
      </c>
      <c r="E143" s="25">
        <f t="shared" si="6"/>
        <v>20000000</v>
      </c>
      <c r="F143" s="25">
        <f t="shared" si="6"/>
        <v>-40000000</v>
      </c>
      <c r="G143" s="25">
        <f t="shared" si="6"/>
        <v>80000000</v>
      </c>
      <c r="H143" s="25">
        <f t="shared" si="6"/>
        <v>0</v>
      </c>
      <c r="I143" s="25">
        <f t="shared" si="6"/>
        <v>-20000000</v>
      </c>
      <c r="J143" s="25">
        <f t="shared" si="6"/>
        <v>0</v>
      </c>
      <c r="K143" s="25">
        <f t="shared" si="6"/>
        <v>0</v>
      </c>
      <c r="L143" s="25">
        <f t="shared" si="6"/>
        <v>40000000</v>
      </c>
      <c r="M143" s="26">
        <f t="shared" si="6"/>
        <v>-80000000</v>
      </c>
      <c r="N143" s="18"/>
      <c r="O143" s="24">
        <f t="shared" si="7"/>
        <v>0</v>
      </c>
      <c r="P143" t="s">
        <v>59</v>
      </c>
    </row>
    <row r="144" spans="2:16" x14ac:dyDescent="0.25">
      <c r="B144" s="24">
        <v>8333333.3333333209</v>
      </c>
      <c r="C144" s="44" t="s">
        <v>32</v>
      </c>
      <c r="D144" s="23">
        <f t="shared" si="6"/>
        <v>0</v>
      </c>
      <c r="E144" s="25">
        <f t="shared" si="6"/>
        <v>0</v>
      </c>
      <c r="F144" s="25">
        <f t="shared" si="6"/>
        <v>20000000</v>
      </c>
      <c r="G144" s="25">
        <f t="shared" si="6"/>
        <v>0</v>
      </c>
      <c r="H144" s="25">
        <f t="shared" si="6"/>
        <v>80000000</v>
      </c>
      <c r="I144" s="25">
        <f t="shared" si="6"/>
        <v>40000000</v>
      </c>
      <c r="J144" s="25">
        <f t="shared" si="6"/>
        <v>-20000000</v>
      </c>
      <c r="K144" s="25">
        <f t="shared" si="6"/>
        <v>0</v>
      </c>
      <c r="L144" s="25">
        <f t="shared" si="6"/>
        <v>-80000000</v>
      </c>
      <c r="M144" s="26">
        <f t="shared" si="6"/>
        <v>-40000000</v>
      </c>
      <c r="N144" s="46" t="s">
        <v>3</v>
      </c>
      <c r="O144" s="24">
        <f t="shared" si="7"/>
        <v>0</v>
      </c>
      <c r="P144" t="s">
        <v>60</v>
      </c>
    </row>
    <row r="145" spans="2:16" x14ac:dyDescent="0.25">
      <c r="B145" s="24">
        <v>33333333.333333299</v>
      </c>
      <c r="C145" s="44"/>
      <c r="D145" s="23">
        <f t="shared" si="6"/>
        <v>0</v>
      </c>
      <c r="E145" s="25">
        <f t="shared" si="6"/>
        <v>0</v>
      </c>
      <c r="F145" s="25">
        <f t="shared" si="6"/>
        <v>0</v>
      </c>
      <c r="G145" s="25">
        <f t="shared" si="6"/>
        <v>-20000000</v>
      </c>
      <c r="H145" s="25">
        <f t="shared" si="6"/>
        <v>40000000</v>
      </c>
      <c r="I145" s="25">
        <f t="shared" si="6"/>
        <v>80000000</v>
      </c>
      <c r="J145" s="25">
        <f t="shared" si="6"/>
        <v>0</v>
      </c>
      <c r="K145" s="25">
        <f t="shared" si="6"/>
        <v>20000000</v>
      </c>
      <c r="L145" s="25">
        <f t="shared" si="6"/>
        <v>-40000000</v>
      </c>
      <c r="M145" s="26">
        <f t="shared" si="6"/>
        <v>-80000000</v>
      </c>
      <c r="N145" s="46"/>
      <c r="O145" s="24">
        <f t="shared" si="7"/>
        <v>0.83333333333333304</v>
      </c>
      <c r="P145" t="s">
        <v>61</v>
      </c>
    </row>
    <row r="146" spans="2:16" x14ac:dyDescent="0.25">
      <c r="B146" s="24">
        <v>-8333333.3333333209</v>
      </c>
      <c r="C146" s="44"/>
      <c r="D146" s="23">
        <f t="shared" si="6"/>
        <v>20000000</v>
      </c>
      <c r="E146" s="25">
        <f t="shared" si="6"/>
        <v>0</v>
      </c>
      <c r="F146" s="25">
        <f t="shared" si="6"/>
        <v>0</v>
      </c>
      <c r="G146" s="25">
        <f t="shared" si="6"/>
        <v>0</v>
      </c>
      <c r="H146" s="25">
        <f t="shared" si="6"/>
        <v>-20000000</v>
      </c>
      <c r="I146" s="25">
        <f t="shared" si="6"/>
        <v>0</v>
      </c>
      <c r="J146" s="25">
        <f t="shared" si="6"/>
        <v>80000000</v>
      </c>
      <c r="K146" s="25">
        <f t="shared" si="6"/>
        <v>-40000000</v>
      </c>
      <c r="L146" s="25">
        <f t="shared" si="6"/>
        <v>-80000000</v>
      </c>
      <c r="M146" s="26">
        <f t="shared" si="6"/>
        <v>40000000</v>
      </c>
      <c r="N146" s="46"/>
      <c r="O146" s="24">
        <f t="shared" si="7"/>
        <v>0</v>
      </c>
      <c r="P146" t="s">
        <v>66</v>
      </c>
    </row>
    <row r="147" spans="2:16" x14ac:dyDescent="0.25">
      <c r="B147" s="24">
        <v>33333333.333333299</v>
      </c>
      <c r="C147" s="18"/>
      <c r="D147" s="23">
        <f t="shared" si="6"/>
        <v>0</v>
      </c>
      <c r="E147" s="25">
        <f t="shared" si="6"/>
        <v>-20000000</v>
      </c>
      <c r="F147" s="25">
        <f t="shared" si="6"/>
        <v>0</v>
      </c>
      <c r="G147" s="25">
        <f t="shared" si="6"/>
        <v>0</v>
      </c>
      <c r="H147" s="25">
        <f t="shared" si="6"/>
        <v>0</v>
      </c>
      <c r="I147" s="25">
        <f t="shared" si="6"/>
        <v>20000000</v>
      </c>
      <c r="J147" s="25">
        <f t="shared" si="6"/>
        <v>-40000000</v>
      </c>
      <c r="K147" s="25">
        <f t="shared" si="6"/>
        <v>80000000</v>
      </c>
      <c r="L147" s="25">
        <f t="shared" si="6"/>
        <v>40000000</v>
      </c>
      <c r="M147" s="26">
        <f t="shared" si="6"/>
        <v>-80000000</v>
      </c>
      <c r="N147" s="18"/>
      <c r="O147" s="24">
        <f t="shared" si="7"/>
        <v>0.83333333333333304</v>
      </c>
      <c r="P147" t="s">
        <v>67</v>
      </c>
    </row>
    <row r="148" spans="2:16" x14ac:dyDescent="0.25">
      <c r="B148" s="24">
        <v>0</v>
      </c>
      <c r="C148" s="18"/>
      <c r="D148" s="23">
        <f t="shared" si="6"/>
        <v>-80000000</v>
      </c>
      <c r="E148" s="25">
        <f t="shared" si="6"/>
        <v>-40000000</v>
      </c>
      <c r="F148" s="25">
        <f t="shared" si="6"/>
        <v>-80000000</v>
      </c>
      <c r="G148" s="25">
        <f t="shared" si="6"/>
        <v>40000000</v>
      </c>
      <c r="H148" s="25">
        <f t="shared" si="6"/>
        <v>-80000000</v>
      </c>
      <c r="I148" s="25">
        <f t="shared" si="6"/>
        <v>-40000000</v>
      </c>
      <c r="J148" s="25">
        <f t="shared" si="6"/>
        <v>-80000000</v>
      </c>
      <c r="K148" s="25">
        <f t="shared" si="6"/>
        <v>40000000</v>
      </c>
      <c r="L148" s="25">
        <f t="shared" si="6"/>
        <v>320000000</v>
      </c>
      <c r="M148" s="26">
        <f t="shared" si="6"/>
        <v>0</v>
      </c>
      <c r="N148" s="18"/>
      <c r="O148" s="24">
        <f t="shared" si="7"/>
        <v>0</v>
      </c>
      <c r="P148" t="s">
        <v>62</v>
      </c>
    </row>
    <row r="149" spans="2:16" x14ac:dyDescent="0.25">
      <c r="B149" s="24">
        <v>66666666.666666716</v>
      </c>
      <c r="C149" s="18"/>
      <c r="D149" s="23">
        <f t="shared" si="6"/>
        <v>-40000000</v>
      </c>
      <c r="E149" s="25">
        <f t="shared" si="6"/>
        <v>-80000000</v>
      </c>
      <c r="F149" s="25">
        <f t="shared" si="6"/>
        <v>40000000</v>
      </c>
      <c r="G149" s="25">
        <f t="shared" si="6"/>
        <v>-80000000</v>
      </c>
      <c r="H149" s="25">
        <f t="shared" si="6"/>
        <v>-40000000</v>
      </c>
      <c r="I149" s="25">
        <f t="shared" si="6"/>
        <v>-80000000</v>
      </c>
      <c r="J149" s="25">
        <f t="shared" si="6"/>
        <v>40000000</v>
      </c>
      <c r="K149" s="25">
        <f t="shared" si="6"/>
        <v>-80000000</v>
      </c>
      <c r="L149" s="25">
        <f t="shared" si="6"/>
        <v>0</v>
      </c>
      <c r="M149" s="26">
        <f t="shared" si="6"/>
        <v>320000000</v>
      </c>
      <c r="N149" s="18"/>
      <c r="O149" s="24">
        <f t="shared" si="7"/>
        <v>0.625</v>
      </c>
      <c r="P149" t="s">
        <v>63</v>
      </c>
    </row>
    <row r="151" spans="2:16" x14ac:dyDescent="0.25">
      <c r="B151" s="47" t="s">
        <v>45</v>
      </c>
      <c r="C151" s="47"/>
    </row>
    <row r="152" spans="2:16" x14ac:dyDescent="0.25">
      <c r="B152" s="18" t="s">
        <v>46</v>
      </c>
      <c r="C152" t="s">
        <v>47</v>
      </c>
      <c r="D152" s="1" t="s">
        <v>48</v>
      </c>
    </row>
    <row r="153" spans="2:16" x14ac:dyDescent="0.25">
      <c r="B153" s="18">
        <f>B126</f>
        <v>-25000000</v>
      </c>
      <c r="C153">
        <f>B140</f>
        <v>-25000000</v>
      </c>
      <c r="D153" s="29">
        <f>C153-B153</f>
        <v>0</v>
      </c>
    </row>
    <row r="154" spans="2:16" x14ac:dyDescent="0.25">
      <c r="B154" s="18">
        <f t="shared" ref="B154:B162" si="8">B127</f>
        <v>-66666666.666666701</v>
      </c>
      <c r="C154" s="18">
        <f t="shared" ref="C154:C162" si="9">B141</f>
        <v>-66666666.666666657</v>
      </c>
      <c r="D154" s="29">
        <f t="shared" ref="D154:D162" si="10">C154-B154</f>
        <v>0</v>
      </c>
    </row>
    <row r="155" spans="2:16" x14ac:dyDescent="0.25">
      <c r="B155" s="18">
        <f t="shared" si="8"/>
        <v>25000000</v>
      </c>
      <c r="C155" s="18">
        <f t="shared" si="9"/>
        <v>25000000</v>
      </c>
      <c r="D155" s="29">
        <f t="shared" si="10"/>
        <v>0</v>
      </c>
    </row>
    <row r="156" spans="2:16" x14ac:dyDescent="0.25">
      <c r="B156" s="18">
        <f t="shared" si="8"/>
        <v>-66666666.666666701</v>
      </c>
      <c r="C156" s="18">
        <f t="shared" si="9"/>
        <v>-66666666.666666657</v>
      </c>
      <c r="D156" s="29">
        <f t="shared" si="10"/>
        <v>0</v>
      </c>
    </row>
    <row r="157" spans="2:16" x14ac:dyDescent="0.25">
      <c r="B157" s="18">
        <f t="shared" si="8"/>
        <v>8333333.3333333302</v>
      </c>
      <c r="C157" s="18">
        <f t="shared" si="9"/>
        <v>8333333.3333333209</v>
      </c>
      <c r="D157" s="29">
        <f t="shared" si="10"/>
        <v>-9.3132257461547852E-9</v>
      </c>
    </row>
    <row r="158" spans="2:16" x14ac:dyDescent="0.25">
      <c r="B158" s="18">
        <f t="shared" si="8"/>
        <v>33333333.333333299</v>
      </c>
      <c r="C158" s="18">
        <f t="shared" si="9"/>
        <v>33333333.333333299</v>
      </c>
      <c r="D158" s="29">
        <f t="shared" si="10"/>
        <v>0</v>
      </c>
    </row>
    <row r="159" spans="2:16" x14ac:dyDescent="0.25">
      <c r="B159" s="18">
        <f t="shared" si="8"/>
        <v>-8333333.3333333302</v>
      </c>
      <c r="C159" s="18">
        <f t="shared" si="9"/>
        <v>-8333333.3333333209</v>
      </c>
      <c r="D159" s="29">
        <f t="shared" si="10"/>
        <v>9.3132257461547852E-9</v>
      </c>
    </row>
    <row r="160" spans="2:16" x14ac:dyDescent="0.25">
      <c r="B160" s="18">
        <f t="shared" si="8"/>
        <v>33333333.333333299</v>
      </c>
      <c r="C160" s="18">
        <f t="shared" si="9"/>
        <v>33333333.333333299</v>
      </c>
      <c r="D160" s="29">
        <f t="shared" si="10"/>
        <v>0</v>
      </c>
    </row>
    <row r="161" spans="1:12" x14ac:dyDescent="0.25">
      <c r="B161" s="18">
        <f t="shared" si="8"/>
        <v>0</v>
      </c>
      <c r="C161" s="18">
        <f t="shared" si="9"/>
        <v>0</v>
      </c>
      <c r="D161" s="29">
        <f t="shared" si="10"/>
        <v>0</v>
      </c>
    </row>
    <row r="162" spans="1:12" x14ac:dyDescent="0.25">
      <c r="B162" s="18">
        <f t="shared" si="8"/>
        <v>66666666.666666701</v>
      </c>
      <c r="C162" s="18">
        <f t="shared" si="9"/>
        <v>66666666.666666716</v>
      </c>
      <c r="D162" s="29">
        <f t="shared" si="10"/>
        <v>0</v>
      </c>
    </row>
    <row r="163" spans="1:12" x14ac:dyDescent="0.25">
      <c r="B163" s="18"/>
    </row>
    <row r="164" spans="1:12" ht="15.75" x14ac:dyDescent="0.25">
      <c r="A164" s="2" t="s">
        <v>49</v>
      </c>
      <c r="B164" s="3"/>
      <c r="C164" s="3"/>
      <c r="D164" s="3"/>
      <c r="E164" s="3"/>
      <c r="F164" s="3"/>
      <c r="G164" s="3"/>
      <c r="H164" s="3"/>
    </row>
    <row r="165" spans="1:12" ht="15.75" x14ac:dyDescent="0.25">
      <c r="A165" s="4"/>
      <c r="B165" s="19"/>
      <c r="C165" s="19"/>
      <c r="D165" s="19"/>
      <c r="E165" s="19"/>
      <c r="F165" s="19"/>
      <c r="G165" s="19"/>
      <c r="H165" s="19"/>
    </row>
    <row r="166" spans="1:12" x14ac:dyDescent="0.25">
      <c r="A166" s="1" t="s">
        <v>50</v>
      </c>
    </row>
    <row r="167" spans="1:12" s="36" customFormat="1" x14ac:dyDescent="0.25"/>
    <row r="168" spans="1:12" x14ac:dyDescent="0.25">
      <c r="B168" t="s">
        <v>55</v>
      </c>
    </row>
    <row r="170" spans="1:12" x14ac:dyDescent="0.25">
      <c r="B170" s="1" t="s">
        <v>68</v>
      </c>
      <c r="K170" s="23">
        <f>O142</f>
        <v>0</v>
      </c>
      <c r="L170" s="23" t="s">
        <v>58</v>
      </c>
    </row>
    <row r="171" spans="1:12" s="18" customFormat="1" x14ac:dyDescent="0.25">
      <c r="K171" s="23">
        <f t="shared" ref="K171:K173" si="11">O143</f>
        <v>0</v>
      </c>
      <c r="L171" s="23" t="s">
        <v>59</v>
      </c>
    </row>
    <row r="172" spans="1:12" x14ac:dyDescent="0.25">
      <c r="B172" s="24" t="s">
        <v>51</v>
      </c>
      <c r="C172" s="48" t="s">
        <v>54</v>
      </c>
      <c r="D172" s="30">
        <v>0.01</v>
      </c>
      <c r="E172" s="31">
        <v>0</v>
      </c>
      <c r="F172" s="31">
        <v>0.01</v>
      </c>
      <c r="G172" s="31">
        <v>0</v>
      </c>
      <c r="H172" s="31">
        <v>-0.02</v>
      </c>
      <c r="I172" s="32">
        <v>0</v>
      </c>
      <c r="J172" s="45" t="s">
        <v>57</v>
      </c>
      <c r="K172" s="23">
        <f t="shared" si="11"/>
        <v>0</v>
      </c>
      <c r="L172" s="23" t="s">
        <v>60</v>
      </c>
    </row>
    <row r="173" spans="1:12" x14ac:dyDescent="0.25">
      <c r="B173" s="24" t="s">
        <v>52</v>
      </c>
      <c r="C173" s="48"/>
      <c r="D173" s="30">
        <v>0</v>
      </c>
      <c r="E173" s="31">
        <v>-0.01</v>
      </c>
      <c r="F173" s="31">
        <v>0</v>
      </c>
      <c r="G173" s="31">
        <v>0.01</v>
      </c>
      <c r="H173" s="31">
        <v>0</v>
      </c>
      <c r="I173" s="32">
        <v>0</v>
      </c>
      <c r="J173" s="45"/>
      <c r="K173" s="23">
        <f t="shared" si="11"/>
        <v>0.83333333333333304</v>
      </c>
      <c r="L173" s="23" t="s">
        <v>61</v>
      </c>
    </row>
    <row r="174" spans="1:12" x14ac:dyDescent="0.25">
      <c r="B174" s="24" t="s">
        <v>53</v>
      </c>
      <c r="C174" s="48"/>
      <c r="D174" s="30">
        <v>-0.01</v>
      </c>
      <c r="E174" s="31">
        <v>0.01</v>
      </c>
      <c r="F174" s="31">
        <v>0.01</v>
      </c>
      <c r="G174" s="31">
        <v>0.01</v>
      </c>
      <c r="H174" s="31">
        <v>0</v>
      </c>
      <c r="I174" s="32">
        <v>-0.02</v>
      </c>
      <c r="J174" s="45"/>
      <c r="K174" s="23">
        <f>O148</f>
        <v>0</v>
      </c>
      <c r="L174" s="23" t="s">
        <v>62</v>
      </c>
    </row>
    <row r="175" spans="1:12" x14ac:dyDescent="0.25">
      <c r="K175" s="23">
        <f>O149</f>
        <v>0.625</v>
      </c>
      <c r="L175" s="23" t="s">
        <v>63</v>
      </c>
    </row>
    <row r="177" spans="2:8" x14ac:dyDescent="0.25">
      <c r="B177" s="24" t="s">
        <v>51</v>
      </c>
      <c r="C177" s="48" t="s">
        <v>54</v>
      </c>
      <c r="D177" s="33">
        <f t="array" ref="D177:D179">MMULT(D172:I174,K170:K175)</f>
        <v>0</v>
      </c>
    </row>
    <row r="178" spans="2:8" x14ac:dyDescent="0.25">
      <c r="B178" s="24" t="s">
        <v>52</v>
      </c>
      <c r="C178" s="48"/>
      <c r="D178" s="33">
        <v>8.3333333333333297E-3</v>
      </c>
    </row>
    <row r="179" spans="2:8" x14ac:dyDescent="0.25">
      <c r="B179" s="24" t="s">
        <v>53</v>
      </c>
      <c r="C179" s="48"/>
      <c r="D179" s="33">
        <v>-4.1666666666666709E-3</v>
      </c>
    </row>
    <row r="181" spans="2:8" x14ac:dyDescent="0.25">
      <c r="B181" s="22" t="s">
        <v>27</v>
      </c>
      <c r="C181" s="22"/>
      <c r="D181" s="22"/>
      <c r="E181" s="22"/>
    </row>
    <row r="182" spans="2:8" s="36" customFormat="1" x14ac:dyDescent="0.25">
      <c r="B182" s="22"/>
      <c r="C182" s="22"/>
      <c r="D182" s="22"/>
      <c r="E182" s="22"/>
    </row>
    <row r="183" spans="2:8" x14ac:dyDescent="0.25">
      <c r="B183" s="22" t="s">
        <v>17</v>
      </c>
      <c r="C183" s="22" t="s">
        <v>51</v>
      </c>
      <c r="D183" s="22" t="s">
        <v>52</v>
      </c>
      <c r="E183" s="22" t="s">
        <v>53</v>
      </c>
    </row>
    <row r="184" spans="2:8" x14ac:dyDescent="0.25">
      <c r="B184" s="34">
        <v>1</v>
      </c>
      <c r="C184" s="34">
        <v>0</v>
      </c>
      <c r="D184" s="34">
        <v>8.3333333333333297E-3</v>
      </c>
      <c r="E184" s="34">
        <v>-4.1666666666666701E-3</v>
      </c>
    </row>
    <row r="185" spans="2:8" x14ac:dyDescent="0.25">
      <c r="B185" s="22">
        <v>2</v>
      </c>
      <c r="C185" s="22">
        <v>0</v>
      </c>
      <c r="D185" s="22">
        <v>8.3333333333333297E-3</v>
      </c>
      <c r="E185" s="22">
        <v>4.1666666666666701E-3</v>
      </c>
    </row>
    <row r="186" spans="2:8" x14ac:dyDescent="0.25">
      <c r="B186" s="22">
        <v>3</v>
      </c>
      <c r="C186" s="22">
        <v>0</v>
      </c>
      <c r="D186" s="22">
        <v>4.1666666666666701E-3</v>
      </c>
      <c r="E186" s="22">
        <v>0</v>
      </c>
    </row>
    <row r="187" spans="2:8" x14ac:dyDescent="0.25">
      <c r="B187" s="22">
        <v>4</v>
      </c>
      <c r="C187" s="22">
        <v>0</v>
      </c>
      <c r="D187" s="22">
        <v>1.2500000000000001E-2</v>
      </c>
      <c r="E187" s="22">
        <v>0</v>
      </c>
    </row>
    <row r="190" spans="2:8" x14ac:dyDescent="0.25">
      <c r="B190" s="1" t="s">
        <v>69</v>
      </c>
    </row>
    <row r="192" spans="2:8" x14ac:dyDescent="0.25">
      <c r="B192" s="24" t="s">
        <v>70</v>
      </c>
      <c r="C192" s="48" t="s">
        <v>54</v>
      </c>
      <c r="D192" s="38">
        <v>120000000</v>
      </c>
      <c r="E192" s="35">
        <v>40000000</v>
      </c>
      <c r="F192" s="37">
        <v>0</v>
      </c>
      <c r="G192" s="45" t="s">
        <v>57</v>
      </c>
      <c r="H192" s="33">
        <f t="array" ref="H192:H194">D177:D179</f>
        <v>0</v>
      </c>
    </row>
    <row r="193" spans="2:8" x14ac:dyDescent="0.25">
      <c r="B193" s="24" t="s">
        <v>71</v>
      </c>
      <c r="C193" s="48"/>
      <c r="D193" s="38">
        <v>40000000</v>
      </c>
      <c r="E193" s="35">
        <v>120000000</v>
      </c>
      <c r="F193" s="37">
        <v>0</v>
      </c>
      <c r="G193" s="45"/>
      <c r="H193" s="33">
        <v>8.3333333333333297E-3</v>
      </c>
    </row>
    <row r="194" spans="2:8" x14ac:dyDescent="0.25">
      <c r="B194" s="24" t="s">
        <v>72</v>
      </c>
      <c r="C194" s="48"/>
      <c r="D194" s="38">
        <v>0</v>
      </c>
      <c r="E194" s="35">
        <v>0</v>
      </c>
      <c r="F194" s="37">
        <v>40000000</v>
      </c>
      <c r="G194" s="45"/>
      <c r="H194" s="33">
        <v>-4.1666666666666709E-3</v>
      </c>
    </row>
    <row r="196" spans="2:8" x14ac:dyDescent="0.25">
      <c r="B196" s="24" t="s">
        <v>70</v>
      </c>
      <c r="C196" s="48" t="s">
        <v>54</v>
      </c>
      <c r="D196" s="39">
        <f t="array" ref="D196:D198">MMULT(D192:F194,H192:H194)</f>
        <v>333333.3333333332</v>
      </c>
    </row>
    <row r="197" spans="2:8" x14ac:dyDescent="0.25">
      <c r="B197" s="24" t="s">
        <v>71</v>
      </c>
      <c r="C197" s="48"/>
      <c r="D197" s="39">
        <v>999999.99999999953</v>
      </c>
    </row>
    <row r="198" spans="2:8" x14ac:dyDescent="0.25">
      <c r="B198" s="24" t="s">
        <v>72</v>
      </c>
      <c r="C198" s="48"/>
      <c r="D198" s="39">
        <v>-166666.66666666683</v>
      </c>
    </row>
    <row r="200" spans="2:8" x14ac:dyDescent="0.25">
      <c r="B200" s="40" t="s">
        <v>27</v>
      </c>
      <c r="C200" s="40"/>
      <c r="D200" s="40"/>
      <c r="E200" s="40"/>
    </row>
    <row r="201" spans="2:8" x14ac:dyDescent="0.25">
      <c r="B201" s="40"/>
      <c r="C201" s="40"/>
      <c r="D201" s="40"/>
      <c r="E201" s="40"/>
    </row>
    <row r="202" spans="2:8" x14ac:dyDescent="0.25">
      <c r="B202" s="40" t="s">
        <v>17</v>
      </c>
      <c r="C202" s="40" t="s">
        <v>70</v>
      </c>
      <c r="D202" s="40" t="s">
        <v>71</v>
      </c>
      <c r="E202" s="40" t="s">
        <v>72</v>
      </c>
    </row>
    <row r="203" spans="2:8" x14ac:dyDescent="0.25">
      <c r="B203" s="41">
        <v>1</v>
      </c>
      <c r="C203" s="42">
        <v>333333.33333333302</v>
      </c>
      <c r="D203" s="42">
        <v>1000000</v>
      </c>
      <c r="E203" s="42">
        <v>-166666.66666666701</v>
      </c>
    </row>
    <row r="204" spans="2:8" x14ac:dyDescent="0.25">
      <c r="B204" s="40">
        <v>2</v>
      </c>
      <c r="C204" s="43">
        <v>333333.33333333302</v>
      </c>
      <c r="D204" s="43">
        <v>1000000</v>
      </c>
      <c r="E204" s="43">
        <v>166666.66666666701</v>
      </c>
    </row>
    <row r="205" spans="2:8" x14ac:dyDescent="0.25">
      <c r="B205" s="40">
        <v>3</v>
      </c>
      <c r="C205" s="43">
        <v>166666.66666666701</v>
      </c>
      <c r="D205" s="43">
        <v>500000</v>
      </c>
      <c r="E205" s="43">
        <v>0</v>
      </c>
    </row>
    <row r="206" spans="2:8" x14ac:dyDescent="0.25">
      <c r="B206" s="40">
        <v>4</v>
      </c>
      <c r="C206" s="43">
        <v>500000</v>
      </c>
      <c r="D206" s="43">
        <v>1500000</v>
      </c>
      <c r="E206" s="43">
        <v>0</v>
      </c>
    </row>
  </sheetData>
  <mergeCells count="11">
    <mergeCell ref="C192:C194"/>
    <mergeCell ref="G192:G194"/>
    <mergeCell ref="C196:C198"/>
    <mergeCell ref="C172:C174"/>
    <mergeCell ref="J172:J174"/>
    <mergeCell ref="C177:C179"/>
    <mergeCell ref="C116:C118"/>
    <mergeCell ref="N116:N118"/>
    <mergeCell ref="C144:C146"/>
    <mergeCell ref="N144:N146"/>
    <mergeCell ref="B151:C151"/>
  </mergeCells>
  <conditionalFormatting sqref="B43:K52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 Verification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Derek</cp:lastModifiedBy>
  <dcterms:created xsi:type="dcterms:W3CDTF">2013-03-06T16:31:43Z</dcterms:created>
  <dcterms:modified xsi:type="dcterms:W3CDTF">2013-03-07T03:43:16Z</dcterms:modified>
</cp:coreProperties>
</file>