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ables/table3.xml" ContentType="application/vnd.openxmlformats-officedocument.spreadsheetml.table+xml"/>
  <Override PartName="/xl/tables/table4.xml" ContentType="application/vnd.openxmlformats-officedocument.spreadsheetml.table+xml"/>
  <Override PartName="/xl/drawings/drawing1.xml" ContentType="application/vnd.openxmlformats-officedocument.drawing+xml"/>
  <Override PartName="/xl/tables/table5.xml" ContentType="application/vnd.openxmlformats-officedocument.spreadsheetml.table+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tables/table6.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defaultThemeVersion="202300"/>
  <mc:AlternateContent xmlns:mc="http://schemas.openxmlformats.org/markup-compatibility/2006">
    <mc:Choice Requires="x15">
      <x15ac:absPath xmlns:x15ac="http://schemas.microsoft.com/office/spreadsheetml/2010/11/ac" url="C:\db\Github\cantos\resucito\"/>
    </mc:Choice>
  </mc:AlternateContent>
  <xr:revisionPtr revIDLastSave="0" documentId="13_ncr:1_{415CCED8-FDE8-4D77-BC76-55D14671D74A}" xr6:coauthVersionLast="47" xr6:coauthVersionMax="47" xr10:uidLastSave="{00000000-0000-0000-0000-000000000000}"/>
  <bookViews>
    <workbookView xWindow="-110" yWindow="-110" windowWidth="25820" windowHeight="15500" tabRatio="919" firstSheet="14" activeTab="15" xr2:uid="{C4F98A60-BE26-49E4-8B31-84369DED5F47}"/>
  </bookViews>
  <sheets>
    <sheet name="Sheet2" sheetId="14" r:id="rId1"/>
    <sheet name="find" sheetId="1" r:id="rId2"/>
    <sheet name="Codigo Cantos" sheetId="2" r:id="rId3"/>
    <sheet name="fing bk1" sheetId="3" r:id="rId4"/>
    <sheet name="find bk2" sheetId="4" r:id="rId5"/>
    <sheet name="Acordes URL" sheetId="5" r:id="rId6"/>
    <sheet name="A la cena del cordero" sheetId="10" r:id="rId7"/>
    <sheet name="A LA VÍCTIMA PASCUAL" sheetId="7" r:id="rId8"/>
    <sheet name="A NADIE DEMOS OCASIÓN DE TROPIE" sheetId="8" r:id="rId9"/>
    <sheet name="A TI, SEÑOR, EN MI CLAMOR IMPLO" sheetId="9" r:id="rId10"/>
    <sheet name="A TI LEVANTO MIS OJOS " sheetId="12" r:id="rId11"/>
    <sheet name="A TI, SEÑOR, LEVANTO MI ALMA " sheetId="13" r:id="rId12"/>
    <sheet name="A TI, SEÑOR, SE DEBE LA ALABANZ" sheetId="15" r:id="rId13"/>
    <sheet name="ABBÁ, PADRE" sheetId="17" r:id="rId14"/>
    <sheet name="1" sheetId="19" r:id="rId15"/>
    <sheet name="ABRAHAM" sheetId="25" r:id="rId16"/>
    <sheet name="Preparacion Canto" sheetId="11" r:id="rId17"/>
    <sheet name="CONSOLAD A MI PUEBLO" sheetId="22" r:id="rId18"/>
    <sheet name="ESCUCHAD, ISLAS LEJANAS " sheetId="21" r:id="rId19"/>
    <sheet name="ME HAS SEDUCIDO, SEÑOR " sheetId="23" r:id="rId20"/>
    <sheet name="ID Y ANUNCIAD A MIS HERMANOS" sheetId="24" r:id="rId21"/>
    <sheet name="ACORDES ☺" sheetId="6" r:id="rId22"/>
    <sheet name="Posicion" sheetId="20" r:id="rId23"/>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89" i="20" l="1"/>
  <c r="G80" i="20"/>
  <c r="B82" i="20"/>
  <c r="B83" i="20" s="1"/>
  <c r="B84" i="20" s="1"/>
  <c r="B85" i="20" s="1"/>
  <c r="B86" i="20" s="1"/>
  <c r="B87" i="20" s="1"/>
  <c r="B88" i="20" s="1"/>
  <c r="B89" i="20" s="1"/>
  <c r="B90" i="20" s="1"/>
  <c r="B91" i="20" s="1"/>
  <c r="B92" i="20" s="1"/>
  <c r="B93" i="20" s="1"/>
  <c r="B95" i="20" s="1"/>
  <c r="B96" i="20" s="1"/>
  <c r="B97" i="20" s="1"/>
  <c r="B81" i="20"/>
  <c r="D59" i="25"/>
  <c r="D58" i="25"/>
  <c r="D54" i="25"/>
  <c r="D53" i="25"/>
  <c r="AE210" i="25"/>
  <c r="Z210" i="25"/>
  <c r="X210" i="25"/>
  <c r="U210" i="25"/>
  <c r="T210" i="25"/>
  <c r="S210" i="25"/>
  <c r="Q210" i="25"/>
  <c r="L210" i="25"/>
  <c r="K210" i="25"/>
  <c r="J210" i="25"/>
  <c r="H210" i="25"/>
  <c r="F210" i="25"/>
  <c r="D210" i="25"/>
  <c r="C210" i="25"/>
  <c r="AF209" i="25"/>
  <c r="AE209" i="25"/>
  <c r="AD209" i="25"/>
  <c r="Z209" i="25"/>
  <c r="AC209" i="25" s="1"/>
  <c r="X209" i="25"/>
  <c r="S209" i="25"/>
  <c r="R209" i="25"/>
  <c r="Q209" i="25"/>
  <c r="P209" i="25"/>
  <c r="O209" i="25"/>
  <c r="N209" i="25"/>
  <c r="L209" i="25"/>
  <c r="M209" i="25" s="1"/>
  <c r="J209" i="25"/>
  <c r="F209" i="25"/>
  <c r="K209" i="25" s="1"/>
  <c r="D209" i="25"/>
  <c r="C209" i="25"/>
  <c r="AF208" i="25"/>
  <c r="AE208" i="25"/>
  <c r="AD208" i="25"/>
  <c r="AC208" i="25"/>
  <c r="AB208" i="25"/>
  <c r="AA208" i="25"/>
  <c r="Z208" i="25"/>
  <c r="X208" i="25"/>
  <c r="S208" i="25"/>
  <c r="T208" i="25" s="1"/>
  <c r="Q208" i="25"/>
  <c r="L208" i="25"/>
  <c r="K208" i="25"/>
  <c r="J208" i="25"/>
  <c r="F208" i="25"/>
  <c r="H208" i="25" s="1"/>
  <c r="D208" i="25"/>
  <c r="C208" i="25" s="1"/>
  <c r="AE207" i="25"/>
  <c r="AD207" i="25"/>
  <c r="AC207" i="25"/>
  <c r="AB207" i="25"/>
  <c r="Z207" i="25"/>
  <c r="AF207" i="25" s="1"/>
  <c r="Y207" i="25"/>
  <c r="X207" i="25"/>
  <c r="T207" i="25"/>
  <c r="S207" i="25"/>
  <c r="W207" i="25" s="1"/>
  <c r="Q207" i="25"/>
  <c r="M207" i="25"/>
  <c r="L207" i="25"/>
  <c r="R207" i="25" s="1"/>
  <c r="J207" i="25"/>
  <c r="H207" i="25"/>
  <c r="F207" i="25"/>
  <c r="K207" i="25" s="1"/>
  <c r="D207" i="25"/>
  <c r="C207" i="25"/>
  <c r="AF206" i="25"/>
  <c r="AE206" i="25"/>
  <c r="AD206" i="25"/>
  <c r="AC206" i="25"/>
  <c r="AB206" i="25"/>
  <c r="Z206" i="25"/>
  <c r="AA206" i="25" s="1"/>
  <c r="Y206" i="25"/>
  <c r="X206" i="25"/>
  <c r="W206" i="25"/>
  <c r="V206" i="25"/>
  <c r="U206" i="25"/>
  <c r="T206" i="25"/>
  <c r="S206" i="25"/>
  <c r="Q206" i="25"/>
  <c r="N206" i="25"/>
  <c r="M206" i="25"/>
  <c r="L206" i="25"/>
  <c r="K206" i="25"/>
  <c r="J206" i="25"/>
  <c r="F206" i="25"/>
  <c r="H206" i="25" s="1"/>
  <c r="D206" i="25"/>
  <c r="C206" i="25"/>
  <c r="AE205" i="25"/>
  <c r="Z205" i="25"/>
  <c r="Y205" i="25"/>
  <c r="X205" i="25"/>
  <c r="W205" i="25"/>
  <c r="V205" i="25"/>
  <c r="U205" i="25"/>
  <c r="T205" i="25"/>
  <c r="S205" i="25"/>
  <c r="R205" i="25"/>
  <c r="Q205" i="25"/>
  <c r="L205" i="25"/>
  <c r="P205" i="25" s="1"/>
  <c r="J205" i="25"/>
  <c r="F205" i="25"/>
  <c r="K205" i="25" s="1"/>
  <c r="D205" i="25"/>
  <c r="C205" i="25"/>
  <c r="AF204" i="25"/>
  <c r="AE204" i="25"/>
  <c r="AA204" i="25"/>
  <c r="Z204" i="25"/>
  <c r="X204" i="25"/>
  <c r="T204" i="25"/>
  <c r="S204" i="25"/>
  <c r="R204" i="25"/>
  <c r="Q204" i="25"/>
  <c r="P204" i="25"/>
  <c r="O204" i="25"/>
  <c r="L204" i="25"/>
  <c r="N204" i="25" s="1"/>
  <c r="J204" i="25"/>
  <c r="F204" i="25"/>
  <c r="D204" i="25"/>
  <c r="C204" i="25" s="1"/>
  <c r="AF203" i="25"/>
  <c r="AE203" i="25"/>
  <c r="AD203" i="25"/>
  <c r="AC203" i="25"/>
  <c r="AB203" i="25"/>
  <c r="Z203" i="25"/>
  <c r="AA203" i="25" s="1"/>
  <c r="X203" i="25"/>
  <c r="S203" i="25"/>
  <c r="R203" i="25"/>
  <c r="Q203" i="25"/>
  <c r="L203" i="25"/>
  <c r="P203" i="25" s="1"/>
  <c r="J203" i="25"/>
  <c r="F203" i="25"/>
  <c r="K203" i="25" s="1"/>
  <c r="D203" i="25"/>
  <c r="C203" i="25"/>
  <c r="AF202" i="25"/>
  <c r="AE202" i="25"/>
  <c r="AD202" i="25"/>
  <c r="AC202" i="25"/>
  <c r="AB202" i="25"/>
  <c r="Z202" i="25"/>
  <c r="AA202" i="25" s="1"/>
  <c r="X202" i="25"/>
  <c r="S202" i="25"/>
  <c r="R202" i="25"/>
  <c r="Q202" i="25"/>
  <c r="P202" i="25"/>
  <c r="O202" i="25"/>
  <c r="N202" i="25"/>
  <c r="L202" i="25"/>
  <c r="M202" i="25" s="1"/>
  <c r="K202" i="25"/>
  <c r="J202" i="25"/>
  <c r="H202" i="25"/>
  <c r="F202" i="25"/>
  <c r="D202" i="25"/>
  <c r="C202" i="25"/>
  <c r="AE201" i="25"/>
  <c r="Z201" i="25"/>
  <c r="AF201" i="25" s="1"/>
  <c r="Y201" i="25"/>
  <c r="X201" i="25"/>
  <c r="W201" i="25"/>
  <c r="V201" i="25"/>
  <c r="S201" i="25"/>
  <c r="U201" i="25" s="1"/>
  <c r="Q201" i="25"/>
  <c r="L201" i="25"/>
  <c r="J201" i="25"/>
  <c r="F201" i="25"/>
  <c r="D201" i="25"/>
  <c r="C201" i="25"/>
  <c r="AE200" i="25"/>
  <c r="AB200" i="25"/>
  <c r="AA200" i="25"/>
  <c r="Z200" i="25"/>
  <c r="X200" i="25"/>
  <c r="S200" i="25"/>
  <c r="Q200" i="25"/>
  <c r="L200" i="25"/>
  <c r="K200" i="25"/>
  <c r="J200" i="25"/>
  <c r="H200" i="25"/>
  <c r="F200" i="25"/>
  <c r="D200" i="25"/>
  <c r="C200" i="25"/>
  <c r="AF199" i="25"/>
  <c r="AE199" i="25"/>
  <c r="Z199" i="25"/>
  <c r="AD199" i="25" s="1"/>
  <c r="X199" i="25"/>
  <c r="S199" i="25"/>
  <c r="Y199" i="25" s="1"/>
  <c r="R199" i="25"/>
  <c r="Q199" i="25"/>
  <c r="L199" i="25"/>
  <c r="J199" i="25"/>
  <c r="F199" i="25"/>
  <c r="D199" i="25"/>
  <c r="C199" i="25"/>
  <c r="AF198" i="25"/>
  <c r="AE198" i="25"/>
  <c r="AD198" i="25"/>
  <c r="AC198" i="25"/>
  <c r="Z198" i="25"/>
  <c r="AB198" i="25" s="1"/>
  <c r="X198" i="25"/>
  <c r="S198" i="25"/>
  <c r="R198" i="25"/>
  <c r="Q198" i="25"/>
  <c r="P198" i="25"/>
  <c r="O198" i="25"/>
  <c r="N198" i="25"/>
  <c r="M198" i="25"/>
  <c r="L198" i="25"/>
  <c r="J198" i="25"/>
  <c r="F198" i="25"/>
  <c r="K198" i="25" s="1"/>
  <c r="D198" i="25"/>
  <c r="C198" i="25" s="1"/>
  <c r="AE197" i="25"/>
  <c r="Z197" i="25"/>
  <c r="X197" i="25"/>
  <c r="S197" i="25"/>
  <c r="R197" i="25"/>
  <c r="Q197" i="25"/>
  <c r="P197" i="25"/>
  <c r="O197" i="25"/>
  <c r="N197" i="25"/>
  <c r="L197" i="25"/>
  <c r="M197" i="25" s="1"/>
  <c r="K197" i="25"/>
  <c r="J197" i="25"/>
  <c r="F197" i="25"/>
  <c r="H197" i="25" s="1"/>
  <c r="D197" i="25"/>
  <c r="C197" i="25"/>
  <c r="AF196" i="25"/>
  <c r="AE196" i="25"/>
  <c r="AD196" i="25"/>
  <c r="AC196" i="25"/>
  <c r="AB196" i="25"/>
  <c r="AA196" i="25"/>
  <c r="Z196" i="25"/>
  <c r="Y196" i="25"/>
  <c r="X196" i="25"/>
  <c r="W196" i="25"/>
  <c r="S196" i="25"/>
  <c r="V196" i="25" s="1"/>
  <c r="Q196" i="25"/>
  <c r="L196" i="25"/>
  <c r="R196" i="25" s="1"/>
  <c r="J196" i="25"/>
  <c r="H196" i="25"/>
  <c r="F196" i="25"/>
  <c r="K196" i="25" s="1"/>
  <c r="D196" i="25"/>
  <c r="C196" i="25" s="1"/>
  <c r="AE195" i="25"/>
  <c r="Z195" i="25"/>
  <c r="Y195" i="25"/>
  <c r="X195" i="25"/>
  <c r="W195" i="25"/>
  <c r="V195" i="25"/>
  <c r="U195" i="25"/>
  <c r="T195" i="25"/>
  <c r="S195" i="25"/>
  <c r="Q195" i="25"/>
  <c r="M195" i="25"/>
  <c r="L195" i="25"/>
  <c r="J195" i="25"/>
  <c r="H195" i="25"/>
  <c r="F195" i="25"/>
  <c r="K195" i="25" s="1"/>
  <c r="D195" i="25"/>
  <c r="C195" i="25"/>
  <c r="AE194" i="25"/>
  <c r="Z194" i="25"/>
  <c r="AC194" i="25" s="1"/>
  <c r="Y194" i="25"/>
  <c r="X194" i="25"/>
  <c r="S194" i="25"/>
  <c r="W194" i="25" s="1"/>
  <c r="R194" i="25"/>
  <c r="Q194" i="25"/>
  <c r="M194" i="25"/>
  <c r="L194" i="25"/>
  <c r="P194" i="25" s="1"/>
  <c r="J194" i="25"/>
  <c r="H194" i="25"/>
  <c r="F194" i="25"/>
  <c r="K194" i="25" s="1"/>
  <c r="D194" i="25"/>
  <c r="C194" i="25"/>
  <c r="AE193" i="25"/>
  <c r="Z193" i="25"/>
  <c r="X193" i="25"/>
  <c r="S193" i="25"/>
  <c r="Y193" i="25" s="1"/>
  <c r="R193" i="25"/>
  <c r="Q193" i="25"/>
  <c r="P193" i="25"/>
  <c r="O193" i="25"/>
  <c r="N193" i="25"/>
  <c r="L193" i="25"/>
  <c r="M193" i="25" s="1"/>
  <c r="J193" i="25"/>
  <c r="F193" i="25"/>
  <c r="K193" i="25" s="1"/>
  <c r="D193" i="25"/>
  <c r="C193" i="25"/>
  <c r="AF192" i="25"/>
  <c r="AE192" i="25"/>
  <c r="AD192" i="25"/>
  <c r="AC192" i="25"/>
  <c r="AB192" i="25"/>
  <c r="AA192" i="25"/>
  <c r="Z192" i="25"/>
  <c r="X192" i="25"/>
  <c r="W192" i="25"/>
  <c r="S192" i="25"/>
  <c r="Y192" i="25" s="1"/>
  <c r="Q192" i="25"/>
  <c r="L192" i="25"/>
  <c r="K192" i="25"/>
  <c r="J192" i="25"/>
  <c r="F192" i="25"/>
  <c r="H192" i="25" s="1"/>
  <c r="D192" i="25"/>
  <c r="C192" i="25" s="1"/>
  <c r="AE191" i="25"/>
  <c r="Z191" i="25"/>
  <c r="X191" i="25"/>
  <c r="T191" i="25"/>
  <c r="S191" i="25"/>
  <c r="R191" i="25"/>
  <c r="Q191" i="25"/>
  <c r="P191" i="25"/>
  <c r="O191" i="25"/>
  <c r="N191" i="25"/>
  <c r="L191" i="25"/>
  <c r="M191" i="25" s="1"/>
  <c r="J191" i="25"/>
  <c r="F191" i="25"/>
  <c r="K191" i="25" s="1"/>
  <c r="D191" i="25"/>
  <c r="C191" i="25"/>
  <c r="AE190" i="25"/>
  <c r="AD190" i="25"/>
  <c r="Z190" i="25"/>
  <c r="AF190" i="25" s="1"/>
  <c r="Y190" i="25"/>
  <c r="X190" i="25"/>
  <c r="W190" i="25"/>
  <c r="V190" i="25"/>
  <c r="U190" i="25"/>
  <c r="S190" i="25"/>
  <c r="T190" i="25" s="1"/>
  <c r="Q190" i="25"/>
  <c r="O190" i="25"/>
  <c r="M190" i="25"/>
  <c r="L190" i="25"/>
  <c r="R190" i="25" s="1"/>
  <c r="J190" i="25"/>
  <c r="H190" i="25"/>
  <c r="F190" i="25"/>
  <c r="K190" i="25" s="1"/>
  <c r="D190" i="25"/>
  <c r="C190" i="25"/>
  <c r="AE189" i="25"/>
  <c r="Z189" i="25"/>
  <c r="X189" i="25"/>
  <c r="S189" i="25"/>
  <c r="Y189" i="25" s="1"/>
  <c r="R189" i="25"/>
  <c r="Q189" i="25"/>
  <c r="L189" i="25"/>
  <c r="K189" i="25"/>
  <c r="J189" i="25"/>
  <c r="F189" i="25"/>
  <c r="H189" i="25" s="1"/>
  <c r="D189" i="25"/>
  <c r="C189" i="25"/>
  <c r="AF188" i="25"/>
  <c r="AE188" i="25"/>
  <c r="AA188" i="25"/>
  <c r="Z188" i="25"/>
  <c r="AD188" i="25" s="1"/>
  <c r="X188" i="25"/>
  <c r="W188" i="25"/>
  <c r="V188" i="25"/>
  <c r="U188" i="25"/>
  <c r="S188" i="25"/>
  <c r="Y188" i="25" s="1"/>
  <c r="R188" i="25"/>
  <c r="Q188" i="25"/>
  <c r="P188" i="25"/>
  <c r="O188" i="25"/>
  <c r="L188" i="25"/>
  <c r="N188" i="25" s="1"/>
  <c r="J188" i="25"/>
  <c r="F188" i="25"/>
  <c r="K188" i="25" s="1"/>
  <c r="D188" i="25"/>
  <c r="C188" i="25"/>
  <c r="AF187" i="25"/>
  <c r="AE187" i="25"/>
  <c r="AD187" i="25"/>
  <c r="AC187" i="25"/>
  <c r="AB187" i="25"/>
  <c r="Z187" i="25"/>
  <c r="AA187" i="25" s="1"/>
  <c r="X187" i="25"/>
  <c r="S187" i="25"/>
  <c r="R187" i="25"/>
  <c r="Q187" i="25"/>
  <c r="P187" i="25"/>
  <c r="O187" i="25"/>
  <c r="N187" i="25"/>
  <c r="M187" i="25"/>
  <c r="L187" i="25"/>
  <c r="J187" i="25"/>
  <c r="F187" i="25"/>
  <c r="D187" i="25"/>
  <c r="C187" i="25"/>
  <c r="AE186" i="25"/>
  <c r="Z186" i="25"/>
  <c r="AA186" i="25" s="1"/>
  <c r="Y186" i="25"/>
  <c r="X186" i="25"/>
  <c r="S186" i="25"/>
  <c r="W186" i="25" s="1"/>
  <c r="Q186" i="25"/>
  <c r="L186" i="25"/>
  <c r="K186" i="25"/>
  <c r="J186" i="25"/>
  <c r="H186" i="25"/>
  <c r="F186" i="25"/>
  <c r="D186" i="25"/>
  <c r="C186" i="25"/>
  <c r="AF185" i="25"/>
  <c r="AE185" i="25"/>
  <c r="Z185" i="25"/>
  <c r="AD185" i="25" s="1"/>
  <c r="Y185" i="25"/>
  <c r="X185" i="25"/>
  <c r="W185" i="25"/>
  <c r="V185" i="25"/>
  <c r="S185" i="25"/>
  <c r="U185" i="25" s="1"/>
  <c r="Q185" i="25"/>
  <c r="M185" i="25"/>
  <c r="L185" i="25"/>
  <c r="K185" i="25"/>
  <c r="J185" i="25"/>
  <c r="F185" i="25"/>
  <c r="H185" i="25" s="1"/>
  <c r="D185" i="25"/>
  <c r="C185" i="25"/>
  <c r="AE184" i="25"/>
  <c r="AD184" i="25"/>
  <c r="AC184" i="25"/>
  <c r="AB184" i="25"/>
  <c r="Z184" i="25"/>
  <c r="AF184" i="25" s="1"/>
  <c r="Y184" i="25"/>
  <c r="X184" i="25"/>
  <c r="W184" i="25"/>
  <c r="V184" i="25"/>
  <c r="S184" i="25"/>
  <c r="U184" i="25" s="1"/>
  <c r="Q184" i="25"/>
  <c r="L184" i="25"/>
  <c r="J184" i="25"/>
  <c r="F184" i="25"/>
  <c r="K184" i="25" s="1"/>
  <c r="D184" i="25"/>
  <c r="C184" i="25"/>
  <c r="AF183" i="25"/>
  <c r="AE183" i="25"/>
  <c r="AB183" i="25"/>
  <c r="AA183" i="25"/>
  <c r="Z183" i="25"/>
  <c r="X183" i="25"/>
  <c r="S183" i="25"/>
  <c r="Q183" i="25"/>
  <c r="L183" i="25"/>
  <c r="O183" i="25" s="1"/>
  <c r="J183" i="25"/>
  <c r="F183" i="25"/>
  <c r="K183" i="25" s="1"/>
  <c r="D183" i="25"/>
  <c r="C183" i="25"/>
  <c r="AF182" i="25"/>
  <c r="AE182" i="25"/>
  <c r="AD182" i="25"/>
  <c r="AC182" i="25"/>
  <c r="Z182" i="25"/>
  <c r="AB182" i="25" s="1"/>
  <c r="X182" i="25"/>
  <c r="W182" i="25"/>
  <c r="S182" i="25"/>
  <c r="Q182" i="25"/>
  <c r="L182" i="25"/>
  <c r="N182" i="25" s="1"/>
  <c r="J182" i="25"/>
  <c r="F182" i="25"/>
  <c r="K182" i="25" s="1"/>
  <c r="D182" i="25"/>
  <c r="AF181" i="25"/>
  <c r="AE181" i="25"/>
  <c r="AA181" i="25"/>
  <c r="Z181" i="25"/>
  <c r="AD181" i="25" s="1"/>
  <c r="X181" i="25"/>
  <c r="S181" i="25"/>
  <c r="Q181" i="25"/>
  <c r="L181" i="25"/>
  <c r="K181" i="25" s="1"/>
  <c r="J181" i="25"/>
  <c r="F181" i="25"/>
  <c r="H181" i="25" s="1"/>
  <c r="D181" i="25"/>
  <c r="AE180" i="25"/>
  <c r="AA180" i="25"/>
  <c r="Z180" i="25"/>
  <c r="AF180" i="25" s="1"/>
  <c r="X180" i="25"/>
  <c r="S180" i="25"/>
  <c r="Y180" i="25" s="1"/>
  <c r="Q180" i="25"/>
  <c r="L180" i="25"/>
  <c r="K180" i="25"/>
  <c r="J180" i="25"/>
  <c r="F180" i="25"/>
  <c r="H180" i="25" s="1"/>
  <c r="D180" i="25"/>
  <c r="AE179" i="25"/>
  <c r="AC179" i="25"/>
  <c r="AB179" i="25"/>
  <c r="AA179" i="25"/>
  <c r="Z179" i="25"/>
  <c r="X179" i="25"/>
  <c r="S179" i="25"/>
  <c r="Y179" i="25" s="1"/>
  <c r="Q179" i="25"/>
  <c r="L179" i="25"/>
  <c r="R179" i="25" s="1"/>
  <c r="K179" i="25"/>
  <c r="J179" i="25"/>
  <c r="F179" i="25"/>
  <c r="H179" i="25" s="1"/>
  <c r="D179" i="25"/>
  <c r="AE178" i="25"/>
  <c r="Z178" i="25"/>
  <c r="Y178" i="25"/>
  <c r="X178" i="25"/>
  <c r="S178" i="25"/>
  <c r="V178" i="25" s="1"/>
  <c r="Q178" i="25"/>
  <c r="L178" i="25"/>
  <c r="R178" i="25" s="1"/>
  <c r="J178" i="25"/>
  <c r="F178" i="25"/>
  <c r="K178" i="25" s="1"/>
  <c r="D178" i="25"/>
  <c r="AF177" i="25"/>
  <c r="AE177" i="25"/>
  <c r="AD177" i="25"/>
  <c r="Z177" i="25"/>
  <c r="AC177" i="25" s="1"/>
  <c r="X177" i="25"/>
  <c r="S177" i="25"/>
  <c r="Q177" i="25"/>
  <c r="L177" i="25"/>
  <c r="M177" i="25" s="1"/>
  <c r="J177" i="25"/>
  <c r="F177" i="25"/>
  <c r="K177" i="25" s="1"/>
  <c r="D177" i="25"/>
  <c r="AF176" i="25"/>
  <c r="AE176" i="25"/>
  <c r="AD176" i="25"/>
  <c r="AC176" i="25"/>
  <c r="AB176" i="25"/>
  <c r="AA176" i="25"/>
  <c r="Z176" i="25"/>
  <c r="X176" i="25"/>
  <c r="T176" i="25"/>
  <c r="S176" i="25"/>
  <c r="Q176" i="25"/>
  <c r="L176" i="25"/>
  <c r="O176" i="25" s="1"/>
  <c r="J176" i="25"/>
  <c r="F176" i="25"/>
  <c r="D176" i="25"/>
  <c r="AF175" i="25"/>
  <c r="AE175" i="25"/>
  <c r="AD175" i="25"/>
  <c r="AC175" i="25"/>
  <c r="AB175" i="25"/>
  <c r="AA175" i="25"/>
  <c r="Z175" i="25"/>
  <c r="X175" i="25"/>
  <c r="S175" i="25"/>
  <c r="W175" i="25" s="1"/>
  <c r="Q175" i="25"/>
  <c r="L175" i="25"/>
  <c r="R175" i="25" s="1"/>
  <c r="J175" i="25"/>
  <c r="F175" i="25"/>
  <c r="D175" i="25"/>
  <c r="AE174" i="25"/>
  <c r="AD174" i="25"/>
  <c r="AC174" i="25"/>
  <c r="AB174" i="25"/>
  <c r="AA174" i="25"/>
  <c r="Z174" i="25"/>
  <c r="AF174" i="25" s="1"/>
  <c r="X174" i="25"/>
  <c r="S174" i="25"/>
  <c r="U174" i="25" s="1"/>
  <c r="Q174" i="25"/>
  <c r="L174" i="25"/>
  <c r="J174" i="25"/>
  <c r="F174" i="25"/>
  <c r="K174" i="25" s="1"/>
  <c r="D174" i="25"/>
  <c r="B174" i="25"/>
  <c r="AE173" i="25"/>
  <c r="AD173" i="25"/>
  <c r="AC173" i="25"/>
  <c r="AB173" i="25"/>
  <c r="Z173" i="25"/>
  <c r="AF173" i="25" s="1"/>
  <c r="X173" i="25"/>
  <c r="S173" i="25"/>
  <c r="Q173" i="25"/>
  <c r="L173" i="25"/>
  <c r="P173" i="25" s="1"/>
  <c r="J173" i="25"/>
  <c r="F173" i="25"/>
  <c r="H173" i="25" s="1"/>
  <c r="D173" i="25"/>
  <c r="AE172" i="25"/>
  <c r="AA172" i="25"/>
  <c r="Z172" i="25"/>
  <c r="X172" i="25"/>
  <c r="S172" i="25"/>
  <c r="T172" i="25" s="1"/>
  <c r="Q172" i="25"/>
  <c r="L172" i="25"/>
  <c r="N172" i="25" s="1"/>
  <c r="J172" i="25"/>
  <c r="F172" i="25"/>
  <c r="D172" i="25"/>
  <c r="B172" i="25"/>
  <c r="B173" i="25" s="1"/>
  <c r="A173" i="25" s="1"/>
  <c r="A172" i="25"/>
  <c r="AF171" i="25"/>
  <c r="AE171" i="25"/>
  <c r="AD171" i="25"/>
  <c r="AC171" i="25"/>
  <c r="AB171" i="25"/>
  <c r="Z171" i="25"/>
  <c r="AA171" i="25" s="1"/>
  <c r="X171" i="25"/>
  <c r="S171" i="25"/>
  <c r="Q171" i="25"/>
  <c r="L171" i="25"/>
  <c r="R171" i="25" s="1"/>
  <c r="J171" i="25"/>
  <c r="F171" i="25"/>
  <c r="D171" i="25"/>
  <c r="B171" i="25"/>
  <c r="A171" i="25"/>
  <c r="AE170" i="25"/>
  <c r="AD170" i="25"/>
  <c r="AC170" i="25"/>
  <c r="AB170" i="25"/>
  <c r="Z170" i="25"/>
  <c r="AF170" i="25" s="1"/>
  <c r="X170" i="25"/>
  <c r="S170" i="25"/>
  <c r="W170" i="25" s="1"/>
  <c r="Q170" i="25"/>
  <c r="L170" i="25"/>
  <c r="J170" i="25"/>
  <c r="F170" i="25"/>
  <c r="H170" i="25" s="1"/>
  <c r="D170" i="25"/>
  <c r="A170" i="25"/>
  <c r="C166" i="25"/>
  <c r="C165" i="25"/>
  <c r="C164" i="25"/>
  <c r="C163" i="25"/>
  <c r="C162" i="25"/>
  <c r="C161" i="25"/>
  <c r="C160" i="25"/>
  <c r="C159" i="25"/>
  <c r="C158" i="25"/>
  <c r="C157" i="25"/>
  <c r="C156" i="25"/>
  <c r="C155" i="25"/>
  <c r="C154" i="25"/>
  <c r="C153" i="25"/>
  <c r="C152" i="25"/>
  <c r="C151" i="25"/>
  <c r="C150" i="25"/>
  <c r="C149" i="25"/>
  <c r="C148" i="25"/>
  <c r="C147" i="25"/>
  <c r="C146" i="25"/>
  <c r="C145" i="25"/>
  <c r="C144" i="25"/>
  <c r="C143" i="25"/>
  <c r="C142" i="25"/>
  <c r="C141" i="25"/>
  <c r="C140" i="25"/>
  <c r="B129" i="25"/>
  <c r="B130" i="25" s="1"/>
  <c r="B128" i="25"/>
  <c r="C128" i="25" s="1"/>
  <c r="C127" i="25"/>
  <c r="AE122" i="25"/>
  <c r="Z122" i="25"/>
  <c r="Y122" i="25"/>
  <c r="X122" i="25"/>
  <c r="W122" i="25"/>
  <c r="V122" i="25"/>
  <c r="U122" i="25"/>
  <c r="T122" i="25"/>
  <c r="S122" i="25"/>
  <c r="Q122" i="25"/>
  <c r="L122" i="25"/>
  <c r="M122" i="25" s="1"/>
  <c r="J122" i="25"/>
  <c r="F122" i="25"/>
  <c r="K122" i="25" s="1"/>
  <c r="D122" i="25"/>
  <c r="C122" i="25" s="1"/>
  <c r="AE121" i="25"/>
  <c r="Z121" i="25"/>
  <c r="AF121" i="25" s="1"/>
  <c r="X121" i="25"/>
  <c r="S121" i="25"/>
  <c r="Q121" i="25"/>
  <c r="L121" i="25"/>
  <c r="P121" i="25" s="1"/>
  <c r="J121" i="25"/>
  <c r="F121" i="25"/>
  <c r="K121" i="25" s="1"/>
  <c r="D121" i="25"/>
  <c r="C121" i="25"/>
  <c r="AE120" i="25"/>
  <c r="Z120" i="25"/>
  <c r="Y120" i="25"/>
  <c r="X120" i="25"/>
  <c r="S120" i="25"/>
  <c r="W120" i="25" s="1"/>
  <c r="Q120" i="25"/>
  <c r="L120" i="25"/>
  <c r="R120" i="25" s="1"/>
  <c r="J120" i="25"/>
  <c r="F120" i="25"/>
  <c r="K120" i="25" s="1"/>
  <c r="D120" i="25"/>
  <c r="C120" i="25" s="1"/>
  <c r="AF119" i="25"/>
  <c r="AE119" i="25"/>
  <c r="AD119" i="25"/>
  <c r="AC119" i="25"/>
  <c r="AB119" i="25"/>
  <c r="AA119" i="25"/>
  <c r="Z119" i="25"/>
  <c r="X119" i="25"/>
  <c r="S119" i="25"/>
  <c r="Q119" i="25"/>
  <c r="L119" i="25"/>
  <c r="O119" i="25" s="1"/>
  <c r="J119" i="25"/>
  <c r="F119" i="25"/>
  <c r="H119" i="25" s="1"/>
  <c r="D119" i="25"/>
  <c r="C119" i="25" s="1"/>
  <c r="AE118" i="25"/>
  <c r="Z118" i="25"/>
  <c r="AF118" i="25" s="1"/>
  <c r="Y118" i="25"/>
  <c r="X118" i="25"/>
  <c r="S118" i="25"/>
  <c r="Q118" i="25"/>
  <c r="L118" i="25"/>
  <c r="J118" i="25"/>
  <c r="F118" i="25"/>
  <c r="H118" i="25" s="1"/>
  <c r="D118" i="25"/>
  <c r="C118" i="25" s="1"/>
  <c r="AE117" i="25"/>
  <c r="AD117" i="25"/>
  <c r="AC117" i="25"/>
  <c r="AB117" i="25"/>
  <c r="AA117" i="25"/>
  <c r="Z117" i="25"/>
  <c r="AF117" i="25" s="1"/>
  <c r="Y117" i="25"/>
  <c r="X117" i="25"/>
  <c r="W117" i="25"/>
  <c r="V117" i="25"/>
  <c r="U117" i="25"/>
  <c r="S117" i="25"/>
  <c r="T117" i="25" s="1"/>
  <c r="Q117" i="25"/>
  <c r="L117" i="25"/>
  <c r="R117" i="25" s="1"/>
  <c r="J117" i="25"/>
  <c r="F117" i="25"/>
  <c r="K117" i="25" s="1"/>
  <c r="D117" i="25"/>
  <c r="AE116" i="25"/>
  <c r="Z116" i="25"/>
  <c r="Y116" i="25"/>
  <c r="X116" i="25"/>
  <c r="S116" i="25"/>
  <c r="W116" i="25" s="1"/>
  <c r="Q116" i="25"/>
  <c r="L116" i="25"/>
  <c r="P116" i="25" s="1"/>
  <c r="J116" i="25"/>
  <c r="F116" i="25"/>
  <c r="H116" i="25" s="1"/>
  <c r="D116" i="25"/>
  <c r="AF115" i="25"/>
  <c r="AE115" i="25"/>
  <c r="AA115" i="25"/>
  <c r="Z115" i="25"/>
  <c r="AD115" i="25" s="1"/>
  <c r="X115" i="25"/>
  <c r="T115" i="25"/>
  <c r="S115" i="25"/>
  <c r="Q115" i="25"/>
  <c r="L115" i="25"/>
  <c r="J115" i="25"/>
  <c r="F115" i="25"/>
  <c r="K115" i="25" s="1"/>
  <c r="D115" i="25"/>
  <c r="AF114" i="25"/>
  <c r="AE114" i="25"/>
  <c r="AD114" i="25"/>
  <c r="AC114" i="25"/>
  <c r="AB114" i="25"/>
  <c r="AA114" i="25"/>
  <c r="Z114" i="25"/>
  <c r="X114" i="25"/>
  <c r="T114" i="25"/>
  <c r="S114" i="25"/>
  <c r="Q114" i="25"/>
  <c r="L114" i="25"/>
  <c r="J114" i="25"/>
  <c r="F114" i="25"/>
  <c r="K114" i="25" s="1"/>
  <c r="D114" i="25"/>
  <c r="C114" i="25"/>
  <c r="AF113" i="25"/>
  <c r="AE113" i="25"/>
  <c r="AD113" i="25"/>
  <c r="Z113" i="25"/>
  <c r="AC113" i="25" s="1"/>
  <c r="Y113" i="25"/>
  <c r="X113" i="25"/>
  <c r="S113" i="25"/>
  <c r="W113" i="25" s="1"/>
  <c r="Q113" i="25"/>
  <c r="L113" i="25"/>
  <c r="R113" i="25" s="1"/>
  <c r="J113" i="25"/>
  <c r="F113" i="25"/>
  <c r="K113" i="25" s="1"/>
  <c r="D113" i="25"/>
  <c r="AE112" i="25"/>
  <c r="Z112" i="25"/>
  <c r="X112" i="25"/>
  <c r="S112" i="25"/>
  <c r="U112" i="25" s="1"/>
  <c r="Q112" i="25"/>
  <c r="L112" i="25"/>
  <c r="J112" i="25"/>
  <c r="F112" i="25"/>
  <c r="K112" i="25" s="1"/>
  <c r="D112" i="25"/>
  <c r="AF111" i="25"/>
  <c r="AE111" i="25"/>
  <c r="AD111" i="25"/>
  <c r="AC111" i="25"/>
  <c r="Z111" i="25"/>
  <c r="AB111" i="25" s="1"/>
  <c r="X111" i="25"/>
  <c r="S111" i="25"/>
  <c r="Y111" i="25" s="1"/>
  <c r="Q111" i="25"/>
  <c r="L111" i="25"/>
  <c r="J111" i="25"/>
  <c r="F111" i="25"/>
  <c r="K111" i="25" s="1"/>
  <c r="D111" i="25"/>
  <c r="AF110" i="25"/>
  <c r="AE110" i="25"/>
  <c r="AC110" i="25"/>
  <c r="Z110" i="25"/>
  <c r="AD110" i="25" s="1"/>
  <c r="X110" i="25"/>
  <c r="S110" i="25"/>
  <c r="Y110" i="25" s="1"/>
  <c r="Q110" i="25"/>
  <c r="L110" i="25"/>
  <c r="O110" i="25" s="1"/>
  <c r="J110" i="25"/>
  <c r="F110" i="25"/>
  <c r="K110" i="25" s="1"/>
  <c r="D110" i="25"/>
  <c r="AF109" i="25"/>
  <c r="AE109" i="25"/>
  <c r="AD109" i="25"/>
  <c r="Z109" i="25"/>
  <c r="X109" i="25"/>
  <c r="S109" i="25"/>
  <c r="T109" i="25" s="1"/>
  <c r="Q109" i="25"/>
  <c r="L109" i="25"/>
  <c r="R109" i="25" s="1"/>
  <c r="J109" i="25"/>
  <c r="F109" i="25"/>
  <c r="K109" i="25" s="1"/>
  <c r="D109" i="25"/>
  <c r="AF108" i="25"/>
  <c r="AE108" i="25"/>
  <c r="AD108" i="25"/>
  <c r="AC108" i="25"/>
  <c r="AB108" i="25"/>
  <c r="Z108" i="25"/>
  <c r="AA108" i="25" s="1"/>
  <c r="X108" i="25"/>
  <c r="S108" i="25"/>
  <c r="Y108" i="25" s="1"/>
  <c r="Q108" i="25"/>
  <c r="L108" i="25"/>
  <c r="M108" i="25" s="1"/>
  <c r="J108" i="25"/>
  <c r="F108" i="25"/>
  <c r="H108" i="25" s="1"/>
  <c r="D108" i="25"/>
  <c r="AF107" i="25"/>
  <c r="AE107" i="25"/>
  <c r="Z107" i="25"/>
  <c r="X107" i="25"/>
  <c r="S107" i="25"/>
  <c r="Q107" i="25"/>
  <c r="L107" i="25"/>
  <c r="M107" i="25" s="1"/>
  <c r="J107" i="25"/>
  <c r="F107" i="25"/>
  <c r="D107" i="25"/>
  <c r="AE106" i="25"/>
  <c r="Z106" i="25"/>
  <c r="AB106" i="25" s="1"/>
  <c r="X106" i="25"/>
  <c r="S106" i="25"/>
  <c r="Y106" i="25" s="1"/>
  <c r="Q106" i="25"/>
  <c r="L106" i="25"/>
  <c r="O106" i="25" s="1"/>
  <c r="J106" i="25"/>
  <c r="F106" i="25"/>
  <c r="K106" i="25" s="1"/>
  <c r="D106" i="25"/>
  <c r="AE105" i="25"/>
  <c r="Z105" i="25"/>
  <c r="X105" i="25"/>
  <c r="S105" i="25"/>
  <c r="Y105" i="25" s="1"/>
  <c r="Q105" i="25"/>
  <c r="L105" i="25"/>
  <c r="N105" i="25" s="1"/>
  <c r="J105" i="25"/>
  <c r="F105" i="25"/>
  <c r="H105" i="25" s="1"/>
  <c r="D105" i="25"/>
  <c r="AF104" i="25"/>
  <c r="AE104" i="25"/>
  <c r="AD104" i="25"/>
  <c r="Z104" i="25"/>
  <c r="AC104" i="25" s="1"/>
  <c r="X104" i="25"/>
  <c r="V104" i="25"/>
  <c r="U104" i="25"/>
  <c r="T104" i="25"/>
  <c r="S104" i="25"/>
  <c r="Y104" i="25" s="1"/>
  <c r="Q104" i="25"/>
  <c r="L104" i="25"/>
  <c r="M104" i="25" s="1"/>
  <c r="J104" i="25"/>
  <c r="F104" i="25"/>
  <c r="K104" i="25" s="1"/>
  <c r="D104" i="25"/>
  <c r="AF103" i="25"/>
  <c r="AE103" i="25"/>
  <c r="AD103" i="25"/>
  <c r="AC103" i="25"/>
  <c r="AB103" i="25"/>
  <c r="AA103" i="25"/>
  <c r="Z103" i="25"/>
  <c r="X103" i="25"/>
  <c r="S103" i="25"/>
  <c r="Q103" i="25"/>
  <c r="L103" i="25"/>
  <c r="R103" i="25" s="1"/>
  <c r="J103" i="25"/>
  <c r="F103" i="25"/>
  <c r="H103" i="25" s="1"/>
  <c r="D103" i="25"/>
  <c r="AF102" i="25"/>
  <c r="AE102" i="25"/>
  <c r="AD102" i="25"/>
  <c r="AC102" i="25"/>
  <c r="AB102" i="25"/>
  <c r="Z102" i="25"/>
  <c r="AA102" i="25" s="1"/>
  <c r="X102" i="25"/>
  <c r="S102" i="25"/>
  <c r="W102" i="25" s="1"/>
  <c r="Q102" i="25"/>
  <c r="L102" i="25"/>
  <c r="J102" i="25"/>
  <c r="F102" i="25"/>
  <c r="D102" i="25"/>
  <c r="AE101" i="25"/>
  <c r="Z101" i="25"/>
  <c r="Y101" i="25"/>
  <c r="X101" i="25"/>
  <c r="S101" i="25"/>
  <c r="W101" i="25" s="1"/>
  <c r="Q101" i="25"/>
  <c r="L101" i="25"/>
  <c r="M101" i="25" s="1"/>
  <c r="J101" i="25"/>
  <c r="F101" i="25"/>
  <c r="K101" i="25" s="1"/>
  <c r="D101" i="25"/>
  <c r="AE100" i="25"/>
  <c r="AD100" i="25"/>
  <c r="AC100" i="25"/>
  <c r="AB100" i="25"/>
  <c r="AA100" i="25"/>
  <c r="Z100" i="25"/>
  <c r="AF100" i="25" s="1"/>
  <c r="X100" i="25"/>
  <c r="S100" i="25"/>
  <c r="Q100" i="25"/>
  <c r="L100" i="25"/>
  <c r="J100" i="25"/>
  <c r="F100" i="25"/>
  <c r="D100" i="25"/>
  <c r="AE99" i="25"/>
  <c r="AB99" i="25"/>
  <c r="AA99" i="25"/>
  <c r="Z99" i="25"/>
  <c r="Y99" i="25"/>
  <c r="X99" i="25"/>
  <c r="W99" i="25"/>
  <c r="S99" i="25"/>
  <c r="U99" i="25" s="1"/>
  <c r="Q99" i="25"/>
  <c r="L99" i="25"/>
  <c r="N99" i="25" s="1"/>
  <c r="J99" i="25"/>
  <c r="F99" i="25"/>
  <c r="K99" i="25" s="1"/>
  <c r="D99" i="25"/>
  <c r="B99" i="25"/>
  <c r="B100" i="25" s="1"/>
  <c r="A99" i="25"/>
  <c r="AF98" i="25"/>
  <c r="AE98" i="25"/>
  <c r="AD98" i="25"/>
  <c r="AC98" i="25"/>
  <c r="AB98" i="25"/>
  <c r="Z98" i="25"/>
  <c r="AA98" i="25" s="1"/>
  <c r="X98" i="25"/>
  <c r="S98" i="25"/>
  <c r="Q98" i="25"/>
  <c r="L98" i="25"/>
  <c r="M98" i="25" s="1"/>
  <c r="J98" i="25"/>
  <c r="F98" i="25"/>
  <c r="D98" i="25"/>
  <c r="B98" i="25"/>
  <c r="AE97" i="25"/>
  <c r="Z97" i="25"/>
  <c r="Y97" i="25"/>
  <c r="X97" i="25"/>
  <c r="S97" i="25"/>
  <c r="W97" i="25" s="1"/>
  <c r="Q97" i="25"/>
  <c r="L97" i="25"/>
  <c r="J97" i="25"/>
  <c r="F97" i="25"/>
  <c r="K97" i="25" s="1"/>
  <c r="D97" i="25"/>
  <c r="B97" i="25"/>
  <c r="AE96" i="25"/>
  <c r="Z96" i="25"/>
  <c r="Y96" i="25"/>
  <c r="X96" i="25"/>
  <c r="S96" i="25"/>
  <c r="V96" i="25" s="1"/>
  <c r="Q96" i="25"/>
  <c r="L96" i="25"/>
  <c r="R96" i="25" s="1"/>
  <c r="J96" i="25"/>
  <c r="F96" i="25"/>
  <c r="D96" i="25"/>
  <c r="A96" i="25"/>
  <c r="C90" i="25"/>
  <c r="C89" i="25"/>
  <c r="C88" i="25"/>
  <c r="C87" i="25"/>
  <c r="C86" i="25"/>
  <c r="C85" i="25"/>
  <c r="C84" i="25"/>
  <c r="C83" i="25"/>
  <c r="C82" i="25"/>
  <c r="C81" i="25"/>
  <c r="B65" i="25"/>
  <c r="B66" i="25" s="1"/>
  <c r="C64" i="25"/>
  <c r="C59" i="25"/>
  <c r="C58" i="25"/>
  <c r="C53" i="25"/>
  <c r="D52" i="25" a="1"/>
  <c r="D52" i="25" s="1"/>
  <c r="D53" i="24"/>
  <c r="C53" i="24" s="1"/>
  <c r="D59" i="24"/>
  <c r="D58" i="24"/>
  <c r="D54" i="24"/>
  <c r="AE210" i="24"/>
  <c r="Z210" i="24"/>
  <c r="Y210" i="24"/>
  <c r="X210" i="24"/>
  <c r="U210" i="24"/>
  <c r="S210" i="24"/>
  <c r="W210" i="24" s="1"/>
  <c r="R210" i="24"/>
  <c r="Q210" i="24"/>
  <c r="P210" i="24"/>
  <c r="O210" i="24"/>
  <c r="M210" i="24"/>
  <c r="L210" i="24"/>
  <c r="N210" i="24" s="1"/>
  <c r="J210" i="24"/>
  <c r="H210" i="24"/>
  <c r="F210" i="24"/>
  <c r="K210" i="24" s="1"/>
  <c r="D210" i="24"/>
  <c r="C210" i="24" s="1"/>
  <c r="AE209" i="24"/>
  <c r="Z209" i="24"/>
  <c r="Y209" i="24"/>
  <c r="X209" i="24"/>
  <c r="W209" i="24"/>
  <c r="V209" i="24"/>
  <c r="U209" i="24"/>
  <c r="T209" i="24"/>
  <c r="S209" i="24"/>
  <c r="R209" i="24"/>
  <c r="Q209" i="24"/>
  <c r="O209" i="24"/>
  <c r="L209" i="24"/>
  <c r="K209" i="24"/>
  <c r="J209" i="24"/>
  <c r="H209" i="24"/>
  <c r="F209" i="24"/>
  <c r="D209" i="24"/>
  <c r="C209" i="24"/>
  <c r="AE208" i="24"/>
  <c r="AD208" i="24"/>
  <c r="AB208" i="24"/>
  <c r="AA208" i="24"/>
  <c r="Z208" i="24"/>
  <c r="AF208" i="24" s="1"/>
  <c r="Y208" i="24"/>
  <c r="X208" i="24"/>
  <c r="S208" i="24"/>
  <c r="Q208" i="24"/>
  <c r="L208" i="24"/>
  <c r="K208" i="24"/>
  <c r="J208" i="24"/>
  <c r="H208" i="24"/>
  <c r="F208" i="24"/>
  <c r="D208" i="24"/>
  <c r="C208" i="24" s="1"/>
  <c r="AF207" i="24"/>
  <c r="AE207" i="24"/>
  <c r="AD207" i="24"/>
  <c r="AC207" i="24"/>
  <c r="AB207" i="24"/>
  <c r="AA207" i="24"/>
  <c r="Z207" i="24"/>
  <c r="Y207" i="24"/>
  <c r="X207" i="24"/>
  <c r="V207" i="24"/>
  <c r="T207" i="24"/>
  <c r="S207" i="24"/>
  <c r="W207" i="24" s="1"/>
  <c r="Q207" i="24"/>
  <c r="L207" i="24"/>
  <c r="J207" i="24"/>
  <c r="H207" i="24"/>
  <c r="F207" i="24"/>
  <c r="K207" i="24" s="1"/>
  <c r="D207" i="24"/>
  <c r="C207" i="24"/>
  <c r="AF206" i="24"/>
  <c r="AE206" i="24"/>
  <c r="AD206" i="24"/>
  <c r="AC206" i="24"/>
  <c r="AB206" i="24"/>
  <c r="AA206" i="24"/>
  <c r="Z206" i="24"/>
  <c r="X206" i="24"/>
  <c r="S206" i="24"/>
  <c r="Q206" i="24"/>
  <c r="P206" i="24"/>
  <c r="N206" i="24"/>
  <c r="M206" i="24"/>
  <c r="L206" i="24"/>
  <c r="R206" i="24" s="1"/>
  <c r="K206" i="24"/>
  <c r="J206" i="24"/>
  <c r="H206" i="24"/>
  <c r="F206" i="24"/>
  <c r="D206" i="24"/>
  <c r="C206" i="24"/>
  <c r="AE205" i="24"/>
  <c r="AA205" i="24"/>
  <c r="Z205" i="24"/>
  <c r="X205" i="24"/>
  <c r="S205" i="24"/>
  <c r="R205" i="24"/>
  <c r="Q205" i="24"/>
  <c r="P205" i="24"/>
  <c r="N205" i="24"/>
  <c r="M205" i="24"/>
  <c r="L205" i="24"/>
  <c r="O205" i="24" s="1"/>
  <c r="J205" i="24"/>
  <c r="F205" i="24"/>
  <c r="H205" i="24" s="1"/>
  <c r="D205" i="24"/>
  <c r="C205" i="24"/>
  <c r="AF204" i="24"/>
  <c r="AE204" i="24"/>
  <c r="AC204" i="24"/>
  <c r="AA204" i="24"/>
  <c r="Z204" i="24"/>
  <c r="AD204" i="24" s="1"/>
  <c r="X204" i="24"/>
  <c r="S204" i="24"/>
  <c r="R204" i="24"/>
  <c r="Q204" i="24"/>
  <c r="P204" i="24"/>
  <c r="O204" i="24"/>
  <c r="N204" i="24"/>
  <c r="M204" i="24"/>
  <c r="L204" i="24"/>
  <c r="K204" i="24"/>
  <c r="J204" i="24"/>
  <c r="F204" i="24"/>
  <c r="H204" i="24" s="1"/>
  <c r="D204" i="24"/>
  <c r="C204" i="24" s="1"/>
  <c r="AE203" i="24"/>
  <c r="AB203" i="24"/>
  <c r="Z203" i="24"/>
  <c r="Y203" i="24"/>
  <c r="X203" i="24"/>
  <c r="W203" i="24"/>
  <c r="V203" i="24"/>
  <c r="U203" i="24"/>
  <c r="T203" i="24"/>
  <c r="S203" i="24"/>
  <c r="R203" i="24"/>
  <c r="Q203" i="24"/>
  <c r="P203" i="24"/>
  <c r="M203" i="24"/>
  <c r="L203" i="24"/>
  <c r="J203" i="24"/>
  <c r="F203" i="24"/>
  <c r="D203" i="24"/>
  <c r="C203" i="24" s="1"/>
  <c r="AE202" i="24"/>
  <c r="AC202" i="24"/>
  <c r="Z202" i="24"/>
  <c r="Y202" i="24"/>
  <c r="X202" i="24"/>
  <c r="W202" i="24"/>
  <c r="V202" i="24"/>
  <c r="U202" i="24"/>
  <c r="T202" i="24"/>
  <c r="S202" i="24"/>
  <c r="R202" i="24"/>
  <c r="Q202" i="24"/>
  <c r="O202" i="24"/>
  <c r="M202" i="24"/>
  <c r="L202" i="24"/>
  <c r="P202" i="24" s="1"/>
  <c r="J202" i="24"/>
  <c r="H202" i="24"/>
  <c r="F202" i="24"/>
  <c r="K202" i="24" s="1"/>
  <c r="D202" i="24"/>
  <c r="C202" i="24" s="1"/>
  <c r="AE201" i="24"/>
  <c r="AB201" i="24"/>
  <c r="Z201" i="24"/>
  <c r="Y201" i="24"/>
  <c r="X201" i="24"/>
  <c r="W201" i="24"/>
  <c r="V201" i="24"/>
  <c r="T201" i="24"/>
  <c r="S201" i="24"/>
  <c r="U201" i="24" s="1"/>
  <c r="R201" i="24"/>
  <c r="Q201" i="24"/>
  <c r="L201" i="24"/>
  <c r="K201" i="24"/>
  <c r="J201" i="24"/>
  <c r="H201" i="24"/>
  <c r="F201" i="24"/>
  <c r="D201" i="24"/>
  <c r="C201" i="24" s="1"/>
  <c r="AF200" i="24"/>
  <c r="AE200" i="24"/>
  <c r="AD200" i="24"/>
  <c r="AB200" i="24"/>
  <c r="AA200" i="24"/>
  <c r="Z200" i="24"/>
  <c r="AC200" i="24" s="1"/>
  <c r="X200" i="24"/>
  <c r="W200" i="24"/>
  <c r="T200" i="24"/>
  <c r="S200" i="24"/>
  <c r="Q200" i="24"/>
  <c r="L200" i="24"/>
  <c r="O200" i="24" s="1"/>
  <c r="K200" i="24"/>
  <c r="J200" i="24"/>
  <c r="H200" i="24"/>
  <c r="F200" i="24"/>
  <c r="D200" i="24"/>
  <c r="C200" i="24" s="1"/>
  <c r="AF199" i="24"/>
  <c r="AE199" i="24"/>
  <c r="AD199" i="24"/>
  <c r="AC199" i="24"/>
  <c r="AB199" i="24"/>
  <c r="AA199" i="24"/>
  <c r="Z199" i="24"/>
  <c r="Y199" i="24"/>
  <c r="X199" i="24"/>
  <c r="V199" i="24"/>
  <c r="T199" i="24"/>
  <c r="S199" i="24"/>
  <c r="W199" i="24" s="1"/>
  <c r="Q199" i="24"/>
  <c r="L199" i="24"/>
  <c r="J199" i="24"/>
  <c r="H199" i="24"/>
  <c r="F199" i="24"/>
  <c r="K199" i="24" s="1"/>
  <c r="D199" i="24"/>
  <c r="C199" i="24"/>
  <c r="AE198" i="24"/>
  <c r="AD198" i="24"/>
  <c r="AC198" i="24"/>
  <c r="AA198" i="24"/>
  <c r="Z198" i="24"/>
  <c r="AB198" i="24" s="1"/>
  <c r="X198" i="24"/>
  <c r="S198" i="24"/>
  <c r="R198" i="24"/>
  <c r="Q198" i="24"/>
  <c r="P198" i="24"/>
  <c r="N198" i="24"/>
  <c r="M198" i="24"/>
  <c r="L198" i="24"/>
  <c r="O198" i="24" s="1"/>
  <c r="K198" i="24"/>
  <c r="J198" i="24"/>
  <c r="H198" i="24"/>
  <c r="F198" i="24"/>
  <c r="D198" i="24"/>
  <c r="C198" i="24"/>
  <c r="AE197" i="24"/>
  <c r="Z197" i="24"/>
  <c r="AD197" i="24" s="1"/>
  <c r="X197" i="24"/>
  <c r="S197" i="24"/>
  <c r="R197" i="24"/>
  <c r="Q197" i="24"/>
  <c r="P197" i="24"/>
  <c r="O197" i="24"/>
  <c r="N197" i="24"/>
  <c r="M197" i="24"/>
  <c r="L197" i="24"/>
  <c r="K197" i="24"/>
  <c r="J197" i="24"/>
  <c r="F197" i="24"/>
  <c r="H197" i="24" s="1"/>
  <c r="D197" i="24"/>
  <c r="C197" i="24"/>
  <c r="AF196" i="24"/>
  <c r="AE196" i="24"/>
  <c r="AD196" i="24"/>
  <c r="AC196" i="24"/>
  <c r="AB196" i="24"/>
  <c r="AA196" i="24"/>
  <c r="Z196" i="24"/>
  <c r="X196" i="24"/>
  <c r="W196" i="24"/>
  <c r="S196" i="24"/>
  <c r="Q196" i="24"/>
  <c r="P196" i="24"/>
  <c r="O196" i="24"/>
  <c r="M196" i="24"/>
  <c r="L196" i="24"/>
  <c r="N196" i="24" s="1"/>
  <c r="K196" i="24"/>
  <c r="J196" i="24"/>
  <c r="F196" i="24"/>
  <c r="H196" i="24" s="1"/>
  <c r="D196" i="24"/>
  <c r="C196" i="24" s="1"/>
  <c r="AF195" i="24"/>
  <c r="AE195" i="24"/>
  <c r="AC195" i="24"/>
  <c r="AB195" i="24"/>
  <c r="Z195" i="24"/>
  <c r="X195" i="24"/>
  <c r="S195" i="24"/>
  <c r="W195" i="24" s="1"/>
  <c r="Q195" i="24"/>
  <c r="L195" i="24"/>
  <c r="R195" i="24" s="1"/>
  <c r="J195" i="24"/>
  <c r="F195" i="24"/>
  <c r="D195" i="24"/>
  <c r="C195" i="24" s="1"/>
  <c r="AE194" i="24"/>
  <c r="Z194" i="24"/>
  <c r="X194" i="24"/>
  <c r="V194" i="24"/>
  <c r="S194" i="24"/>
  <c r="Y194" i="24" s="1"/>
  <c r="R194" i="24"/>
  <c r="Q194" i="24"/>
  <c r="O194" i="24"/>
  <c r="N194" i="24"/>
  <c r="L194" i="24"/>
  <c r="P194" i="24" s="1"/>
  <c r="J194" i="24"/>
  <c r="H194" i="24"/>
  <c r="F194" i="24"/>
  <c r="K194" i="24" s="1"/>
  <c r="D194" i="24"/>
  <c r="AE193" i="24"/>
  <c r="AD193" i="24"/>
  <c r="Z193" i="24"/>
  <c r="X193" i="24"/>
  <c r="W193" i="24"/>
  <c r="V193" i="24"/>
  <c r="S193" i="24"/>
  <c r="Y193" i="24" s="1"/>
  <c r="Q193" i="24"/>
  <c r="L193" i="24"/>
  <c r="O193" i="24" s="1"/>
  <c r="J193" i="24"/>
  <c r="H193" i="24"/>
  <c r="F193" i="24"/>
  <c r="D193" i="24"/>
  <c r="AE192" i="24"/>
  <c r="AB192" i="24"/>
  <c r="AA192" i="24"/>
  <c r="Z192" i="24"/>
  <c r="AF192" i="24" s="1"/>
  <c r="Y192" i="24"/>
  <c r="X192" i="24"/>
  <c r="S192" i="24"/>
  <c r="T192" i="24" s="1"/>
  <c r="Q192" i="24"/>
  <c r="L192" i="24"/>
  <c r="J192" i="24"/>
  <c r="F192" i="24"/>
  <c r="H192" i="24" s="1"/>
  <c r="D192" i="24"/>
  <c r="AF191" i="24"/>
  <c r="AE191" i="24"/>
  <c r="AD191" i="24"/>
  <c r="AC191" i="24"/>
  <c r="AB191" i="24"/>
  <c r="AA191" i="24"/>
  <c r="Z191" i="24"/>
  <c r="X191" i="24"/>
  <c r="V191" i="24"/>
  <c r="S191" i="24"/>
  <c r="Y191" i="24" s="1"/>
  <c r="Q191" i="24"/>
  <c r="L191" i="24"/>
  <c r="J191" i="24"/>
  <c r="F191" i="24"/>
  <c r="D191" i="24"/>
  <c r="AE190" i="24"/>
  <c r="AD190" i="24"/>
  <c r="AC190" i="24"/>
  <c r="AB190" i="24"/>
  <c r="AA190" i="24"/>
  <c r="Z190" i="24"/>
  <c r="AF190" i="24" s="1"/>
  <c r="X190" i="24"/>
  <c r="U190" i="24"/>
  <c r="S190" i="24"/>
  <c r="Q190" i="24"/>
  <c r="N190" i="24"/>
  <c r="M190" i="24"/>
  <c r="L190" i="24"/>
  <c r="R190" i="24" s="1"/>
  <c r="J190" i="24"/>
  <c r="H190" i="24"/>
  <c r="F190" i="24"/>
  <c r="K190" i="24" s="1"/>
  <c r="D190" i="24"/>
  <c r="AE189" i="24"/>
  <c r="Z189" i="24"/>
  <c r="X189" i="24"/>
  <c r="S189" i="24"/>
  <c r="Q189" i="24"/>
  <c r="L189" i="24"/>
  <c r="P189" i="24" s="1"/>
  <c r="J189" i="24"/>
  <c r="F189" i="24"/>
  <c r="H189" i="24" s="1"/>
  <c r="D189" i="24"/>
  <c r="AF188" i="24"/>
  <c r="AE188" i="24"/>
  <c r="AD188" i="24"/>
  <c r="AC188" i="24"/>
  <c r="AB188" i="24"/>
  <c r="AA188" i="24"/>
  <c r="Z188" i="24"/>
  <c r="X188" i="24"/>
  <c r="S188" i="24"/>
  <c r="W188" i="24" s="1"/>
  <c r="Q188" i="24"/>
  <c r="P188" i="24"/>
  <c r="L188" i="24"/>
  <c r="R188" i="24" s="1"/>
  <c r="J188" i="24"/>
  <c r="F188" i="24"/>
  <c r="H188" i="24" s="1"/>
  <c r="D188" i="24"/>
  <c r="AF187" i="24"/>
  <c r="AE187" i="24"/>
  <c r="AC187" i="24"/>
  <c r="Z187" i="24"/>
  <c r="X187" i="24"/>
  <c r="S187" i="24"/>
  <c r="Y187" i="24" s="1"/>
  <c r="R187" i="24"/>
  <c r="Q187" i="24"/>
  <c r="L187" i="24"/>
  <c r="J187" i="24"/>
  <c r="F187" i="24"/>
  <c r="D187" i="24"/>
  <c r="AE186" i="24"/>
  <c r="Z186" i="24"/>
  <c r="Y186" i="24"/>
  <c r="X186" i="24"/>
  <c r="V186" i="24"/>
  <c r="U186" i="24"/>
  <c r="S186" i="24"/>
  <c r="W186" i="24" s="1"/>
  <c r="R186" i="24"/>
  <c r="Q186" i="24"/>
  <c r="N186" i="24"/>
  <c r="M186" i="24"/>
  <c r="L186" i="24"/>
  <c r="P186" i="24" s="1"/>
  <c r="J186" i="24"/>
  <c r="F186" i="24"/>
  <c r="K186" i="24" s="1"/>
  <c r="D186" i="24"/>
  <c r="AE185" i="24"/>
  <c r="AD185" i="24"/>
  <c r="Z185" i="24"/>
  <c r="X185" i="24"/>
  <c r="W185" i="24"/>
  <c r="V185" i="24"/>
  <c r="U185" i="24"/>
  <c r="S185" i="24"/>
  <c r="Y185" i="24" s="1"/>
  <c r="Q185" i="24"/>
  <c r="O185" i="24"/>
  <c r="L185" i="24"/>
  <c r="N185" i="24" s="1"/>
  <c r="J185" i="24"/>
  <c r="H185" i="24"/>
  <c r="F185" i="24"/>
  <c r="D185" i="24"/>
  <c r="AE184" i="24"/>
  <c r="AB184" i="24"/>
  <c r="AA184" i="24"/>
  <c r="Z184" i="24"/>
  <c r="AF184" i="24" s="1"/>
  <c r="Y184" i="24"/>
  <c r="X184" i="24"/>
  <c r="S184" i="24"/>
  <c r="T184" i="24" s="1"/>
  <c r="Q184" i="24"/>
  <c r="O184" i="24"/>
  <c r="L184" i="24"/>
  <c r="J184" i="24"/>
  <c r="H184" i="24"/>
  <c r="F184" i="24"/>
  <c r="K184" i="24" s="1"/>
  <c r="D184" i="24"/>
  <c r="AF183" i="24"/>
  <c r="AE183" i="24"/>
  <c r="AD183" i="24"/>
  <c r="AC183" i="24"/>
  <c r="AB183" i="24"/>
  <c r="Z183" i="24"/>
  <c r="AA183" i="24" s="1"/>
  <c r="X183" i="24"/>
  <c r="V183" i="24"/>
  <c r="S183" i="24"/>
  <c r="Y183" i="24" s="1"/>
  <c r="Q183" i="24"/>
  <c r="L183" i="24"/>
  <c r="J183" i="24"/>
  <c r="F183" i="24"/>
  <c r="H183" i="24" s="1"/>
  <c r="D183" i="24"/>
  <c r="AE182" i="24"/>
  <c r="AD182" i="24"/>
  <c r="AC182" i="24"/>
  <c r="AB182" i="24"/>
  <c r="AA182" i="24"/>
  <c r="Z182" i="24"/>
  <c r="AF182" i="24" s="1"/>
  <c r="X182" i="24"/>
  <c r="S182" i="24"/>
  <c r="Q182" i="24"/>
  <c r="L182" i="24"/>
  <c r="R182" i="24" s="1"/>
  <c r="J182" i="24"/>
  <c r="F182" i="24"/>
  <c r="K182" i="24" s="1"/>
  <c r="D182" i="24"/>
  <c r="AE181" i="24"/>
  <c r="Z181" i="24"/>
  <c r="X181" i="24"/>
  <c r="S181" i="24"/>
  <c r="Q181" i="24"/>
  <c r="L181" i="24"/>
  <c r="M181" i="24" s="1"/>
  <c r="J181" i="24"/>
  <c r="F181" i="24"/>
  <c r="H181" i="24" s="1"/>
  <c r="D181" i="24"/>
  <c r="AF180" i="24"/>
  <c r="AE180" i="24"/>
  <c r="AD180" i="24"/>
  <c r="AC180" i="24"/>
  <c r="AB180" i="24"/>
  <c r="AA180" i="24"/>
  <c r="Z180" i="24"/>
  <c r="X180" i="24"/>
  <c r="S180" i="24"/>
  <c r="U180" i="24" s="1"/>
  <c r="Q180" i="24"/>
  <c r="L180" i="24"/>
  <c r="R180" i="24" s="1"/>
  <c r="J180" i="24"/>
  <c r="F180" i="24"/>
  <c r="H180" i="24" s="1"/>
  <c r="D180" i="24"/>
  <c r="AE179" i="24"/>
  <c r="Z179" i="24"/>
  <c r="AB179" i="24" s="1"/>
  <c r="X179" i="24"/>
  <c r="S179" i="24"/>
  <c r="Y179" i="24" s="1"/>
  <c r="R179" i="24"/>
  <c r="Q179" i="24"/>
  <c r="P179" i="24"/>
  <c r="M179" i="24"/>
  <c r="L179" i="24"/>
  <c r="J179" i="24"/>
  <c r="F179" i="24"/>
  <c r="D179" i="24"/>
  <c r="AE178" i="24"/>
  <c r="AC178" i="24"/>
  <c r="Z178" i="24"/>
  <c r="Y178" i="24"/>
  <c r="X178" i="24"/>
  <c r="V178" i="24"/>
  <c r="U178" i="24"/>
  <c r="S178" i="24"/>
  <c r="T178" i="24" s="1"/>
  <c r="Q178" i="24"/>
  <c r="L178" i="24"/>
  <c r="O178" i="24" s="1"/>
  <c r="J178" i="24"/>
  <c r="F178" i="24"/>
  <c r="D178" i="24"/>
  <c r="AE177" i="24"/>
  <c r="Z177" i="24"/>
  <c r="X177" i="24"/>
  <c r="S177" i="24"/>
  <c r="Y177" i="24" s="1"/>
  <c r="Q177" i="24"/>
  <c r="L177" i="24"/>
  <c r="P177" i="24" s="1"/>
  <c r="J177" i="24"/>
  <c r="F177" i="24"/>
  <c r="H177" i="24" s="1"/>
  <c r="D177" i="24"/>
  <c r="AE176" i="24"/>
  <c r="AA176" i="24"/>
  <c r="Z176" i="24"/>
  <c r="X176" i="24"/>
  <c r="S176" i="24"/>
  <c r="W176" i="24" s="1"/>
  <c r="Q176" i="24"/>
  <c r="L176" i="24"/>
  <c r="P176" i="24" s="1"/>
  <c r="J176" i="24"/>
  <c r="F176" i="24"/>
  <c r="D176" i="24"/>
  <c r="AF175" i="24"/>
  <c r="AE175" i="24"/>
  <c r="AD175" i="24"/>
  <c r="AC175" i="24"/>
  <c r="AB175" i="24"/>
  <c r="Z175" i="24"/>
  <c r="AA175" i="24" s="1"/>
  <c r="Y175" i="24"/>
  <c r="X175" i="24"/>
  <c r="V175" i="24"/>
  <c r="U175" i="24"/>
  <c r="S175" i="24"/>
  <c r="T175" i="24" s="1"/>
  <c r="Q175" i="24"/>
  <c r="N175" i="24"/>
  <c r="L175" i="24"/>
  <c r="M175" i="24" s="1"/>
  <c r="J175" i="24"/>
  <c r="F175" i="24"/>
  <c r="K175" i="24" s="1"/>
  <c r="D175" i="24"/>
  <c r="AE174" i="24"/>
  <c r="Z174" i="24"/>
  <c r="X174" i="24"/>
  <c r="S174" i="24"/>
  <c r="Q174" i="24"/>
  <c r="L174" i="24"/>
  <c r="P174" i="24" s="1"/>
  <c r="J174" i="24"/>
  <c r="F174" i="24"/>
  <c r="K174" i="24" s="1"/>
  <c r="D174" i="24"/>
  <c r="AF173" i="24"/>
  <c r="AE173" i="24"/>
  <c r="AD173" i="24"/>
  <c r="AA173" i="24"/>
  <c r="Z173" i="24"/>
  <c r="AC173" i="24" s="1"/>
  <c r="X173" i="24"/>
  <c r="W173" i="24"/>
  <c r="V173" i="24"/>
  <c r="S173" i="24"/>
  <c r="Q173" i="24"/>
  <c r="L173" i="24"/>
  <c r="M173" i="24" s="1"/>
  <c r="J173" i="24"/>
  <c r="F173" i="24"/>
  <c r="H173" i="24" s="1"/>
  <c r="D173" i="24"/>
  <c r="AF172" i="24"/>
  <c r="AE172" i="24"/>
  <c r="AD172" i="24"/>
  <c r="AC172" i="24"/>
  <c r="AB172" i="24"/>
  <c r="AA172" i="24"/>
  <c r="Z172" i="24"/>
  <c r="X172" i="24"/>
  <c r="S172" i="24"/>
  <c r="T172" i="24" s="1"/>
  <c r="Q172" i="24"/>
  <c r="L172" i="24"/>
  <c r="J172" i="24"/>
  <c r="F172" i="24"/>
  <c r="H172" i="24" s="1"/>
  <c r="D172" i="24"/>
  <c r="B172" i="24"/>
  <c r="B173" i="24" s="1"/>
  <c r="AE171" i="24"/>
  <c r="AC171" i="24"/>
  <c r="Z171" i="24"/>
  <c r="Y171" i="24"/>
  <c r="X171" i="24"/>
  <c r="V171" i="24"/>
  <c r="U171" i="24"/>
  <c r="T171" i="24"/>
  <c r="S171" i="24"/>
  <c r="W171" i="24" s="1"/>
  <c r="Q171" i="24"/>
  <c r="L171" i="24"/>
  <c r="O171" i="24" s="1"/>
  <c r="J171" i="24"/>
  <c r="F171" i="24"/>
  <c r="D171" i="24"/>
  <c r="B171" i="24"/>
  <c r="A171" i="24" s="1"/>
  <c r="AE170" i="24"/>
  <c r="AD170" i="24"/>
  <c r="AC170" i="24"/>
  <c r="Z170" i="24"/>
  <c r="X170" i="24"/>
  <c r="S170" i="24"/>
  <c r="T170" i="24" s="1"/>
  <c r="Q170" i="24"/>
  <c r="L170" i="24"/>
  <c r="R170" i="24" s="1"/>
  <c r="J170" i="24"/>
  <c r="F170" i="24"/>
  <c r="H170" i="24" s="1"/>
  <c r="D170" i="24"/>
  <c r="A170" i="24"/>
  <c r="C166" i="24"/>
  <c r="C165" i="24"/>
  <c r="C164" i="24"/>
  <c r="C163" i="24"/>
  <c r="C162" i="24"/>
  <c r="C161" i="24"/>
  <c r="C160" i="24"/>
  <c r="C159" i="24"/>
  <c r="C158" i="24"/>
  <c r="C157" i="24"/>
  <c r="C156" i="24"/>
  <c r="C155" i="24"/>
  <c r="C154" i="24"/>
  <c r="C153" i="24"/>
  <c r="C152" i="24"/>
  <c r="B128" i="24"/>
  <c r="C128" i="24" s="1"/>
  <c r="C127" i="24"/>
  <c r="AF122" i="24"/>
  <c r="AE122" i="24"/>
  <c r="Z122" i="24"/>
  <c r="X122" i="24"/>
  <c r="S122" i="24"/>
  <c r="W122" i="24" s="1"/>
  <c r="Q122" i="24"/>
  <c r="L122" i="24"/>
  <c r="R122" i="24" s="1"/>
  <c r="J122" i="24"/>
  <c r="F122" i="24"/>
  <c r="K122" i="24" s="1"/>
  <c r="D122" i="24"/>
  <c r="C122" i="24" s="1"/>
  <c r="AE121" i="24"/>
  <c r="AD121" i="24"/>
  <c r="AC121" i="24"/>
  <c r="Z121" i="24"/>
  <c r="X121" i="24"/>
  <c r="V121" i="24"/>
  <c r="S121" i="24"/>
  <c r="T121" i="24" s="1"/>
  <c r="Q121" i="24"/>
  <c r="L121" i="24"/>
  <c r="P121" i="24" s="1"/>
  <c r="J121" i="24"/>
  <c r="F121" i="24"/>
  <c r="K121" i="24" s="1"/>
  <c r="D121" i="24"/>
  <c r="C121" i="24" s="1"/>
  <c r="AE120" i="24"/>
  <c r="AD120" i="24"/>
  <c r="AB120" i="24"/>
  <c r="AA120" i="24"/>
  <c r="Z120" i="24"/>
  <c r="X120" i="24"/>
  <c r="S120" i="24"/>
  <c r="W120" i="24" s="1"/>
  <c r="Q120" i="24"/>
  <c r="L120" i="24"/>
  <c r="R120" i="24" s="1"/>
  <c r="J120" i="24"/>
  <c r="F120" i="24"/>
  <c r="H120" i="24" s="1"/>
  <c r="D120" i="24"/>
  <c r="C120" i="24" s="1"/>
  <c r="AF119" i="24"/>
  <c r="AE119" i="24"/>
  <c r="AB119" i="24"/>
  <c r="AA119" i="24"/>
  <c r="Z119" i="24"/>
  <c r="AD119" i="24" s="1"/>
  <c r="X119" i="24"/>
  <c r="S119" i="24"/>
  <c r="Y119" i="24" s="1"/>
  <c r="Q119" i="24"/>
  <c r="L119" i="24"/>
  <c r="K119" i="24"/>
  <c r="J119" i="24"/>
  <c r="F119" i="24"/>
  <c r="H119" i="24" s="1"/>
  <c r="D119" i="24"/>
  <c r="C119" i="24" s="1"/>
  <c r="AF118" i="24"/>
  <c r="AE118" i="24"/>
  <c r="AD118" i="24"/>
  <c r="AC118" i="24"/>
  <c r="AB118" i="24"/>
  <c r="Z118" i="24"/>
  <c r="AA118" i="24" s="1"/>
  <c r="X118" i="24"/>
  <c r="S118" i="24"/>
  <c r="W118" i="24" s="1"/>
  <c r="Q118" i="24"/>
  <c r="L118" i="24"/>
  <c r="J118" i="24"/>
  <c r="F118" i="24"/>
  <c r="K118" i="24" s="1"/>
  <c r="D118" i="24"/>
  <c r="C118" i="24" s="1"/>
  <c r="AE117" i="24"/>
  <c r="AD117" i="24"/>
  <c r="Z117" i="24"/>
  <c r="X117" i="24"/>
  <c r="S117" i="24"/>
  <c r="U117" i="24" s="1"/>
  <c r="Q117" i="24"/>
  <c r="L117" i="24"/>
  <c r="P117" i="24" s="1"/>
  <c r="J117" i="24"/>
  <c r="F117" i="24"/>
  <c r="K117" i="24" s="1"/>
  <c r="D117" i="24"/>
  <c r="C117" i="24" s="1"/>
  <c r="AF116" i="24"/>
  <c r="AE116" i="24"/>
  <c r="AD116" i="24"/>
  <c r="AA116" i="24"/>
  <c r="Z116" i="24"/>
  <c r="X116" i="24"/>
  <c r="S116" i="24"/>
  <c r="Q116" i="24"/>
  <c r="L116" i="24"/>
  <c r="M116" i="24" s="1"/>
  <c r="J116" i="24"/>
  <c r="F116" i="24"/>
  <c r="H116" i="24" s="1"/>
  <c r="D116" i="24"/>
  <c r="C116" i="24" s="1"/>
  <c r="AF115" i="24"/>
  <c r="AE115" i="24"/>
  <c r="AD115" i="24"/>
  <c r="AC115" i="24"/>
  <c r="AB115" i="24"/>
  <c r="AA115" i="24"/>
  <c r="Z115" i="24"/>
  <c r="X115" i="24"/>
  <c r="S115" i="24"/>
  <c r="Q115" i="24"/>
  <c r="P115" i="24"/>
  <c r="O115" i="24"/>
  <c r="M115" i="24"/>
  <c r="L115" i="24"/>
  <c r="J115" i="24"/>
  <c r="F115" i="24"/>
  <c r="H115" i="24" s="1"/>
  <c r="D115" i="24"/>
  <c r="C115" i="24" s="1"/>
  <c r="AF114" i="24"/>
  <c r="AE114" i="24"/>
  <c r="Z114" i="24"/>
  <c r="X114" i="24"/>
  <c r="S114" i="24"/>
  <c r="W114" i="24" s="1"/>
  <c r="Q114" i="24"/>
  <c r="L114" i="24"/>
  <c r="R114" i="24" s="1"/>
  <c r="J114" i="24"/>
  <c r="F114" i="24"/>
  <c r="K114" i="24" s="1"/>
  <c r="D114" i="24"/>
  <c r="C114" i="24" s="1"/>
  <c r="AE113" i="24"/>
  <c r="AD113" i="24"/>
  <c r="AC113" i="24"/>
  <c r="Z113" i="24"/>
  <c r="X113" i="24"/>
  <c r="S113" i="24"/>
  <c r="T113" i="24" s="1"/>
  <c r="Q113" i="24"/>
  <c r="L113" i="24"/>
  <c r="P113" i="24" s="1"/>
  <c r="J113" i="24"/>
  <c r="F113" i="24"/>
  <c r="K113" i="24" s="1"/>
  <c r="D113" i="24"/>
  <c r="C113" i="24" s="1"/>
  <c r="AE112" i="24"/>
  <c r="AD112" i="24"/>
  <c r="AB112" i="24"/>
  <c r="AA112" i="24"/>
  <c r="Z112" i="24"/>
  <c r="X112" i="24"/>
  <c r="S112" i="24"/>
  <c r="W112" i="24" s="1"/>
  <c r="Q112" i="24"/>
  <c r="L112" i="24"/>
  <c r="R112" i="24" s="1"/>
  <c r="J112" i="24"/>
  <c r="F112" i="24"/>
  <c r="H112" i="24" s="1"/>
  <c r="D112" i="24"/>
  <c r="AF111" i="24"/>
  <c r="AE111" i="24"/>
  <c r="AB111" i="24"/>
  <c r="AA111" i="24"/>
  <c r="Z111" i="24"/>
  <c r="AD111" i="24" s="1"/>
  <c r="X111" i="24"/>
  <c r="S111" i="24"/>
  <c r="W111" i="24" s="1"/>
  <c r="Q111" i="24"/>
  <c r="L111" i="24"/>
  <c r="P111" i="24" s="1"/>
  <c r="J111" i="24"/>
  <c r="F111" i="24"/>
  <c r="H111" i="24" s="1"/>
  <c r="D111" i="24"/>
  <c r="AF110" i="24"/>
  <c r="AE110" i="24"/>
  <c r="AD110" i="24"/>
  <c r="AC110" i="24"/>
  <c r="AB110" i="24"/>
  <c r="Z110" i="24"/>
  <c r="AA110" i="24" s="1"/>
  <c r="X110" i="24"/>
  <c r="S110" i="24"/>
  <c r="W110" i="24" s="1"/>
  <c r="Q110" i="24"/>
  <c r="L110" i="24"/>
  <c r="R110" i="24" s="1"/>
  <c r="J110" i="24"/>
  <c r="F110" i="24"/>
  <c r="D110" i="24"/>
  <c r="AE109" i="24"/>
  <c r="Z109" i="24"/>
  <c r="AF109" i="24" s="1"/>
  <c r="X109" i="24"/>
  <c r="S109" i="24"/>
  <c r="V109" i="24" s="1"/>
  <c r="Q109" i="24"/>
  <c r="L109" i="24"/>
  <c r="N109" i="24" s="1"/>
  <c r="J109" i="24"/>
  <c r="F109" i="24"/>
  <c r="D109" i="24"/>
  <c r="AF108" i="24"/>
  <c r="AE108" i="24"/>
  <c r="AD108" i="24"/>
  <c r="AC108" i="24"/>
  <c r="AB108" i="24"/>
  <c r="AA108" i="24"/>
  <c r="Z108" i="24"/>
  <c r="X108" i="24"/>
  <c r="S108" i="24"/>
  <c r="Y108" i="24" s="1"/>
  <c r="Q108" i="24"/>
  <c r="L108" i="24"/>
  <c r="R108" i="24" s="1"/>
  <c r="J108" i="24"/>
  <c r="F108" i="24"/>
  <c r="D108" i="24"/>
  <c r="AE107" i="24"/>
  <c r="Z107" i="24"/>
  <c r="AF107" i="24" s="1"/>
  <c r="X107" i="24"/>
  <c r="S107" i="24"/>
  <c r="W107" i="24" s="1"/>
  <c r="Q107" i="24"/>
  <c r="L107" i="24"/>
  <c r="P107" i="24" s="1"/>
  <c r="J107" i="24"/>
  <c r="F107" i="24"/>
  <c r="H107" i="24" s="1"/>
  <c r="D107" i="24"/>
  <c r="AF106" i="24"/>
  <c r="AE106" i="24"/>
  <c r="AD106" i="24"/>
  <c r="Z106" i="24"/>
  <c r="AC106" i="24" s="1"/>
  <c r="X106" i="24"/>
  <c r="S106" i="24"/>
  <c r="T106" i="24" s="1"/>
  <c r="Q106" i="24"/>
  <c r="L106" i="24"/>
  <c r="M106" i="24" s="1"/>
  <c r="J106" i="24"/>
  <c r="F106" i="24"/>
  <c r="D106" i="24"/>
  <c r="AE105" i="24"/>
  <c r="AD105" i="24"/>
  <c r="AC105" i="24"/>
  <c r="AB105" i="24"/>
  <c r="AA105" i="24"/>
  <c r="Z105" i="24"/>
  <c r="AF105" i="24" s="1"/>
  <c r="X105" i="24"/>
  <c r="S105" i="24"/>
  <c r="T105" i="24" s="1"/>
  <c r="Q105" i="24"/>
  <c r="L105" i="24"/>
  <c r="R105" i="24" s="1"/>
  <c r="J105" i="24"/>
  <c r="F105" i="24"/>
  <c r="H105" i="24" s="1"/>
  <c r="D105" i="24"/>
  <c r="AF104" i="24"/>
  <c r="AE104" i="24"/>
  <c r="Z104" i="24"/>
  <c r="AD104" i="24" s="1"/>
  <c r="X104" i="24"/>
  <c r="S104" i="24"/>
  <c r="W104" i="24" s="1"/>
  <c r="Q104" i="24"/>
  <c r="L104" i="24"/>
  <c r="O104" i="24" s="1"/>
  <c r="J104" i="24"/>
  <c r="F104" i="24"/>
  <c r="H104" i="24" s="1"/>
  <c r="D104" i="24"/>
  <c r="AF103" i="24"/>
  <c r="AE103" i="24"/>
  <c r="AD103" i="24"/>
  <c r="AC103" i="24"/>
  <c r="AB103" i="24"/>
  <c r="Z103" i="24"/>
  <c r="AA103" i="24" s="1"/>
  <c r="X103" i="24"/>
  <c r="S103" i="24"/>
  <c r="W103" i="24" s="1"/>
  <c r="Q103" i="24"/>
  <c r="L103" i="24"/>
  <c r="R103" i="24" s="1"/>
  <c r="J103" i="24"/>
  <c r="F103" i="24"/>
  <c r="D103" i="24"/>
  <c r="AE102" i="24"/>
  <c r="Z102" i="24"/>
  <c r="AF102" i="24" s="1"/>
  <c r="X102" i="24"/>
  <c r="S102" i="24"/>
  <c r="Y102" i="24" s="1"/>
  <c r="Q102" i="24"/>
  <c r="L102" i="24"/>
  <c r="P102" i="24" s="1"/>
  <c r="J102" i="24"/>
  <c r="F102" i="24"/>
  <c r="H102" i="24" s="1"/>
  <c r="D102" i="24"/>
  <c r="AF101" i="24"/>
  <c r="AE101" i="24"/>
  <c r="Z101" i="24"/>
  <c r="AD101" i="24" s="1"/>
  <c r="X101" i="24"/>
  <c r="S101" i="24"/>
  <c r="V101" i="24" s="1"/>
  <c r="Q101" i="24"/>
  <c r="L101" i="24"/>
  <c r="M101" i="24" s="1"/>
  <c r="J101" i="24"/>
  <c r="F101" i="24"/>
  <c r="D101" i="24"/>
  <c r="AF100" i="24"/>
  <c r="AE100" i="24"/>
  <c r="AD100" i="24"/>
  <c r="AC100" i="24"/>
  <c r="AB100" i="24"/>
  <c r="AA100" i="24"/>
  <c r="Z100" i="24"/>
  <c r="X100" i="24"/>
  <c r="S100" i="24"/>
  <c r="Y100" i="24" s="1"/>
  <c r="Q100" i="24"/>
  <c r="L100" i="24"/>
  <c r="R100" i="24" s="1"/>
  <c r="J100" i="24"/>
  <c r="F100" i="24"/>
  <c r="D100" i="24"/>
  <c r="AE99" i="24"/>
  <c r="Z99" i="24"/>
  <c r="AF99" i="24" s="1"/>
  <c r="X99" i="24"/>
  <c r="S99" i="24"/>
  <c r="W99" i="24" s="1"/>
  <c r="Q99" i="24"/>
  <c r="L99" i="24"/>
  <c r="P99" i="24" s="1"/>
  <c r="J99" i="24"/>
  <c r="F99" i="24"/>
  <c r="K99" i="24" s="1"/>
  <c r="D99" i="24"/>
  <c r="AF98" i="24"/>
  <c r="AE98" i="24"/>
  <c r="AD98" i="24"/>
  <c r="Z98" i="24"/>
  <c r="AC98" i="24" s="1"/>
  <c r="X98" i="24"/>
  <c r="S98" i="24"/>
  <c r="U98" i="24" s="1"/>
  <c r="Q98" i="24"/>
  <c r="L98" i="24"/>
  <c r="M98" i="24" s="1"/>
  <c r="J98" i="24"/>
  <c r="F98" i="24"/>
  <c r="D98" i="24"/>
  <c r="AE97" i="24"/>
  <c r="AD97" i="24"/>
  <c r="AC97" i="24"/>
  <c r="AB97" i="24"/>
  <c r="AA97" i="24"/>
  <c r="Z97" i="24"/>
  <c r="AF97" i="24" s="1"/>
  <c r="X97" i="24"/>
  <c r="S97" i="24"/>
  <c r="U97" i="24" s="1"/>
  <c r="Q97" i="24"/>
  <c r="L97" i="24"/>
  <c r="J97" i="24"/>
  <c r="F97" i="24"/>
  <c r="H97" i="24" s="1"/>
  <c r="D97" i="24"/>
  <c r="B97" i="24"/>
  <c r="B98" i="24" s="1"/>
  <c r="A97" i="24"/>
  <c r="AF96" i="24"/>
  <c r="AE96" i="24"/>
  <c r="Z96" i="24"/>
  <c r="AD96" i="24" s="1"/>
  <c r="X96" i="24"/>
  <c r="S96" i="24"/>
  <c r="W96" i="24" s="1"/>
  <c r="Q96" i="24"/>
  <c r="L96" i="24"/>
  <c r="O96" i="24" s="1"/>
  <c r="J96" i="24"/>
  <c r="F96" i="24"/>
  <c r="D96" i="24"/>
  <c r="A96" i="24"/>
  <c r="C90" i="24"/>
  <c r="C89" i="24"/>
  <c r="C88" i="24"/>
  <c r="C87" i="24"/>
  <c r="C86" i="24"/>
  <c r="C85" i="24"/>
  <c r="C84" i="24"/>
  <c r="C83" i="24"/>
  <c r="C82" i="24"/>
  <c r="C81" i="24"/>
  <c r="C80" i="24"/>
  <c r="B65" i="24"/>
  <c r="B66" i="24" s="1"/>
  <c r="C64" i="24"/>
  <c r="C59" i="24"/>
  <c r="C58" i="24"/>
  <c r="D52" i="24" a="1"/>
  <c r="D52" i="24" s="1"/>
  <c r="G53" i="20"/>
  <c r="B73" i="20"/>
  <c r="B69" i="20"/>
  <c r="B62" i="20"/>
  <c r="B63" i="20" s="1"/>
  <c r="B64" i="20" s="1"/>
  <c r="B65" i="20" s="1"/>
  <c r="B66" i="20" s="1"/>
  <c r="B67" i="20" s="1"/>
  <c r="B61" i="20"/>
  <c r="D59" i="23"/>
  <c r="D58" i="23"/>
  <c r="D54" i="23"/>
  <c r="D53" i="23"/>
  <c r="AE210" i="23"/>
  <c r="AB210" i="23"/>
  <c r="AA210" i="23"/>
  <c r="Z210" i="23"/>
  <c r="AF210" i="23" s="1"/>
  <c r="X210" i="23"/>
  <c r="V210" i="23"/>
  <c r="S210" i="23"/>
  <c r="W210" i="23" s="1"/>
  <c r="Q210" i="23"/>
  <c r="L210" i="23"/>
  <c r="P210" i="23" s="1"/>
  <c r="K210" i="23"/>
  <c r="J210" i="23"/>
  <c r="F210" i="23"/>
  <c r="H210" i="23" s="1"/>
  <c r="D210" i="23"/>
  <c r="C210" i="23" s="1"/>
  <c r="AF209" i="23"/>
  <c r="AE209" i="23"/>
  <c r="AD209" i="23"/>
  <c r="AB209" i="23"/>
  <c r="AA209" i="23"/>
  <c r="Z209" i="23"/>
  <c r="AC209" i="23" s="1"/>
  <c r="X209" i="23"/>
  <c r="S209" i="23"/>
  <c r="Q209" i="23"/>
  <c r="L209" i="23"/>
  <c r="K209" i="23"/>
  <c r="J209" i="23"/>
  <c r="F209" i="23"/>
  <c r="H209" i="23" s="1"/>
  <c r="D209" i="23"/>
  <c r="C209" i="23" s="1"/>
  <c r="AF208" i="23"/>
  <c r="AE208" i="23"/>
  <c r="AD208" i="23"/>
  <c r="AC208" i="23"/>
  <c r="AB208" i="23"/>
  <c r="AA208" i="23"/>
  <c r="Z208" i="23"/>
  <c r="Y208" i="23"/>
  <c r="X208" i="23"/>
  <c r="T208" i="23"/>
  <c r="S208" i="23"/>
  <c r="Q208" i="23"/>
  <c r="L208" i="23"/>
  <c r="J208" i="23"/>
  <c r="F208" i="23"/>
  <c r="D208" i="23"/>
  <c r="C208" i="23" s="1"/>
  <c r="AF207" i="23"/>
  <c r="AE207" i="23"/>
  <c r="AD207" i="23"/>
  <c r="AC207" i="23"/>
  <c r="Z207" i="23"/>
  <c r="AB207" i="23" s="1"/>
  <c r="Y207" i="23"/>
  <c r="X207" i="23"/>
  <c r="V207" i="23"/>
  <c r="U207" i="23"/>
  <c r="S207" i="23"/>
  <c r="W207" i="23" s="1"/>
  <c r="R207" i="23"/>
  <c r="Q207" i="23"/>
  <c r="P207" i="23"/>
  <c r="L207" i="23"/>
  <c r="O207" i="23" s="1"/>
  <c r="J207" i="23"/>
  <c r="F207" i="23"/>
  <c r="K207" i="23" s="1"/>
  <c r="D207" i="23"/>
  <c r="C207" i="23"/>
  <c r="AE206" i="23"/>
  <c r="AD206" i="23"/>
  <c r="AC206" i="23"/>
  <c r="Z206" i="23"/>
  <c r="X206" i="23"/>
  <c r="V206" i="23"/>
  <c r="S206" i="23"/>
  <c r="R206" i="23"/>
  <c r="Q206" i="23"/>
  <c r="L206" i="23"/>
  <c r="P206" i="23" s="1"/>
  <c r="J206" i="23"/>
  <c r="F206" i="23"/>
  <c r="H206" i="23" s="1"/>
  <c r="D206" i="23"/>
  <c r="C206" i="23" s="1"/>
  <c r="AF205" i="23"/>
  <c r="AE205" i="23"/>
  <c r="Z205" i="23"/>
  <c r="X205" i="23"/>
  <c r="S205" i="23"/>
  <c r="R205" i="23"/>
  <c r="Q205" i="23"/>
  <c r="L205" i="23"/>
  <c r="N205" i="23" s="1"/>
  <c r="J205" i="23"/>
  <c r="F205" i="23"/>
  <c r="H205" i="23" s="1"/>
  <c r="D205" i="23"/>
  <c r="C205" i="23" s="1"/>
  <c r="AF204" i="23"/>
  <c r="AE204" i="23"/>
  <c r="AC204" i="23"/>
  <c r="AB204" i="23"/>
  <c r="Z204" i="23"/>
  <c r="AD204" i="23" s="1"/>
  <c r="Y204" i="23"/>
  <c r="X204" i="23"/>
  <c r="W204" i="23"/>
  <c r="U204" i="23"/>
  <c r="T204" i="23"/>
  <c r="S204" i="23"/>
  <c r="V204" i="23" s="1"/>
  <c r="Q204" i="23"/>
  <c r="L204" i="23"/>
  <c r="P204" i="23" s="1"/>
  <c r="J204" i="23"/>
  <c r="F204" i="23"/>
  <c r="K204" i="23" s="1"/>
  <c r="D204" i="23"/>
  <c r="C204" i="23" s="1"/>
  <c r="AE203" i="23"/>
  <c r="AD203" i="23"/>
  <c r="AC203" i="23"/>
  <c r="Z203" i="23"/>
  <c r="Y203" i="23"/>
  <c r="X203" i="23"/>
  <c r="W203" i="23"/>
  <c r="V203" i="23"/>
  <c r="U203" i="23"/>
  <c r="T203" i="23"/>
  <c r="S203" i="23"/>
  <c r="Q203" i="23"/>
  <c r="L203" i="23"/>
  <c r="N203" i="23" s="1"/>
  <c r="J203" i="23"/>
  <c r="H203" i="23"/>
  <c r="F203" i="23"/>
  <c r="K203" i="23" s="1"/>
  <c r="D203" i="23"/>
  <c r="C203" i="23" s="1"/>
  <c r="AE202" i="23"/>
  <c r="AD202" i="23"/>
  <c r="AA202" i="23"/>
  <c r="Z202" i="23"/>
  <c r="X202" i="23"/>
  <c r="W202" i="23"/>
  <c r="S202" i="23"/>
  <c r="Q202" i="23"/>
  <c r="L202" i="23"/>
  <c r="P202" i="23" s="1"/>
  <c r="J202" i="23"/>
  <c r="F202" i="23"/>
  <c r="K202" i="23" s="1"/>
  <c r="D202" i="23"/>
  <c r="C202" i="23" s="1"/>
  <c r="AF201" i="23"/>
  <c r="AE201" i="23"/>
  <c r="AD201" i="23"/>
  <c r="AB201" i="23"/>
  <c r="AA201" i="23"/>
  <c r="Z201" i="23"/>
  <c r="AC201" i="23" s="1"/>
  <c r="X201" i="23"/>
  <c r="S201" i="23"/>
  <c r="U201" i="23" s="1"/>
  <c r="Q201" i="23"/>
  <c r="L201" i="23"/>
  <c r="O201" i="23" s="1"/>
  <c r="J201" i="23"/>
  <c r="F201" i="23"/>
  <c r="H201" i="23" s="1"/>
  <c r="D201" i="23"/>
  <c r="C201" i="23" s="1"/>
  <c r="AF200" i="23"/>
  <c r="AE200" i="23"/>
  <c r="AD200" i="23"/>
  <c r="AC200" i="23"/>
  <c r="AB200" i="23"/>
  <c r="AA200" i="23"/>
  <c r="Z200" i="23"/>
  <c r="X200" i="23"/>
  <c r="V200" i="23"/>
  <c r="S200" i="23"/>
  <c r="W200" i="23" s="1"/>
  <c r="Q200" i="23"/>
  <c r="L200" i="23"/>
  <c r="P200" i="23" s="1"/>
  <c r="J200" i="23"/>
  <c r="F200" i="23"/>
  <c r="D200" i="23"/>
  <c r="AF199" i="23"/>
  <c r="AE199" i="23"/>
  <c r="AD199" i="23"/>
  <c r="AC199" i="23"/>
  <c r="AA199" i="23"/>
  <c r="Z199" i="23"/>
  <c r="AB199" i="23" s="1"/>
  <c r="X199" i="23"/>
  <c r="V199" i="23"/>
  <c r="S199" i="23"/>
  <c r="Q199" i="23"/>
  <c r="P199" i="23"/>
  <c r="N199" i="23"/>
  <c r="M199" i="23"/>
  <c r="L199" i="23"/>
  <c r="O199" i="23" s="1"/>
  <c r="J199" i="23"/>
  <c r="F199" i="23"/>
  <c r="D199" i="23"/>
  <c r="AF198" i="23"/>
  <c r="AE198" i="23"/>
  <c r="AD198" i="23"/>
  <c r="AC198" i="23"/>
  <c r="AA198" i="23"/>
  <c r="Z198" i="23"/>
  <c r="AB198" i="23" s="1"/>
  <c r="X198" i="23"/>
  <c r="S198" i="23"/>
  <c r="W198" i="23" s="1"/>
  <c r="Q198" i="23"/>
  <c r="L198" i="23"/>
  <c r="P198" i="23" s="1"/>
  <c r="J198" i="23"/>
  <c r="F198" i="23"/>
  <c r="D198" i="23"/>
  <c r="AF197" i="23"/>
  <c r="AE197" i="23"/>
  <c r="AC197" i="23"/>
  <c r="AB197" i="23"/>
  <c r="AA197" i="23"/>
  <c r="Z197" i="23"/>
  <c r="AD197" i="23" s="1"/>
  <c r="X197" i="23"/>
  <c r="W197" i="23"/>
  <c r="S197" i="23"/>
  <c r="U197" i="23" s="1"/>
  <c r="Q197" i="23"/>
  <c r="L197" i="23"/>
  <c r="J197" i="23"/>
  <c r="F197" i="23"/>
  <c r="D197" i="23"/>
  <c r="AE196" i="23"/>
  <c r="Z196" i="23"/>
  <c r="Y196" i="23"/>
  <c r="X196" i="23"/>
  <c r="T196" i="23"/>
  <c r="S196" i="23"/>
  <c r="V196" i="23" s="1"/>
  <c r="Q196" i="23"/>
  <c r="L196" i="23"/>
  <c r="N196" i="23" s="1"/>
  <c r="J196" i="23"/>
  <c r="F196" i="23"/>
  <c r="K196" i="23" s="1"/>
  <c r="D196" i="23"/>
  <c r="AE195" i="23"/>
  <c r="AD195" i="23"/>
  <c r="AC195" i="23"/>
  <c r="Z195" i="23"/>
  <c r="X195" i="23"/>
  <c r="S195" i="23"/>
  <c r="Y195" i="23" s="1"/>
  <c r="Q195" i="23"/>
  <c r="L195" i="23"/>
  <c r="P195" i="23" s="1"/>
  <c r="J195" i="23"/>
  <c r="F195" i="23"/>
  <c r="H195" i="23" s="1"/>
  <c r="D195" i="23"/>
  <c r="AE194" i="23"/>
  <c r="Z194" i="23"/>
  <c r="Y194" i="23"/>
  <c r="X194" i="23"/>
  <c r="T194" i="23"/>
  <c r="S194" i="23"/>
  <c r="U194" i="23" s="1"/>
  <c r="Q194" i="23"/>
  <c r="L194" i="23"/>
  <c r="R194" i="23" s="1"/>
  <c r="J194" i="23"/>
  <c r="F194" i="23"/>
  <c r="D194" i="23"/>
  <c r="AF193" i="23"/>
  <c r="AE193" i="23"/>
  <c r="AD193" i="23"/>
  <c r="AB193" i="23"/>
  <c r="AA193" i="23"/>
  <c r="Z193" i="23"/>
  <c r="AC193" i="23" s="1"/>
  <c r="Y193" i="23"/>
  <c r="X193" i="23"/>
  <c r="W193" i="23"/>
  <c r="T193" i="23"/>
  <c r="S193" i="23"/>
  <c r="U193" i="23" s="1"/>
  <c r="Q193" i="23"/>
  <c r="O193" i="23"/>
  <c r="L193" i="23"/>
  <c r="P193" i="23" s="1"/>
  <c r="K193" i="23"/>
  <c r="J193" i="23"/>
  <c r="F193" i="23"/>
  <c r="H193" i="23" s="1"/>
  <c r="D193" i="23"/>
  <c r="AF192" i="23"/>
  <c r="AE192" i="23"/>
  <c r="AD192" i="23"/>
  <c r="AC192" i="23"/>
  <c r="AB192" i="23"/>
  <c r="AA192" i="23"/>
  <c r="Z192" i="23"/>
  <c r="X192" i="23"/>
  <c r="S192" i="23"/>
  <c r="W192" i="23" s="1"/>
  <c r="Q192" i="23"/>
  <c r="P192" i="23"/>
  <c r="L192" i="23"/>
  <c r="K192" i="23"/>
  <c r="J192" i="23"/>
  <c r="F192" i="23"/>
  <c r="D192" i="23"/>
  <c r="AF191" i="23"/>
  <c r="AE191" i="23"/>
  <c r="AD191" i="23"/>
  <c r="AC191" i="23"/>
  <c r="AA191" i="23"/>
  <c r="Z191" i="23"/>
  <c r="AB191" i="23" s="1"/>
  <c r="X191" i="23"/>
  <c r="V191" i="23"/>
  <c r="S191" i="23"/>
  <c r="Y191" i="23" s="1"/>
  <c r="R191" i="23"/>
  <c r="Q191" i="23"/>
  <c r="N191" i="23"/>
  <c r="L191" i="23"/>
  <c r="O191" i="23" s="1"/>
  <c r="J191" i="23"/>
  <c r="F191" i="23"/>
  <c r="H191" i="23" s="1"/>
  <c r="D191" i="23"/>
  <c r="AF190" i="23"/>
  <c r="AE190" i="23"/>
  <c r="AD190" i="23"/>
  <c r="AC190" i="23"/>
  <c r="AA190" i="23"/>
  <c r="Z190" i="23"/>
  <c r="AB190" i="23" s="1"/>
  <c r="X190" i="23"/>
  <c r="V190" i="23"/>
  <c r="S190" i="23"/>
  <c r="W190" i="23" s="1"/>
  <c r="Q190" i="23"/>
  <c r="L190" i="23"/>
  <c r="M190" i="23" s="1"/>
  <c r="J190" i="23"/>
  <c r="F190" i="23"/>
  <c r="D190" i="23"/>
  <c r="AF189" i="23"/>
  <c r="AE189" i="23"/>
  <c r="AC189" i="23"/>
  <c r="AB189" i="23"/>
  <c r="AA189" i="23"/>
  <c r="Z189" i="23"/>
  <c r="AD189" i="23" s="1"/>
  <c r="X189" i="23"/>
  <c r="W189" i="23"/>
  <c r="U189" i="23"/>
  <c r="S189" i="23"/>
  <c r="Q189" i="23"/>
  <c r="L189" i="23"/>
  <c r="M189" i="23" s="1"/>
  <c r="J189" i="23"/>
  <c r="F189" i="23"/>
  <c r="D189" i="23"/>
  <c r="AF188" i="23"/>
  <c r="AE188" i="23"/>
  <c r="Z188" i="23"/>
  <c r="X188" i="23"/>
  <c r="S188" i="23"/>
  <c r="V188" i="23" s="1"/>
  <c r="Q188" i="23"/>
  <c r="L188" i="23"/>
  <c r="J188" i="23"/>
  <c r="F188" i="23"/>
  <c r="D188" i="23"/>
  <c r="AE187" i="23"/>
  <c r="AD187" i="23"/>
  <c r="AC187" i="23"/>
  <c r="Z187" i="23"/>
  <c r="Y187" i="23"/>
  <c r="X187" i="23"/>
  <c r="W187" i="23"/>
  <c r="S187" i="23"/>
  <c r="V187" i="23" s="1"/>
  <c r="Q187" i="23"/>
  <c r="O187" i="23"/>
  <c r="L187" i="23"/>
  <c r="J187" i="23"/>
  <c r="F187" i="23"/>
  <c r="H187" i="23" s="1"/>
  <c r="D187" i="23"/>
  <c r="AE186" i="23"/>
  <c r="AD186" i="23"/>
  <c r="Z186" i="23"/>
  <c r="X186" i="23"/>
  <c r="S186" i="23"/>
  <c r="U186" i="23" s="1"/>
  <c r="Q186" i="23"/>
  <c r="L186" i="23"/>
  <c r="R186" i="23" s="1"/>
  <c r="J186" i="23"/>
  <c r="F186" i="23"/>
  <c r="H186" i="23" s="1"/>
  <c r="D186" i="23"/>
  <c r="AF185" i="23"/>
  <c r="AE185" i="23"/>
  <c r="AD185" i="23"/>
  <c r="AB185" i="23"/>
  <c r="AA185" i="23"/>
  <c r="Z185" i="23"/>
  <c r="AC185" i="23" s="1"/>
  <c r="X185" i="23"/>
  <c r="V185" i="23"/>
  <c r="S185" i="23"/>
  <c r="U185" i="23" s="1"/>
  <c r="Q185" i="23"/>
  <c r="L185" i="23"/>
  <c r="J185" i="23"/>
  <c r="F185" i="23"/>
  <c r="H185" i="23" s="1"/>
  <c r="D185" i="23"/>
  <c r="AF184" i="23"/>
  <c r="AE184" i="23"/>
  <c r="AD184" i="23"/>
  <c r="AC184" i="23"/>
  <c r="AB184" i="23"/>
  <c r="AA184" i="23"/>
  <c r="Z184" i="23"/>
  <c r="X184" i="23"/>
  <c r="S184" i="23"/>
  <c r="W184" i="23" s="1"/>
  <c r="Q184" i="23"/>
  <c r="L184" i="23"/>
  <c r="R184" i="23" s="1"/>
  <c r="J184" i="23"/>
  <c r="F184" i="23"/>
  <c r="H184" i="23" s="1"/>
  <c r="D184" i="23"/>
  <c r="AF183" i="23"/>
  <c r="AE183" i="23"/>
  <c r="AC183" i="23"/>
  <c r="AB183" i="23"/>
  <c r="AA183" i="23"/>
  <c r="Z183" i="23"/>
  <c r="AD183" i="23" s="1"/>
  <c r="X183" i="23"/>
  <c r="V183" i="23"/>
  <c r="S183" i="23"/>
  <c r="Q183" i="23"/>
  <c r="L183" i="23"/>
  <c r="O183" i="23" s="1"/>
  <c r="J183" i="23"/>
  <c r="F183" i="23"/>
  <c r="K183" i="23" s="1"/>
  <c r="D183" i="23"/>
  <c r="AE182" i="23"/>
  <c r="AD182" i="23"/>
  <c r="Z182" i="23"/>
  <c r="X182" i="23"/>
  <c r="S182" i="23"/>
  <c r="T182" i="23" s="1"/>
  <c r="Q182" i="23"/>
  <c r="P182" i="23"/>
  <c r="N182" i="23"/>
  <c r="L182" i="23"/>
  <c r="R182" i="23" s="1"/>
  <c r="J182" i="23"/>
  <c r="F182" i="23"/>
  <c r="H182" i="23" s="1"/>
  <c r="D182" i="23"/>
  <c r="AF181" i="23"/>
  <c r="AE181" i="23"/>
  <c r="AC181" i="23"/>
  <c r="AB181" i="23"/>
  <c r="Z181" i="23"/>
  <c r="AA181" i="23" s="1"/>
  <c r="X181" i="23"/>
  <c r="S181" i="23"/>
  <c r="Q181" i="23"/>
  <c r="L181" i="23"/>
  <c r="O181" i="23" s="1"/>
  <c r="J181" i="23"/>
  <c r="F181" i="23"/>
  <c r="H181" i="23" s="1"/>
  <c r="D181" i="23"/>
  <c r="AE180" i="23"/>
  <c r="AA180" i="23"/>
  <c r="Z180" i="23"/>
  <c r="X180" i="23"/>
  <c r="W180" i="23"/>
  <c r="U180" i="23"/>
  <c r="S180" i="23"/>
  <c r="V180" i="23" s="1"/>
  <c r="Q180" i="23"/>
  <c r="L180" i="23"/>
  <c r="M180" i="23" s="1"/>
  <c r="J180" i="23"/>
  <c r="F180" i="23"/>
  <c r="K180" i="23" s="1"/>
  <c r="D180" i="23"/>
  <c r="AF179" i="23"/>
  <c r="AE179" i="23"/>
  <c r="AD179" i="23"/>
  <c r="AC179" i="23"/>
  <c r="AB179" i="23"/>
  <c r="Z179" i="23"/>
  <c r="AA179" i="23" s="1"/>
  <c r="Y179" i="23"/>
  <c r="X179" i="23"/>
  <c r="V179" i="23"/>
  <c r="T179" i="23"/>
  <c r="S179" i="23"/>
  <c r="U179" i="23" s="1"/>
  <c r="Q179" i="23"/>
  <c r="L179" i="23"/>
  <c r="J179" i="23"/>
  <c r="F179" i="23"/>
  <c r="D179" i="23"/>
  <c r="AE178" i="23"/>
  <c r="Z178" i="23"/>
  <c r="X178" i="23"/>
  <c r="S178" i="23"/>
  <c r="Q178" i="23"/>
  <c r="N178" i="23"/>
  <c r="L178" i="23"/>
  <c r="P178" i="23" s="1"/>
  <c r="J178" i="23"/>
  <c r="F178" i="23"/>
  <c r="K178" i="23" s="1"/>
  <c r="D178" i="23"/>
  <c r="AE177" i="23"/>
  <c r="Z177" i="23"/>
  <c r="Y177" i="23"/>
  <c r="X177" i="23"/>
  <c r="V177" i="23"/>
  <c r="T177" i="23"/>
  <c r="S177" i="23"/>
  <c r="U177" i="23" s="1"/>
  <c r="Q177" i="23"/>
  <c r="L177" i="23"/>
  <c r="P177" i="23" s="1"/>
  <c r="J177" i="23"/>
  <c r="F177" i="23"/>
  <c r="D177" i="23"/>
  <c r="AF176" i="23"/>
  <c r="AE176" i="23"/>
  <c r="AD176" i="23"/>
  <c r="AC176" i="23"/>
  <c r="AB176" i="23"/>
  <c r="Z176" i="23"/>
  <c r="AA176" i="23" s="1"/>
  <c r="Y176" i="23"/>
  <c r="X176" i="23"/>
  <c r="V176" i="23"/>
  <c r="U176" i="23"/>
  <c r="T176" i="23"/>
  <c r="S176" i="23"/>
  <c r="W176" i="23" s="1"/>
  <c r="Q176" i="23"/>
  <c r="L176" i="23"/>
  <c r="P176" i="23" s="1"/>
  <c r="J176" i="23"/>
  <c r="F176" i="23"/>
  <c r="D176" i="23"/>
  <c r="AE175" i="23"/>
  <c r="Z175" i="23"/>
  <c r="X175" i="23"/>
  <c r="V175" i="23"/>
  <c r="U175" i="23"/>
  <c r="S175" i="23"/>
  <c r="T175" i="23" s="1"/>
  <c r="Q175" i="23"/>
  <c r="L175" i="23"/>
  <c r="P175" i="23" s="1"/>
  <c r="J175" i="23"/>
  <c r="F175" i="23"/>
  <c r="H175" i="23" s="1"/>
  <c r="D175" i="23"/>
  <c r="AE174" i="23"/>
  <c r="AD174" i="23"/>
  <c r="Z174" i="23"/>
  <c r="X174" i="23"/>
  <c r="W174" i="23"/>
  <c r="S174" i="23"/>
  <c r="R174" i="23"/>
  <c r="Q174" i="23"/>
  <c r="L174" i="23"/>
  <c r="M174" i="23" s="1"/>
  <c r="J174" i="23"/>
  <c r="F174" i="23"/>
  <c r="H174" i="23" s="1"/>
  <c r="D174" i="23"/>
  <c r="AF173" i="23"/>
  <c r="AE173" i="23"/>
  <c r="AC173" i="23"/>
  <c r="AB173" i="23"/>
  <c r="AA173" i="23"/>
  <c r="Z173" i="23"/>
  <c r="AD173" i="23" s="1"/>
  <c r="X173" i="23"/>
  <c r="S173" i="23"/>
  <c r="Q173" i="23"/>
  <c r="L173" i="23"/>
  <c r="J173" i="23"/>
  <c r="F173" i="23"/>
  <c r="H173" i="23" s="1"/>
  <c r="D173" i="23"/>
  <c r="AF172" i="23"/>
  <c r="AE172" i="23"/>
  <c r="AC172" i="23"/>
  <c r="AB172" i="23"/>
  <c r="Z172" i="23"/>
  <c r="AA172" i="23" s="1"/>
  <c r="X172" i="23"/>
  <c r="V172" i="23"/>
  <c r="S172" i="23"/>
  <c r="W172" i="23" s="1"/>
  <c r="Q172" i="23"/>
  <c r="L172" i="23"/>
  <c r="M172" i="23" s="1"/>
  <c r="J172" i="23"/>
  <c r="F172" i="23"/>
  <c r="D172" i="23"/>
  <c r="AE171" i="23"/>
  <c r="AD171" i="23"/>
  <c r="Z171" i="23"/>
  <c r="Y171" i="23"/>
  <c r="X171" i="23"/>
  <c r="V171" i="23"/>
  <c r="U171" i="23"/>
  <c r="S171" i="23"/>
  <c r="T171" i="23" s="1"/>
  <c r="Q171" i="23"/>
  <c r="L171" i="23"/>
  <c r="P171" i="23" s="1"/>
  <c r="J171" i="23"/>
  <c r="F171" i="23"/>
  <c r="K171" i="23" s="1"/>
  <c r="D171" i="23"/>
  <c r="B171" i="23"/>
  <c r="A171" i="23" s="1"/>
  <c r="AE170" i="23"/>
  <c r="AD170" i="23"/>
  <c r="AA170" i="23"/>
  <c r="Z170" i="23"/>
  <c r="X170" i="23"/>
  <c r="W170" i="23"/>
  <c r="V170" i="23"/>
  <c r="S170" i="23"/>
  <c r="Q170" i="23"/>
  <c r="L170" i="23"/>
  <c r="M170" i="23" s="1"/>
  <c r="J170" i="23"/>
  <c r="F170" i="23"/>
  <c r="H170" i="23" s="1"/>
  <c r="D170" i="23"/>
  <c r="A170" i="23"/>
  <c r="C166" i="23"/>
  <c r="C165" i="23"/>
  <c r="C164" i="23"/>
  <c r="C163" i="23"/>
  <c r="C162" i="23"/>
  <c r="C161" i="23"/>
  <c r="C160" i="23"/>
  <c r="C159" i="23"/>
  <c r="C158" i="23"/>
  <c r="C129" i="23"/>
  <c r="C128" i="23"/>
  <c r="B128" i="23"/>
  <c r="B129" i="23" s="1"/>
  <c r="B130" i="23" s="1"/>
  <c r="C127" i="23"/>
  <c r="AE122" i="23"/>
  <c r="AD122" i="23"/>
  <c r="Z122" i="23"/>
  <c r="X122" i="23"/>
  <c r="S122" i="23"/>
  <c r="T122" i="23" s="1"/>
  <c r="Q122" i="23"/>
  <c r="N122" i="23"/>
  <c r="L122" i="23"/>
  <c r="P122" i="23" s="1"/>
  <c r="J122" i="23"/>
  <c r="F122" i="23"/>
  <c r="H122" i="23" s="1"/>
  <c r="D122" i="23"/>
  <c r="C122" i="23" s="1"/>
  <c r="AF121" i="23"/>
  <c r="AE121" i="23"/>
  <c r="Z121" i="23"/>
  <c r="X121" i="23"/>
  <c r="S121" i="23"/>
  <c r="W121" i="23" s="1"/>
  <c r="Q121" i="23"/>
  <c r="L121" i="23"/>
  <c r="P121" i="23" s="1"/>
  <c r="J121" i="23"/>
  <c r="F121" i="23"/>
  <c r="H121" i="23" s="1"/>
  <c r="D121" i="23"/>
  <c r="C121" i="23"/>
  <c r="AF120" i="23"/>
  <c r="AE120" i="23"/>
  <c r="AD120" i="23"/>
  <c r="AC120" i="23"/>
  <c r="AB120" i="23"/>
  <c r="AA120" i="23"/>
  <c r="Z120" i="23"/>
  <c r="Y120" i="23"/>
  <c r="X120" i="23"/>
  <c r="S120" i="23"/>
  <c r="V120" i="23" s="1"/>
  <c r="Q120" i="23"/>
  <c r="L120" i="23"/>
  <c r="J120" i="23"/>
  <c r="F120" i="23"/>
  <c r="H120" i="23" s="1"/>
  <c r="D120" i="23"/>
  <c r="C120" i="23" s="1"/>
  <c r="AF119" i="23"/>
  <c r="AE119" i="23"/>
  <c r="Z119" i="23"/>
  <c r="AB119" i="23" s="1"/>
  <c r="X119" i="23"/>
  <c r="S119" i="23"/>
  <c r="W119" i="23" s="1"/>
  <c r="Q119" i="23"/>
  <c r="M119" i="23"/>
  <c r="L119" i="23"/>
  <c r="J119" i="23"/>
  <c r="F119" i="23"/>
  <c r="D119" i="23"/>
  <c r="C119" i="23" s="1"/>
  <c r="AE118" i="23"/>
  <c r="AB118" i="23"/>
  <c r="AA118" i="23"/>
  <c r="Z118" i="23"/>
  <c r="AF118" i="23" s="1"/>
  <c r="X118" i="23"/>
  <c r="S118" i="23"/>
  <c r="W118" i="23" s="1"/>
  <c r="Q118" i="23"/>
  <c r="L118" i="23"/>
  <c r="P118" i="23" s="1"/>
  <c r="K118" i="23"/>
  <c r="J118" i="23"/>
  <c r="F118" i="23"/>
  <c r="H118" i="23" s="1"/>
  <c r="D118" i="23"/>
  <c r="C118" i="23" s="1"/>
  <c r="AF117" i="23"/>
  <c r="AE117" i="23"/>
  <c r="AD117" i="23"/>
  <c r="AC117" i="23"/>
  <c r="AB117" i="23"/>
  <c r="Z117" i="23"/>
  <c r="AA117" i="23" s="1"/>
  <c r="X117" i="23"/>
  <c r="T117" i="23"/>
  <c r="S117" i="23"/>
  <c r="Y117" i="23" s="1"/>
  <c r="Q117" i="23"/>
  <c r="L117" i="23"/>
  <c r="P117" i="23" s="1"/>
  <c r="J117" i="23"/>
  <c r="F117" i="23"/>
  <c r="K117" i="23" s="1"/>
  <c r="D117" i="23"/>
  <c r="C117" i="23" s="1"/>
  <c r="AE116" i="23"/>
  <c r="Z116" i="23"/>
  <c r="X116" i="23"/>
  <c r="U116" i="23"/>
  <c r="S116" i="23"/>
  <c r="W116" i="23" s="1"/>
  <c r="Q116" i="23"/>
  <c r="L116" i="23"/>
  <c r="P116" i="23" s="1"/>
  <c r="J116" i="23"/>
  <c r="F116" i="23"/>
  <c r="H116" i="23" s="1"/>
  <c r="D116" i="23"/>
  <c r="C116" i="23" s="1"/>
  <c r="AE115" i="23"/>
  <c r="Z115" i="23"/>
  <c r="X115" i="23"/>
  <c r="S115" i="23"/>
  <c r="W115" i="23" s="1"/>
  <c r="Q115" i="23"/>
  <c r="O115" i="23"/>
  <c r="L115" i="23"/>
  <c r="M115" i="23" s="1"/>
  <c r="J115" i="23"/>
  <c r="F115" i="23"/>
  <c r="H115" i="23" s="1"/>
  <c r="D115" i="23"/>
  <c r="C115" i="23" s="1"/>
  <c r="AF114" i="23"/>
  <c r="AE114" i="23"/>
  <c r="AD114" i="23"/>
  <c r="AC114" i="23"/>
  <c r="AB114" i="23"/>
  <c r="AA114" i="23"/>
  <c r="Z114" i="23"/>
  <c r="X114" i="23"/>
  <c r="S114" i="23"/>
  <c r="T114" i="23" s="1"/>
  <c r="Q114" i="23"/>
  <c r="L114" i="23"/>
  <c r="P114" i="23" s="1"/>
  <c r="K114" i="23"/>
  <c r="J114" i="23"/>
  <c r="F114" i="23"/>
  <c r="H114" i="23" s="1"/>
  <c r="D114" i="23"/>
  <c r="C114" i="23" s="1"/>
  <c r="AF113" i="23"/>
  <c r="AE113" i="23"/>
  <c r="AC113" i="23"/>
  <c r="AB113" i="23"/>
  <c r="Z113" i="23"/>
  <c r="AD113" i="23" s="1"/>
  <c r="X113" i="23"/>
  <c r="S113" i="23"/>
  <c r="W113" i="23" s="1"/>
  <c r="Q113" i="23"/>
  <c r="L113" i="23"/>
  <c r="P113" i="23" s="1"/>
  <c r="J113" i="23"/>
  <c r="F113" i="23"/>
  <c r="D113" i="23"/>
  <c r="AE112" i="23"/>
  <c r="Z112" i="23"/>
  <c r="AC112" i="23" s="1"/>
  <c r="X112" i="23"/>
  <c r="U112" i="23"/>
  <c r="S112" i="23"/>
  <c r="T112" i="23" s="1"/>
  <c r="Q112" i="23"/>
  <c r="L112" i="23"/>
  <c r="M112" i="23" s="1"/>
  <c r="J112" i="23"/>
  <c r="F112" i="23"/>
  <c r="H112" i="23" s="1"/>
  <c r="D112" i="23"/>
  <c r="AE111" i="23"/>
  <c r="AD111" i="23"/>
  <c r="AA111" i="23"/>
  <c r="Z111" i="23"/>
  <c r="X111" i="23"/>
  <c r="S111" i="23"/>
  <c r="W111" i="23" s="1"/>
  <c r="Q111" i="23"/>
  <c r="L111" i="23"/>
  <c r="P111" i="23" s="1"/>
  <c r="J111" i="23"/>
  <c r="F111" i="23"/>
  <c r="H111" i="23" s="1"/>
  <c r="D111" i="23"/>
  <c r="AF110" i="23"/>
  <c r="AE110" i="23"/>
  <c r="AB110" i="23"/>
  <c r="AA110" i="23"/>
  <c r="Z110" i="23"/>
  <c r="AD110" i="23" s="1"/>
  <c r="X110" i="23"/>
  <c r="S110" i="23"/>
  <c r="W110" i="23" s="1"/>
  <c r="Q110" i="23"/>
  <c r="L110" i="23"/>
  <c r="P110" i="23" s="1"/>
  <c r="J110" i="23"/>
  <c r="F110" i="23"/>
  <c r="H110" i="23" s="1"/>
  <c r="D110" i="23"/>
  <c r="AF109" i="23"/>
  <c r="AE109" i="23"/>
  <c r="AD109" i="23"/>
  <c r="AC109" i="23"/>
  <c r="AB109" i="23"/>
  <c r="Z109" i="23"/>
  <c r="AA109" i="23" s="1"/>
  <c r="X109" i="23"/>
  <c r="S109" i="23"/>
  <c r="V109" i="23" s="1"/>
  <c r="Q109" i="23"/>
  <c r="L109" i="23"/>
  <c r="M109" i="23" s="1"/>
  <c r="J109" i="23"/>
  <c r="F109" i="23"/>
  <c r="H109" i="23" s="1"/>
  <c r="D109" i="23"/>
  <c r="AE108" i="23"/>
  <c r="AD108" i="23"/>
  <c r="AC108" i="23"/>
  <c r="Z108" i="23"/>
  <c r="X108" i="23"/>
  <c r="S108" i="23"/>
  <c r="W108" i="23" s="1"/>
  <c r="Q108" i="23"/>
  <c r="L108" i="23"/>
  <c r="P108" i="23" s="1"/>
  <c r="J108" i="23"/>
  <c r="F108" i="23"/>
  <c r="K108" i="23" s="1"/>
  <c r="D108" i="23"/>
  <c r="AE107" i="23"/>
  <c r="AD107" i="23"/>
  <c r="AA107" i="23"/>
  <c r="Z107" i="23"/>
  <c r="X107" i="23"/>
  <c r="S107" i="23"/>
  <c r="W107" i="23" s="1"/>
  <c r="Q107" i="23"/>
  <c r="L107" i="23"/>
  <c r="M107" i="23" s="1"/>
  <c r="J107" i="23"/>
  <c r="F107" i="23"/>
  <c r="H107" i="23" s="1"/>
  <c r="D107" i="23"/>
  <c r="AF106" i="23"/>
  <c r="AE106" i="23"/>
  <c r="AD106" i="23"/>
  <c r="AC106" i="23"/>
  <c r="AB106" i="23"/>
  <c r="AA106" i="23"/>
  <c r="Z106" i="23"/>
  <c r="X106" i="23"/>
  <c r="S106" i="23"/>
  <c r="W106" i="23" s="1"/>
  <c r="Q106" i="23"/>
  <c r="L106" i="23"/>
  <c r="P106" i="23" s="1"/>
  <c r="J106" i="23"/>
  <c r="F106" i="23"/>
  <c r="H106" i="23" s="1"/>
  <c r="D106" i="23"/>
  <c r="AF105" i="23"/>
  <c r="AE105" i="23"/>
  <c r="AC105" i="23"/>
  <c r="AB105" i="23"/>
  <c r="Z105" i="23"/>
  <c r="X105" i="23"/>
  <c r="S105" i="23"/>
  <c r="W105" i="23" s="1"/>
  <c r="Q105" i="23"/>
  <c r="L105" i="23"/>
  <c r="R105" i="23" s="1"/>
  <c r="J105" i="23"/>
  <c r="F105" i="23"/>
  <c r="H105" i="23" s="1"/>
  <c r="D105" i="23"/>
  <c r="AE104" i="23"/>
  <c r="AD104" i="23"/>
  <c r="AC104" i="23"/>
  <c r="Z104" i="23"/>
  <c r="X104" i="23"/>
  <c r="V104" i="23"/>
  <c r="S104" i="23"/>
  <c r="T104" i="23" s="1"/>
  <c r="Q104" i="23"/>
  <c r="L104" i="23"/>
  <c r="O104" i="23" s="1"/>
  <c r="J104" i="23"/>
  <c r="F104" i="23"/>
  <c r="D104" i="23"/>
  <c r="AE103" i="23"/>
  <c r="AB103" i="23"/>
  <c r="AA103" i="23"/>
  <c r="Z103" i="23"/>
  <c r="X103" i="23"/>
  <c r="S103" i="23"/>
  <c r="W103" i="23" s="1"/>
  <c r="Q103" i="23"/>
  <c r="L103" i="23"/>
  <c r="N103" i="23" s="1"/>
  <c r="J103" i="23"/>
  <c r="F103" i="23"/>
  <c r="H103" i="23" s="1"/>
  <c r="D103" i="23"/>
  <c r="AF102" i="23"/>
  <c r="AE102" i="23"/>
  <c r="AB102" i="23"/>
  <c r="AA102" i="23"/>
  <c r="Z102" i="23"/>
  <c r="AD102" i="23" s="1"/>
  <c r="X102" i="23"/>
  <c r="S102" i="23"/>
  <c r="T102" i="23" s="1"/>
  <c r="Q102" i="23"/>
  <c r="L102" i="23"/>
  <c r="O102" i="23" s="1"/>
  <c r="J102" i="23"/>
  <c r="F102" i="23"/>
  <c r="H102" i="23" s="1"/>
  <c r="D102" i="23"/>
  <c r="AF101" i="23"/>
  <c r="AE101" i="23"/>
  <c r="AD101" i="23"/>
  <c r="AC101" i="23"/>
  <c r="AB101" i="23"/>
  <c r="Z101" i="23"/>
  <c r="AA101" i="23" s="1"/>
  <c r="X101" i="23"/>
  <c r="S101" i="23"/>
  <c r="U101" i="23" s="1"/>
  <c r="Q101" i="23"/>
  <c r="L101" i="23"/>
  <c r="R101" i="23" s="1"/>
  <c r="J101" i="23"/>
  <c r="F101" i="23"/>
  <c r="D101" i="23"/>
  <c r="AE100" i="23"/>
  <c r="AD100" i="23"/>
  <c r="AB100" i="23"/>
  <c r="AA100" i="23"/>
  <c r="Z100" i="23"/>
  <c r="AF100" i="23" s="1"/>
  <c r="X100" i="23"/>
  <c r="S100" i="23"/>
  <c r="W100" i="23" s="1"/>
  <c r="Q100" i="23"/>
  <c r="L100" i="23"/>
  <c r="N100" i="23" s="1"/>
  <c r="J100" i="23"/>
  <c r="F100" i="23"/>
  <c r="H100" i="23" s="1"/>
  <c r="D100" i="23"/>
  <c r="AF99" i="23"/>
  <c r="AE99" i="23"/>
  <c r="AD99" i="23"/>
  <c r="AA99" i="23"/>
  <c r="Z99" i="23"/>
  <c r="X99" i="23"/>
  <c r="S99" i="23"/>
  <c r="Y99" i="23" s="1"/>
  <c r="Q99" i="23"/>
  <c r="L99" i="23"/>
  <c r="M99" i="23" s="1"/>
  <c r="J99" i="23"/>
  <c r="F99" i="23"/>
  <c r="K99" i="23" s="1"/>
  <c r="D99" i="23"/>
  <c r="AF98" i="23"/>
  <c r="AE98" i="23"/>
  <c r="AD98" i="23"/>
  <c r="AC98" i="23"/>
  <c r="AB98" i="23"/>
  <c r="AA98" i="23"/>
  <c r="Z98" i="23"/>
  <c r="X98" i="23"/>
  <c r="S98" i="23"/>
  <c r="Y98" i="23" s="1"/>
  <c r="Q98" i="23"/>
  <c r="L98" i="23"/>
  <c r="R98" i="23" s="1"/>
  <c r="J98" i="23"/>
  <c r="F98" i="23"/>
  <c r="H98" i="23" s="1"/>
  <c r="D98" i="23"/>
  <c r="AF97" i="23"/>
  <c r="AE97" i="23"/>
  <c r="AC97" i="23"/>
  <c r="AB97" i="23"/>
  <c r="AA97" i="23"/>
  <c r="Z97" i="23"/>
  <c r="AD97" i="23" s="1"/>
  <c r="X97" i="23"/>
  <c r="S97" i="23"/>
  <c r="T97" i="23" s="1"/>
  <c r="Q97" i="23"/>
  <c r="L97" i="23"/>
  <c r="P97" i="23" s="1"/>
  <c r="J97" i="23"/>
  <c r="F97" i="23"/>
  <c r="D97" i="23"/>
  <c r="B97" i="23"/>
  <c r="B98" i="23" s="1"/>
  <c r="A97" i="23"/>
  <c r="AF96" i="23"/>
  <c r="AE96" i="23"/>
  <c r="AD96" i="23"/>
  <c r="AC96" i="23"/>
  <c r="AA96" i="23"/>
  <c r="Z96" i="23"/>
  <c r="AB96" i="23" s="1"/>
  <c r="X96" i="23"/>
  <c r="S96" i="23"/>
  <c r="T96" i="23" s="1"/>
  <c r="Q96" i="23"/>
  <c r="O96" i="23"/>
  <c r="N96" i="23"/>
  <c r="L96" i="23"/>
  <c r="M96" i="23" s="1"/>
  <c r="J96" i="23"/>
  <c r="F96" i="23"/>
  <c r="H96" i="23" s="1"/>
  <c r="D96" i="23"/>
  <c r="A96" i="23"/>
  <c r="C90" i="23"/>
  <c r="C89" i="23"/>
  <c r="C88" i="23"/>
  <c r="C87" i="23"/>
  <c r="C86" i="23"/>
  <c r="C85" i="23"/>
  <c r="C84" i="23"/>
  <c r="C83" i="23"/>
  <c r="C82" i="23"/>
  <c r="B66" i="23"/>
  <c r="B67" i="23" s="1"/>
  <c r="C65" i="23"/>
  <c r="B65" i="23"/>
  <c r="C64" i="23"/>
  <c r="C59" i="23"/>
  <c r="C58" i="23"/>
  <c r="C53" i="23"/>
  <c r="D52" i="23" a="1"/>
  <c r="D52" i="23" s="1"/>
  <c r="G81" i="20" l="1"/>
  <c r="G82" i="20" s="1"/>
  <c r="G83" i="20" s="1"/>
  <c r="G84" i="20" s="1"/>
  <c r="G85" i="20" s="1"/>
  <c r="G86" i="20" s="1"/>
  <c r="G87" i="20" s="1"/>
  <c r="G90" i="20" s="1"/>
  <c r="G91" i="20" s="1"/>
  <c r="G92" i="20" s="1"/>
  <c r="G93" i="20" s="1"/>
  <c r="G94" i="20" s="1"/>
  <c r="K170" i="25"/>
  <c r="M181" i="25"/>
  <c r="N181" i="25"/>
  <c r="R173" i="25"/>
  <c r="T179" i="25"/>
  <c r="P181" i="25"/>
  <c r="H183" i="25"/>
  <c r="M171" i="25"/>
  <c r="U179" i="25"/>
  <c r="N177" i="25"/>
  <c r="V179" i="25"/>
  <c r="R181" i="25"/>
  <c r="T175" i="25"/>
  <c r="O177" i="25"/>
  <c r="W179" i="25"/>
  <c r="P183" i="25"/>
  <c r="P177" i="25"/>
  <c r="Y175" i="25"/>
  <c r="R183" i="25"/>
  <c r="R177" i="25"/>
  <c r="H182" i="25"/>
  <c r="U170" i="25"/>
  <c r="P172" i="25"/>
  <c r="W174" i="25"/>
  <c r="W180" i="25"/>
  <c r="V170" i="25"/>
  <c r="R176" i="25"/>
  <c r="R182" i="25"/>
  <c r="R172" i="25"/>
  <c r="Y174" i="25"/>
  <c r="W178" i="25"/>
  <c r="V182" i="25"/>
  <c r="O175" i="25"/>
  <c r="O181" i="25"/>
  <c r="P175" i="25"/>
  <c r="T174" i="25"/>
  <c r="O182" i="25"/>
  <c r="O172" i="25"/>
  <c r="V174" i="25"/>
  <c r="P176" i="25"/>
  <c r="P182" i="25"/>
  <c r="Y182" i="25"/>
  <c r="M182" i="25"/>
  <c r="T170" i="25"/>
  <c r="Y170" i="25"/>
  <c r="M116" i="25"/>
  <c r="M120" i="25"/>
  <c r="N120" i="25"/>
  <c r="K118" i="25"/>
  <c r="O120" i="25"/>
  <c r="P120" i="25"/>
  <c r="R116" i="25"/>
  <c r="M109" i="25"/>
  <c r="N109" i="25"/>
  <c r="O109" i="25"/>
  <c r="P109" i="25"/>
  <c r="K119" i="25"/>
  <c r="H117" i="25"/>
  <c r="M119" i="25"/>
  <c r="P119" i="25"/>
  <c r="M121" i="25"/>
  <c r="R119" i="25"/>
  <c r="R121" i="25"/>
  <c r="H113" i="25"/>
  <c r="C113" i="25" s="1"/>
  <c r="H97" i="25"/>
  <c r="C97" i="25" s="1"/>
  <c r="M103" i="25"/>
  <c r="H111" i="25"/>
  <c r="N103" i="25"/>
  <c r="N107" i="25"/>
  <c r="O101" i="25"/>
  <c r="O103" i="25"/>
  <c r="O107" i="25"/>
  <c r="P103" i="25"/>
  <c r="P107" i="25"/>
  <c r="O99" i="25"/>
  <c r="T101" i="25"/>
  <c r="R107" i="25"/>
  <c r="T97" i="25"/>
  <c r="P99" i="25"/>
  <c r="U101" i="25"/>
  <c r="U97" i="25"/>
  <c r="V101" i="25"/>
  <c r="V97" i="25"/>
  <c r="W105" i="25"/>
  <c r="V99" i="25"/>
  <c r="H110" i="25"/>
  <c r="M106" i="25"/>
  <c r="P110" i="25"/>
  <c r="M96" i="25"/>
  <c r="N106" i="25"/>
  <c r="N96" i="25"/>
  <c r="O96" i="25"/>
  <c r="T102" i="25"/>
  <c r="V112" i="25"/>
  <c r="P96" i="25"/>
  <c r="P98" i="25"/>
  <c r="O104" i="25"/>
  <c r="W112" i="25"/>
  <c r="Y102" i="25"/>
  <c r="P104" i="25"/>
  <c r="T106" i="25"/>
  <c r="U110" i="25"/>
  <c r="R98" i="25"/>
  <c r="U106" i="25"/>
  <c r="V110" i="25"/>
  <c r="Y112" i="25"/>
  <c r="R104" i="25"/>
  <c r="V106" i="25"/>
  <c r="W110" i="25"/>
  <c r="W106" i="25"/>
  <c r="W104" i="25"/>
  <c r="H109" i="25"/>
  <c r="K108" i="25"/>
  <c r="H112" i="25"/>
  <c r="N98" i="25"/>
  <c r="W108" i="25"/>
  <c r="R110" i="25"/>
  <c r="O98" i="25"/>
  <c r="N104" i="25"/>
  <c r="T110" i="25"/>
  <c r="Y103" i="25"/>
  <c r="V103" i="25"/>
  <c r="U103" i="25"/>
  <c r="R180" i="25"/>
  <c r="P180" i="25"/>
  <c r="N180" i="25"/>
  <c r="O180" i="25"/>
  <c r="R200" i="25"/>
  <c r="P200" i="25"/>
  <c r="O200" i="25"/>
  <c r="N200" i="25"/>
  <c r="AF205" i="25"/>
  <c r="AC205" i="25"/>
  <c r="AB205" i="25"/>
  <c r="AD205" i="25"/>
  <c r="K100" i="25"/>
  <c r="H100" i="25"/>
  <c r="C100" i="25" s="1"/>
  <c r="K107" i="25"/>
  <c r="H107" i="25"/>
  <c r="AD112" i="25"/>
  <c r="AF112" i="25"/>
  <c r="K173" i="25"/>
  <c r="C173" i="25" s="1"/>
  <c r="Y187" i="25"/>
  <c r="W187" i="25"/>
  <c r="V187" i="25"/>
  <c r="M200" i="25"/>
  <c r="K204" i="25"/>
  <c r="H204" i="25"/>
  <c r="AA112" i="25"/>
  <c r="T187" i="25"/>
  <c r="AA121" i="25"/>
  <c r="AA205" i="25"/>
  <c r="B67" i="25"/>
  <c r="C66" i="25"/>
  <c r="H114" i="25"/>
  <c r="Y119" i="25"/>
  <c r="W119" i="25"/>
  <c r="V119" i="25"/>
  <c r="U119" i="25"/>
  <c r="T103" i="25"/>
  <c r="T119" i="25"/>
  <c r="M180" i="25"/>
  <c r="H102" i="25"/>
  <c r="W103" i="25"/>
  <c r="P114" i="25"/>
  <c r="O114" i="25"/>
  <c r="N114" i="25"/>
  <c r="M114" i="25"/>
  <c r="R114" i="25"/>
  <c r="V98" i="25"/>
  <c r="Y98" i="25"/>
  <c r="W98" i="25"/>
  <c r="K102" i="25"/>
  <c r="AD96" i="25"/>
  <c r="AC96" i="25"/>
  <c r="AB96" i="25"/>
  <c r="AA96" i="25"/>
  <c r="T98" i="25"/>
  <c r="R102" i="25"/>
  <c r="O102" i="25"/>
  <c r="P102" i="25"/>
  <c r="AB112" i="25"/>
  <c r="Y171" i="25"/>
  <c r="W171" i="25"/>
  <c r="V171" i="25"/>
  <c r="K175" i="25"/>
  <c r="H175" i="25"/>
  <c r="U187" i="25"/>
  <c r="U98" i="25"/>
  <c r="M102" i="25"/>
  <c r="AC112" i="25"/>
  <c r="T171" i="25"/>
  <c r="AF178" i="25"/>
  <c r="AC178" i="25"/>
  <c r="AD178" i="25"/>
  <c r="AB178" i="25"/>
  <c r="AA178" i="25"/>
  <c r="AF96" i="25"/>
  <c r="Y100" i="25"/>
  <c r="W100" i="25"/>
  <c r="V100" i="25"/>
  <c r="N102" i="25"/>
  <c r="T116" i="25"/>
  <c r="AB121" i="25"/>
  <c r="U171" i="25"/>
  <c r="Y173" i="25"/>
  <c r="W173" i="25"/>
  <c r="V173" i="25"/>
  <c r="U173" i="25"/>
  <c r="Y209" i="25"/>
  <c r="U209" i="25"/>
  <c r="T100" i="25"/>
  <c r="T105" i="25"/>
  <c r="U116" i="25"/>
  <c r="AC121" i="25"/>
  <c r="T173" i="25"/>
  <c r="W202" i="25"/>
  <c r="V202" i="25"/>
  <c r="Y202" i="25"/>
  <c r="U202" i="25"/>
  <c r="T209" i="25"/>
  <c r="U100" i="25"/>
  <c r="U105" i="25"/>
  <c r="V116" i="25"/>
  <c r="AD121" i="25"/>
  <c r="T182" i="25"/>
  <c r="H184" i="25"/>
  <c r="T202" i="25"/>
  <c r="V209" i="25"/>
  <c r="V105" i="25"/>
  <c r="H177" i="25"/>
  <c r="U182" i="25"/>
  <c r="R206" i="25"/>
  <c r="P206" i="25"/>
  <c r="O206" i="25"/>
  <c r="W209" i="25"/>
  <c r="R170" i="25"/>
  <c r="P170" i="25"/>
  <c r="O170" i="25"/>
  <c r="K96" i="25"/>
  <c r="H96" i="25"/>
  <c r="O117" i="25"/>
  <c r="H176" i="25"/>
  <c r="K176" i="25"/>
  <c r="W193" i="25"/>
  <c r="AB201" i="25"/>
  <c r="M170" i="25"/>
  <c r="P117" i="25"/>
  <c r="V172" i="25"/>
  <c r="U172" i="25"/>
  <c r="Y172" i="25"/>
  <c r="W172" i="25"/>
  <c r="AC201" i="25"/>
  <c r="Y203" i="25"/>
  <c r="W203" i="25"/>
  <c r="V203" i="25"/>
  <c r="U203" i="25"/>
  <c r="V107" i="25"/>
  <c r="U107" i="25"/>
  <c r="Y107" i="25"/>
  <c r="W107" i="25"/>
  <c r="T107" i="25"/>
  <c r="AC120" i="25"/>
  <c r="AB120" i="25"/>
  <c r="AF120" i="25"/>
  <c r="AD120" i="25"/>
  <c r="AA120" i="25"/>
  <c r="AF122" i="25"/>
  <c r="AD122" i="25"/>
  <c r="AC122" i="25"/>
  <c r="AB122" i="25"/>
  <c r="Y197" i="25"/>
  <c r="W197" i="25"/>
  <c r="V197" i="25"/>
  <c r="U197" i="25"/>
  <c r="T197" i="25"/>
  <c r="AD201" i="25"/>
  <c r="T203" i="25"/>
  <c r="H205" i="25"/>
  <c r="AF195" i="25"/>
  <c r="AD195" i="25"/>
  <c r="AC195" i="25"/>
  <c r="AB195" i="25"/>
  <c r="AA122" i="25"/>
  <c r="N190" i="25"/>
  <c r="AA195" i="25"/>
  <c r="R208" i="25"/>
  <c r="P208" i="25"/>
  <c r="O208" i="25"/>
  <c r="N208" i="25"/>
  <c r="AF191" i="25"/>
  <c r="AD191" i="25"/>
  <c r="AC191" i="25"/>
  <c r="AB191" i="25"/>
  <c r="T193" i="25"/>
  <c r="H121" i="25"/>
  <c r="H178" i="25"/>
  <c r="Y183" i="25"/>
  <c r="W183" i="25"/>
  <c r="U183" i="25"/>
  <c r="T183" i="25"/>
  <c r="V183" i="25"/>
  <c r="P190" i="25"/>
  <c r="R192" i="25"/>
  <c r="P192" i="25"/>
  <c r="O192" i="25"/>
  <c r="N192" i="25"/>
  <c r="B131" i="25"/>
  <c r="C130" i="25"/>
  <c r="H104" i="25"/>
  <c r="Y109" i="25"/>
  <c r="W109" i="25"/>
  <c r="AF116" i="25"/>
  <c r="AD116" i="25"/>
  <c r="AC116" i="25"/>
  <c r="AB116" i="25"/>
  <c r="AA116" i="25"/>
  <c r="T189" i="25"/>
  <c r="K201" i="25"/>
  <c r="H201" i="25"/>
  <c r="U189" i="25"/>
  <c r="A100" i="25"/>
  <c r="B101" i="25"/>
  <c r="U109" i="25"/>
  <c r="M113" i="25"/>
  <c r="A174" i="25"/>
  <c r="B175" i="25"/>
  <c r="V189" i="25"/>
  <c r="C99" i="25"/>
  <c r="V109" i="25"/>
  <c r="N113" i="25"/>
  <c r="N170" i="25"/>
  <c r="W189" i="25"/>
  <c r="O113" i="25"/>
  <c r="H115" i="25"/>
  <c r="P113" i="25"/>
  <c r="AA118" i="25"/>
  <c r="H188" i="25"/>
  <c r="K199" i="25"/>
  <c r="H199" i="25"/>
  <c r="M208" i="25"/>
  <c r="H99" i="25"/>
  <c r="AB118" i="25"/>
  <c r="H174" i="25"/>
  <c r="C174" i="25" s="1"/>
  <c r="R108" i="25"/>
  <c r="N108" i="25"/>
  <c r="O108" i="25"/>
  <c r="P108" i="25"/>
  <c r="AC118" i="25"/>
  <c r="AD186" i="25"/>
  <c r="AF186" i="25"/>
  <c r="AC186" i="25"/>
  <c r="AD118" i="25"/>
  <c r="AF97" i="25"/>
  <c r="AB97" i="25"/>
  <c r="AC97" i="25"/>
  <c r="AD97" i="25"/>
  <c r="M117" i="25"/>
  <c r="AB186" i="25"/>
  <c r="AA191" i="25"/>
  <c r="U193" i="25"/>
  <c r="P210" i="25"/>
  <c r="O210" i="25"/>
  <c r="N210" i="25"/>
  <c r="R210" i="25"/>
  <c r="AA97" i="25"/>
  <c r="N117" i="25"/>
  <c r="V193" i="25"/>
  <c r="AA201" i="25"/>
  <c r="M210" i="25"/>
  <c r="AD99" i="25"/>
  <c r="AC99" i="25"/>
  <c r="AF99" i="25"/>
  <c r="W176" i="25"/>
  <c r="Y176" i="25"/>
  <c r="V176" i="25"/>
  <c r="U176" i="25"/>
  <c r="M192" i="25"/>
  <c r="R97" i="25"/>
  <c r="P97" i="25"/>
  <c r="AF101" i="25"/>
  <c r="AD101" i="25"/>
  <c r="AC101" i="25"/>
  <c r="N115" i="25"/>
  <c r="M115" i="25"/>
  <c r="C115" i="25" s="1"/>
  <c r="P118" i="25"/>
  <c r="N118" i="25"/>
  <c r="O118" i="25"/>
  <c r="M118" i="25"/>
  <c r="M97" i="25"/>
  <c r="AA101" i="25"/>
  <c r="R112" i="25"/>
  <c r="P112" i="25"/>
  <c r="O112" i="25"/>
  <c r="N112" i="25"/>
  <c r="O115" i="25"/>
  <c r="Y181" i="25"/>
  <c r="W181" i="25"/>
  <c r="N97" i="25"/>
  <c r="AB101" i="25"/>
  <c r="H106" i="25"/>
  <c r="M112" i="25"/>
  <c r="P115" i="25"/>
  <c r="R118" i="25"/>
  <c r="C129" i="25"/>
  <c r="T181" i="25"/>
  <c r="O97" i="25"/>
  <c r="P100" i="25"/>
  <c r="O100" i="25"/>
  <c r="N100" i="25"/>
  <c r="M100" i="25"/>
  <c r="W118" i="25"/>
  <c r="V118" i="25"/>
  <c r="W121" i="25"/>
  <c r="V121" i="25"/>
  <c r="U121" i="25"/>
  <c r="T121" i="25"/>
  <c r="T178" i="25"/>
  <c r="U181" i="25"/>
  <c r="P189" i="25"/>
  <c r="O189" i="25"/>
  <c r="AA190" i="25"/>
  <c r="Y200" i="25"/>
  <c r="W200" i="25"/>
  <c r="U200" i="25"/>
  <c r="V200" i="25"/>
  <c r="AD107" i="25"/>
  <c r="AC107" i="25"/>
  <c r="AB107" i="25"/>
  <c r="AA107" i="25"/>
  <c r="AA110" i="25"/>
  <c r="R115" i="25"/>
  <c r="T118" i="25"/>
  <c r="K172" i="25"/>
  <c r="H172" i="25"/>
  <c r="M175" i="25"/>
  <c r="U178" i="25"/>
  <c r="V181" i="25"/>
  <c r="R186" i="25"/>
  <c r="O186" i="25"/>
  <c r="P186" i="25"/>
  <c r="N186" i="25"/>
  <c r="M189" i="25"/>
  <c r="AB190" i="25"/>
  <c r="T200" i="25"/>
  <c r="R100" i="25"/>
  <c r="R106" i="25"/>
  <c r="P106" i="25"/>
  <c r="AB110" i="25"/>
  <c r="Y115" i="25"/>
  <c r="W115" i="25"/>
  <c r="V115" i="25"/>
  <c r="U115" i="25"/>
  <c r="U118" i="25"/>
  <c r="Y121" i="25"/>
  <c r="AA170" i="25"/>
  <c r="N175" i="25"/>
  <c r="AA184" i="25"/>
  <c r="M186" i="25"/>
  <c r="N189" i="25"/>
  <c r="AC190" i="25"/>
  <c r="AF197" i="25"/>
  <c r="AD197" i="25"/>
  <c r="Y114" i="25"/>
  <c r="W114" i="25"/>
  <c r="V114" i="25"/>
  <c r="R185" i="25"/>
  <c r="P185" i="25"/>
  <c r="M196" i="25"/>
  <c r="AA197" i="25"/>
  <c r="T199" i="25"/>
  <c r="Y210" i="25"/>
  <c r="W210" i="25"/>
  <c r="R111" i="25"/>
  <c r="P111" i="25"/>
  <c r="O111" i="25"/>
  <c r="N111" i="25"/>
  <c r="M111" i="25"/>
  <c r="N196" i="25"/>
  <c r="U199" i="25"/>
  <c r="R201" i="25"/>
  <c r="P201" i="25"/>
  <c r="O201" i="25"/>
  <c r="N201" i="25"/>
  <c r="T111" i="25"/>
  <c r="T120" i="25"/>
  <c r="N185" i="25"/>
  <c r="AA194" i="25"/>
  <c r="O196" i="25"/>
  <c r="AC197" i="25"/>
  <c r="V199" i="25"/>
  <c r="M201" i="25"/>
  <c r="U96" i="25"/>
  <c r="T96" i="25"/>
  <c r="R99" i="25"/>
  <c r="M105" i="25"/>
  <c r="AA106" i="25"/>
  <c r="U111" i="25"/>
  <c r="U120" i="25"/>
  <c r="O171" i="25"/>
  <c r="AD172" i="25"/>
  <c r="AC172" i="25"/>
  <c r="AF172" i="25"/>
  <c r="Y177" i="25"/>
  <c r="W177" i="25"/>
  <c r="V177" i="25"/>
  <c r="U177" i="25"/>
  <c r="T177" i="25"/>
  <c r="M179" i="25"/>
  <c r="AC180" i="25"/>
  <c r="O185" i="25"/>
  <c r="W191" i="25"/>
  <c r="V191" i="25"/>
  <c r="U191" i="25"/>
  <c r="AB194" i="25"/>
  <c r="P196" i="25"/>
  <c r="W199" i="25"/>
  <c r="Y204" i="25"/>
  <c r="W204" i="25"/>
  <c r="U204" i="25"/>
  <c r="V204" i="25"/>
  <c r="V210" i="25"/>
  <c r="U114" i="25"/>
  <c r="AB180" i="25"/>
  <c r="V111" i="25"/>
  <c r="K116" i="25"/>
  <c r="V120" i="25"/>
  <c r="P171" i="25"/>
  <c r="N179" i="25"/>
  <c r="AD180" i="25"/>
  <c r="H209" i="25"/>
  <c r="AF194" i="25"/>
  <c r="AD194" i="25"/>
  <c r="AF106" i="25"/>
  <c r="AD106" i="25"/>
  <c r="W96" i="25"/>
  <c r="T99" i="25"/>
  <c r="H101" i="25"/>
  <c r="AC106" i="25"/>
  <c r="W111" i="25"/>
  <c r="N119" i="25"/>
  <c r="AB172" i="25"/>
  <c r="O179" i="25"/>
  <c r="AB197" i="25"/>
  <c r="P105" i="25"/>
  <c r="O105" i="25"/>
  <c r="K105" i="25"/>
  <c r="N171" i="25"/>
  <c r="R105" i="25"/>
  <c r="P179" i="25"/>
  <c r="Y191" i="25"/>
  <c r="H198" i="25"/>
  <c r="AA207" i="25"/>
  <c r="A98" i="25"/>
  <c r="R184" i="25"/>
  <c r="O184" i="25"/>
  <c r="P184" i="25"/>
  <c r="N184" i="25"/>
  <c r="M184" i="25"/>
  <c r="AA185" i="25"/>
  <c r="H191" i="25"/>
  <c r="M203" i="25"/>
  <c r="W208" i="25"/>
  <c r="Y208" i="25"/>
  <c r="V208" i="25"/>
  <c r="U208" i="25"/>
  <c r="AF105" i="25"/>
  <c r="AD105" i="25"/>
  <c r="AB105" i="25"/>
  <c r="AA105" i="25"/>
  <c r="AB185" i="25"/>
  <c r="AD189" i="25"/>
  <c r="AF189" i="25"/>
  <c r="AC189" i="25"/>
  <c r="AB189" i="25"/>
  <c r="AC193" i="25"/>
  <c r="AB193" i="25"/>
  <c r="AA193" i="25"/>
  <c r="N203" i="25"/>
  <c r="C65" i="25"/>
  <c r="K103" i="25"/>
  <c r="AC105" i="25"/>
  <c r="T108" i="25"/>
  <c r="AA113" i="25"/>
  <c r="N116" i="25"/>
  <c r="M176" i="25"/>
  <c r="AB181" i="25"/>
  <c r="AC185" i="25"/>
  <c r="AA189" i="25"/>
  <c r="T192" i="25"/>
  <c r="O199" i="25"/>
  <c r="N199" i="25"/>
  <c r="M199" i="25"/>
  <c r="O203" i="25"/>
  <c r="N207" i="25"/>
  <c r="U108" i="25"/>
  <c r="AB109" i="25"/>
  <c r="AA109" i="25"/>
  <c r="AB113" i="25"/>
  <c r="O116" i="25"/>
  <c r="N176" i="25"/>
  <c r="AC181" i="25"/>
  <c r="T184" i="25"/>
  <c r="K187" i="25"/>
  <c r="H187" i="25"/>
  <c r="U192" i="25"/>
  <c r="P199" i="25"/>
  <c r="O207" i="25"/>
  <c r="AD193" i="25"/>
  <c r="K98" i="25"/>
  <c r="V108" i="25"/>
  <c r="AC109" i="25"/>
  <c r="K171" i="25"/>
  <c r="AA173" i="25"/>
  <c r="V180" i="25"/>
  <c r="U180" i="25"/>
  <c r="T180" i="25"/>
  <c r="T188" i="25"/>
  <c r="V192" i="25"/>
  <c r="AF193" i="25"/>
  <c r="R195" i="25"/>
  <c r="P195" i="25"/>
  <c r="O195" i="25"/>
  <c r="N195" i="25"/>
  <c r="AF200" i="25"/>
  <c r="AD200" i="25"/>
  <c r="AC200" i="25"/>
  <c r="AD204" i="25"/>
  <c r="AC204" i="25"/>
  <c r="AB204" i="25"/>
  <c r="P207" i="25"/>
  <c r="R174" i="25"/>
  <c r="P174" i="25"/>
  <c r="O174" i="25"/>
  <c r="Y198" i="25"/>
  <c r="W198" i="25"/>
  <c r="H122" i="25"/>
  <c r="M174" i="25"/>
  <c r="P178" i="25"/>
  <c r="O178" i="25"/>
  <c r="N178" i="25"/>
  <c r="T194" i="25"/>
  <c r="T198" i="25"/>
  <c r="AA111" i="25"/>
  <c r="N174" i="25"/>
  <c r="M178" i="25"/>
  <c r="U194" i="25"/>
  <c r="U198" i="25"/>
  <c r="R101" i="25"/>
  <c r="P101" i="25"/>
  <c r="N101" i="25"/>
  <c r="AF179" i="25"/>
  <c r="AD179" i="25"/>
  <c r="AD183" i="25"/>
  <c r="AC183" i="25"/>
  <c r="V194" i="25"/>
  <c r="V198" i="25"/>
  <c r="AF210" i="25"/>
  <c r="AD210" i="25"/>
  <c r="AC210" i="25"/>
  <c r="AB210" i="25"/>
  <c r="AA210" i="25"/>
  <c r="R122" i="25"/>
  <c r="P122" i="25"/>
  <c r="O122" i="25"/>
  <c r="N122" i="25"/>
  <c r="M188" i="25"/>
  <c r="T201" i="25"/>
  <c r="AA182" i="25"/>
  <c r="A97" i="25"/>
  <c r="T113" i="25"/>
  <c r="H120" i="25"/>
  <c r="M173" i="25"/>
  <c r="T186" i="25"/>
  <c r="H193" i="25"/>
  <c r="AA199" i="25"/>
  <c r="M205" i="25"/>
  <c r="U113" i="25"/>
  <c r="N173" i="25"/>
  <c r="AB199" i="25"/>
  <c r="N205" i="25"/>
  <c r="H98" i="25"/>
  <c r="U102" i="25"/>
  <c r="AA104" i="25"/>
  <c r="M110" i="25"/>
  <c r="V113" i="25"/>
  <c r="AB115" i="25"/>
  <c r="N121" i="25"/>
  <c r="H171" i="25"/>
  <c r="O173" i="25"/>
  <c r="U175" i="25"/>
  <c r="AA177" i="25"/>
  <c r="M183" i="25"/>
  <c r="V186" i="25"/>
  <c r="AB188" i="25"/>
  <c r="N194" i="25"/>
  <c r="T196" i="25"/>
  <c r="AC199" i="25"/>
  <c r="H203" i="25"/>
  <c r="O205" i="25"/>
  <c r="U207" i="25"/>
  <c r="AA209" i="25"/>
  <c r="U186" i="25"/>
  <c r="M99" i="25"/>
  <c r="V102" i="25"/>
  <c r="AB104" i="25"/>
  <c r="N110" i="25"/>
  <c r="T112" i="25"/>
  <c r="AC115" i="25"/>
  <c r="O121" i="25"/>
  <c r="M172" i="25"/>
  <c r="V175" i="25"/>
  <c r="AB177" i="25"/>
  <c r="N183" i="25"/>
  <c r="T185" i="25"/>
  <c r="AC188" i="25"/>
  <c r="O194" i="25"/>
  <c r="U196" i="25"/>
  <c r="AA198" i="25"/>
  <c r="M204" i="25"/>
  <c r="V207" i="25"/>
  <c r="AB209" i="25"/>
  <c r="O170" i="24"/>
  <c r="H175" i="24"/>
  <c r="P178" i="24"/>
  <c r="H182" i="24"/>
  <c r="N180" i="24"/>
  <c r="K180" i="24"/>
  <c r="O180" i="24"/>
  <c r="P171" i="24"/>
  <c r="K178" i="24"/>
  <c r="M182" i="24"/>
  <c r="K170" i="24"/>
  <c r="N182" i="24"/>
  <c r="K103" i="24"/>
  <c r="K108" i="24"/>
  <c r="H117" i="24"/>
  <c r="U121" i="24"/>
  <c r="H121" i="24"/>
  <c r="K101" i="24"/>
  <c r="O116" i="24"/>
  <c r="Y110" i="24"/>
  <c r="Y99" i="24"/>
  <c r="Y101" i="24"/>
  <c r="K105" i="24"/>
  <c r="P116" i="24"/>
  <c r="H114" i="24"/>
  <c r="K120" i="24"/>
  <c r="W98" i="24"/>
  <c r="Y104" i="24"/>
  <c r="P106" i="24"/>
  <c r="Y109" i="24"/>
  <c r="Y111" i="24"/>
  <c r="V98" i="24"/>
  <c r="P103" i="24"/>
  <c r="O106" i="24"/>
  <c r="K112" i="24"/>
  <c r="W106" i="24"/>
  <c r="K102" i="24"/>
  <c r="Y106" i="24"/>
  <c r="T122" i="24"/>
  <c r="R98" i="24"/>
  <c r="R121" i="24"/>
  <c r="U113" i="24"/>
  <c r="P96" i="24"/>
  <c r="K98" i="24"/>
  <c r="W101" i="24"/>
  <c r="N106" i="24"/>
  <c r="K109" i="24"/>
  <c r="H113" i="24"/>
  <c r="R113" i="24"/>
  <c r="N116" i="24"/>
  <c r="Y118" i="24"/>
  <c r="N98" i="24"/>
  <c r="H99" i="24"/>
  <c r="Y103" i="24"/>
  <c r="R107" i="24"/>
  <c r="O112" i="24"/>
  <c r="M113" i="24"/>
  <c r="V113" i="24"/>
  <c r="T114" i="24"/>
  <c r="M117" i="24"/>
  <c r="T118" i="24"/>
  <c r="N121" i="24"/>
  <c r="W121" i="24"/>
  <c r="U122" i="24"/>
  <c r="M121" i="24"/>
  <c r="K97" i="24"/>
  <c r="O98" i="24"/>
  <c r="Y98" i="24"/>
  <c r="N113" i="24"/>
  <c r="W113" i="24"/>
  <c r="U114" i="24"/>
  <c r="R116" i="24"/>
  <c r="N117" i="24"/>
  <c r="U118" i="24"/>
  <c r="O121" i="24"/>
  <c r="R97" i="24"/>
  <c r="P98" i="24"/>
  <c r="K100" i="24"/>
  <c r="N103" i="24"/>
  <c r="K106" i="24"/>
  <c r="U106" i="24"/>
  <c r="W109" i="24"/>
  <c r="O113" i="24"/>
  <c r="V118" i="24"/>
  <c r="Y121" i="24"/>
  <c r="H122" i="24"/>
  <c r="Y122" i="24"/>
  <c r="O103" i="24"/>
  <c r="V106" i="24"/>
  <c r="Y107" i="24"/>
  <c r="Y113" i="24"/>
  <c r="Y114" i="24"/>
  <c r="R117" i="24"/>
  <c r="U170" i="24"/>
  <c r="N173" i="24"/>
  <c r="H174" i="24"/>
  <c r="R174" i="24"/>
  <c r="T177" i="24"/>
  <c r="N181" i="24"/>
  <c r="H186" i="24"/>
  <c r="M189" i="24"/>
  <c r="T195" i="24"/>
  <c r="M170" i="24"/>
  <c r="V170" i="24"/>
  <c r="R171" i="24"/>
  <c r="O173" i="24"/>
  <c r="W175" i="24"/>
  <c r="T176" i="24"/>
  <c r="U177" i="24"/>
  <c r="H178" i="24"/>
  <c r="R178" i="24"/>
  <c r="P180" i="24"/>
  <c r="O181" i="24"/>
  <c r="T183" i="24"/>
  <c r="T187" i="24"/>
  <c r="N189" i="24"/>
  <c r="T191" i="24"/>
  <c r="N193" i="24"/>
  <c r="T194" i="24"/>
  <c r="U195" i="24"/>
  <c r="N170" i="24"/>
  <c r="W170" i="24"/>
  <c r="P173" i="24"/>
  <c r="K177" i="24"/>
  <c r="V177" i="24"/>
  <c r="P181" i="24"/>
  <c r="U183" i="24"/>
  <c r="T186" i="24"/>
  <c r="U187" i="24"/>
  <c r="O189" i="24"/>
  <c r="U191" i="24"/>
  <c r="K192" i="24"/>
  <c r="M194" i="24"/>
  <c r="U194" i="24"/>
  <c r="Y170" i="24"/>
  <c r="R173" i="24"/>
  <c r="M174" i="24"/>
  <c r="T179" i="24"/>
  <c r="R181" i="24"/>
  <c r="M188" i="24"/>
  <c r="N174" i="24"/>
  <c r="N178" i="24"/>
  <c r="W178" i="24"/>
  <c r="U179" i="24"/>
  <c r="O186" i="24"/>
  <c r="N188" i="24"/>
  <c r="R189" i="24"/>
  <c r="T193" i="24"/>
  <c r="W177" i="24"/>
  <c r="Y195" i="24"/>
  <c r="P170" i="24"/>
  <c r="M177" i="24"/>
  <c r="M178" i="24"/>
  <c r="W183" i="24"/>
  <c r="W191" i="24"/>
  <c r="W194" i="24"/>
  <c r="M171" i="24"/>
  <c r="K173" i="24"/>
  <c r="O174" i="24"/>
  <c r="R177" i="24"/>
  <c r="M180" i="24"/>
  <c r="T185" i="24"/>
  <c r="O188" i="24"/>
  <c r="K189" i="24"/>
  <c r="U193" i="24"/>
  <c r="R96" i="24"/>
  <c r="U100" i="24"/>
  <c r="O101" i="24"/>
  <c r="T108" i="24"/>
  <c r="K111" i="24"/>
  <c r="T100" i="24"/>
  <c r="V100" i="24"/>
  <c r="P101" i="24"/>
  <c r="T103" i="24"/>
  <c r="P104" i="24"/>
  <c r="R106" i="24"/>
  <c r="K107" i="24"/>
  <c r="U108" i="24"/>
  <c r="O109" i="24"/>
  <c r="T110" i="24"/>
  <c r="N101" i="24"/>
  <c r="T98" i="24"/>
  <c r="W100" i="24"/>
  <c r="R102" i="24"/>
  <c r="U103" i="24"/>
  <c r="V108" i="24"/>
  <c r="P109" i="24"/>
  <c r="U110" i="24"/>
  <c r="Y96" i="24"/>
  <c r="R99" i="24"/>
  <c r="R101" i="24"/>
  <c r="M103" i="24"/>
  <c r="V103" i="24"/>
  <c r="R104" i="24"/>
  <c r="W108" i="24"/>
  <c r="V110" i="24"/>
  <c r="R109" i="24"/>
  <c r="B67" i="24"/>
  <c r="C66" i="24"/>
  <c r="A98" i="24"/>
  <c r="B99" i="24"/>
  <c r="AF174" i="24"/>
  <c r="AC174" i="24"/>
  <c r="AB174" i="24"/>
  <c r="M108" i="24"/>
  <c r="M110" i="24"/>
  <c r="R118" i="24"/>
  <c r="O118" i="24"/>
  <c r="N119" i="24"/>
  <c r="M119" i="24"/>
  <c r="R119" i="24"/>
  <c r="Y172" i="24"/>
  <c r="W172" i="24"/>
  <c r="V172" i="24"/>
  <c r="AA174" i="24"/>
  <c r="N176" i="24"/>
  <c r="O176" i="24"/>
  <c r="M176" i="24"/>
  <c r="AD176" i="24"/>
  <c r="AC176" i="24"/>
  <c r="AF176" i="24"/>
  <c r="T190" i="24"/>
  <c r="W190" i="24"/>
  <c r="Y190" i="24"/>
  <c r="AA197" i="24"/>
  <c r="V204" i="24"/>
  <c r="T204" i="24"/>
  <c r="Y204" i="24"/>
  <c r="W204" i="24"/>
  <c r="U204" i="24"/>
  <c r="W117" i="24"/>
  <c r="T117" i="24"/>
  <c r="V180" i="24"/>
  <c r="T180" i="24"/>
  <c r="Y180" i="24"/>
  <c r="T97" i="24"/>
  <c r="M100" i="24"/>
  <c r="C65" i="24"/>
  <c r="M97" i="24"/>
  <c r="H101" i="24"/>
  <c r="M105" i="24"/>
  <c r="H109" i="24"/>
  <c r="T182" i="24"/>
  <c r="W182" i="24"/>
  <c r="Y182" i="24"/>
  <c r="V182" i="24"/>
  <c r="K96" i="24"/>
  <c r="AA96" i="24"/>
  <c r="N97" i="24"/>
  <c r="V97" i="24"/>
  <c r="H98" i="24"/>
  <c r="T99" i="24"/>
  <c r="AB99" i="24"/>
  <c r="O100" i="24"/>
  <c r="M102" i="24"/>
  <c r="U102" i="24"/>
  <c r="AC102" i="24"/>
  <c r="K104" i="24"/>
  <c r="AA104" i="24"/>
  <c r="N105" i="24"/>
  <c r="V105" i="24"/>
  <c r="H106" i="24"/>
  <c r="T107" i="24"/>
  <c r="AB107" i="24"/>
  <c r="O108" i="24"/>
  <c r="O110" i="24"/>
  <c r="T112" i="24"/>
  <c r="M114" i="24"/>
  <c r="U116" i="24"/>
  <c r="T116" i="24"/>
  <c r="Y116" i="24"/>
  <c r="N118" i="24"/>
  <c r="P119" i="24"/>
  <c r="T120" i="24"/>
  <c r="M122" i="24"/>
  <c r="B129" i="24"/>
  <c r="AD171" i="24"/>
  <c r="AB171" i="24"/>
  <c r="AA171" i="24"/>
  <c r="U172" i="24"/>
  <c r="R175" i="24"/>
  <c r="P175" i="24"/>
  <c r="O175" i="24"/>
  <c r="AB176" i="24"/>
  <c r="U182" i="24"/>
  <c r="R184" i="24"/>
  <c r="P184" i="24"/>
  <c r="N184" i="24"/>
  <c r="M184" i="24"/>
  <c r="V190" i="24"/>
  <c r="AC201" i="24"/>
  <c r="AA201" i="24"/>
  <c r="AF201" i="24"/>
  <c r="R208" i="24"/>
  <c r="P208" i="24"/>
  <c r="N208" i="24"/>
  <c r="M208" i="24"/>
  <c r="O208" i="24"/>
  <c r="T198" i="24"/>
  <c r="W198" i="24"/>
  <c r="Y198" i="24"/>
  <c r="V198" i="24"/>
  <c r="U198" i="24"/>
  <c r="H96" i="24"/>
  <c r="AA102" i="24"/>
  <c r="N111" i="24"/>
  <c r="M111" i="24"/>
  <c r="R111" i="24"/>
  <c r="T102" i="24"/>
  <c r="U105" i="24"/>
  <c r="AA107" i="24"/>
  <c r="N108" i="24"/>
  <c r="N110" i="24"/>
  <c r="O111" i="24"/>
  <c r="V117" i="24"/>
  <c r="AD174" i="24"/>
  <c r="AA179" i="24"/>
  <c r="AD179" i="24"/>
  <c r="AF179" i="24"/>
  <c r="W180" i="24"/>
  <c r="T206" i="24"/>
  <c r="W206" i="24"/>
  <c r="Y206" i="24"/>
  <c r="V206" i="24"/>
  <c r="U206" i="24"/>
  <c r="T96" i="24"/>
  <c r="AB96" i="24"/>
  <c r="O97" i="24"/>
  <c r="W97" i="24"/>
  <c r="M99" i="24"/>
  <c r="U99" i="24"/>
  <c r="AC99" i="24"/>
  <c r="P100" i="24"/>
  <c r="AA101" i="24"/>
  <c r="N102" i="24"/>
  <c r="V102" i="24"/>
  <c r="AD102" i="24"/>
  <c r="H103" i="24"/>
  <c r="T104" i="24"/>
  <c r="AB104" i="24"/>
  <c r="O105" i="24"/>
  <c r="W105" i="24"/>
  <c r="M107" i="24"/>
  <c r="U107" i="24"/>
  <c r="AC107" i="24"/>
  <c r="P108" i="24"/>
  <c r="AA109" i="24"/>
  <c r="P110" i="24"/>
  <c r="V112" i="24"/>
  <c r="P114" i="24"/>
  <c r="AD114" i="24"/>
  <c r="AA114" i="24"/>
  <c r="Y115" i="24"/>
  <c r="V115" i="24"/>
  <c r="K116" i="24"/>
  <c r="V116" i="24"/>
  <c r="Y117" i="24"/>
  <c r="P118" i="24"/>
  <c r="V120" i="24"/>
  <c r="P122" i="24"/>
  <c r="AD122" i="24"/>
  <c r="AA122" i="24"/>
  <c r="K172" i="24"/>
  <c r="W174" i="24"/>
  <c r="U174" i="24"/>
  <c r="T174" i="24"/>
  <c r="R176" i="24"/>
  <c r="AA177" i="24"/>
  <c r="AF177" i="24"/>
  <c r="AD177" i="24"/>
  <c r="AC179" i="24"/>
  <c r="AC189" i="24"/>
  <c r="AB189" i="24"/>
  <c r="AF189" i="24"/>
  <c r="R192" i="24"/>
  <c r="P192" i="24"/>
  <c r="N192" i="24"/>
  <c r="M192" i="24"/>
  <c r="O199" i="24"/>
  <c r="M199" i="24"/>
  <c r="R199" i="24"/>
  <c r="P199" i="24"/>
  <c r="N199" i="24"/>
  <c r="AA99" i="24"/>
  <c r="N100" i="24"/>
  <c r="AB102" i="24"/>
  <c r="M118" i="24"/>
  <c r="M96" i="24"/>
  <c r="U96" i="24"/>
  <c r="AC96" i="24"/>
  <c r="P97" i="24"/>
  <c r="AA98" i="24"/>
  <c r="N99" i="24"/>
  <c r="V99" i="24"/>
  <c r="AD99" i="24"/>
  <c r="H100" i="24"/>
  <c r="T101" i="24"/>
  <c r="AB101" i="24"/>
  <c r="O102" i="24"/>
  <c r="W102" i="24"/>
  <c r="M104" i="24"/>
  <c r="U104" i="24"/>
  <c r="AC104" i="24"/>
  <c r="P105" i="24"/>
  <c r="AA106" i="24"/>
  <c r="N107" i="24"/>
  <c r="V107" i="24"/>
  <c r="AD107" i="24"/>
  <c r="H108" i="24"/>
  <c r="T109" i="24"/>
  <c r="AB109" i="24"/>
  <c r="K110" i="24"/>
  <c r="V111" i="24"/>
  <c r="U111" i="24"/>
  <c r="P112" i="24"/>
  <c r="M112" i="24"/>
  <c r="AB114" i="24"/>
  <c r="T115" i="24"/>
  <c r="W116" i="24"/>
  <c r="AF117" i="24"/>
  <c r="AB117" i="24"/>
  <c r="V119" i="24"/>
  <c r="U119" i="24"/>
  <c r="P120" i="24"/>
  <c r="M120" i="24"/>
  <c r="AB122" i="24"/>
  <c r="K171" i="24"/>
  <c r="R172" i="24"/>
  <c r="O172" i="24"/>
  <c r="N172" i="24"/>
  <c r="V174" i="24"/>
  <c r="AB177" i="24"/>
  <c r="AA189" i="24"/>
  <c r="O192" i="24"/>
  <c r="AD201" i="24"/>
  <c r="N96" i="24"/>
  <c r="V96" i="24"/>
  <c r="Y97" i="24"/>
  <c r="AB98" i="24"/>
  <c r="O99" i="24"/>
  <c r="U101" i="24"/>
  <c r="AC101" i="24"/>
  <c r="N104" i="24"/>
  <c r="V104" i="24"/>
  <c r="Y105" i="24"/>
  <c r="AB106" i="24"/>
  <c r="O107" i="24"/>
  <c r="M109" i="24"/>
  <c r="U109" i="24"/>
  <c r="AC109" i="24"/>
  <c r="H110" i="24"/>
  <c r="T111" i="24"/>
  <c r="N112" i="24"/>
  <c r="AC114" i="24"/>
  <c r="K115" i="24"/>
  <c r="U115" i="24"/>
  <c r="AA117" i="24"/>
  <c r="T119" i="24"/>
  <c r="N120" i="24"/>
  <c r="AC122" i="24"/>
  <c r="H171" i="24"/>
  <c r="C171" i="24" s="1"/>
  <c r="AF171" i="24"/>
  <c r="M172" i="24"/>
  <c r="K176" i="24"/>
  <c r="AC177" i="24"/>
  <c r="AC181" i="24"/>
  <c r="AB181" i="24"/>
  <c r="AF181" i="24"/>
  <c r="AD181" i="24"/>
  <c r="AD189" i="24"/>
  <c r="O191" i="24"/>
  <c r="M191" i="24"/>
  <c r="R191" i="24"/>
  <c r="P191" i="24"/>
  <c r="AC209" i="24"/>
  <c r="AA209" i="24"/>
  <c r="AF209" i="24"/>
  <c r="AD209" i="24"/>
  <c r="AB209" i="24"/>
  <c r="A173" i="24"/>
  <c r="B174" i="24"/>
  <c r="AC197" i="24"/>
  <c r="AB197" i="24"/>
  <c r="AF197" i="24"/>
  <c r="R200" i="24"/>
  <c r="P200" i="24"/>
  <c r="N200" i="24"/>
  <c r="M200" i="24"/>
  <c r="Y112" i="24"/>
  <c r="U112" i="24"/>
  <c r="O114" i="24"/>
  <c r="N114" i="24"/>
  <c r="O119" i="24"/>
  <c r="Y120" i="24"/>
  <c r="U120" i="24"/>
  <c r="O122" i="24"/>
  <c r="N122" i="24"/>
  <c r="AD109" i="24"/>
  <c r="AF112" i="24"/>
  <c r="AC112" i="24"/>
  <c r="AB113" i="24"/>
  <c r="AA113" i="24"/>
  <c r="AF113" i="24"/>
  <c r="R115" i="24"/>
  <c r="N115" i="24"/>
  <c r="W115" i="24"/>
  <c r="AC116" i="24"/>
  <c r="AB116" i="24"/>
  <c r="AC117" i="24"/>
  <c r="H118" i="24"/>
  <c r="W119" i="24"/>
  <c r="O120" i="24"/>
  <c r="AF120" i="24"/>
  <c r="AC120" i="24"/>
  <c r="AB121" i="24"/>
  <c r="AA121" i="24"/>
  <c r="AF121" i="24"/>
  <c r="AB170" i="24"/>
  <c r="AA170" i="24"/>
  <c r="C170" i="24" s="1"/>
  <c r="AF170" i="24"/>
  <c r="A172" i="24"/>
  <c r="P172" i="24"/>
  <c r="U173" i="24"/>
  <c r="T173" i="24"/>
  <c r="Y173" i="24"/>
  <c r="Y174" i="24"/>
  <c r="H176" i="24"/>
  <c r="AA181" i="24"/>
  <c r="O183" i="24"/>
  <c r="M183" i="24"/>
  <c r="R183" i="24"/>
  <c r="P183" i="24"/>
  <c r="N183" i="24"/>
  <c r="N191" i="24"/>
  <c r="AA203" i="24"/>
  <c r="AD203" i="24"/>
  <c r="AC205" i="24"/>
  <c r="AB205" i="24"/>
  <c r="V176" i="24"/>
  <c r="U176" i="24"/>
  <c r="M185" i="24"/>
  <c r="K185" i="24"/>
  <c r="P185" i="24"/>
  <c r="K187" i="24"/>
  <c r="H187" i="24"/>
  <c r="M193" i="24"/>
  <c r="K193" i="24"/>
  <c r="P193" i="24"/>
  <c r="K195" i="24"/>
  <c r="H195" i="24"/>
  <c r="V200" i="24"/>
  <c r="U200" i="24"/>
  <c r="K203" i="24"/>
  <c r="H203" i="24"/>
  <c r="AC203" i="24"/>
  <c r="AD205" i="24"/>
  <c r="V184" i="24"/>
  <c r="U184" i="24"/>
  <c r="V192" i="24"/>
  <c r="U192" i="24"/>
  <c r="O207" i="24"/>
  <c r="M207" i="24"/>
  <c r="R207" i="24"/>
  <c r="K179" i="24"/>
  <c r="H179" i="24"/>
  <c r="AF186" i="24"/>
  <c r="AD186" i="24"/>
  <c r="AB186" i="24"/>
  <c r="AA186" i="24"/>
  <c r="O187" i="24"/>
  <c r="N187" i="24"/>
  <c r="Y189" i="24"/>
  <c r="W189" i="24"/>
  <c r="U189" i="24"/>
  <c r="T189" i="24"/>
  <c r="AF194" i="24"/>
  <c r="AD194" i="24"/>
  <c r="AB194" i="24"/>
  <c r="AA194" i="24"/>
  <c r="O195" i="24"/>
  <c r="N195" i="24"/>
  <c r="Y197" i="24"/>
  <c r="W197" i="24"/>
  <c r="U197" i="24"/>
  <c r="T197" i="24"/>
  <c r="M201" i="24"/>
  <c r="P201" i="24"/>
  <c r="AF202" i="24"/>
  <c r="AD202" i="24"/>
  <c r="AB202" i="24"/>
  <c r="AA202" i="24"/>
  <c r="O203" i="24"/>
  <c r="N203" i="24"/>
  <c r="AF203" i="24"/>
  <c r="AF205" i="24"/>
  <c r="N207" i="24"/>
  <c r="V208" i="24"/>
  <c r="U208" i="24"/>
  <c r="AF210" i="24"/>
  <c r="AD210" i="24"/>
  <c r="AB210" i="24"/>
  <c r="AA210" i="24"/>
  <c r="AC111" i="24"/>
  <c r="V114" i="24"/>
  <c r="O117" i="24"/>
  <c r="AC119" i="24"/>
  <c r="V122" i="24"/>
  <c r="N171" i="24"/>
  <c r="AB173" i="24"/>
  <c r="N177" i="24"/>
  <c r="Y181" i="24"/>
  <c r="W181" i="24"/>
  <c r="U181" i="24"/>
  <c r="T181" i="24"/>
  <c r="W184" i="24"/>
  <c r="AC185" i="24"/>
  <c r="AA185" i="24"/>
  <c r="AF185" i="24"/>
  <c r="AC186" i="24"/>
  <c r="M187" i="24"/>
  <c r="AA187" i="24"/>
  <c r="AD187" i="24"/>
  <c r="V188" i="24"/>
  <c r="T188" i="24"/>
  <c r="Y188" i="24"/>
  <c r="V189" i="24"/>
  <c r="K191" i="24"/>
  <c r="W192" i="24"/>
  <c r="AC193" i="24"/>
  <c r="AA193" i="24"/>
  <c r="AF193" i="24"/>
  <c r="AC194" i="24"/>
  <c r="M195" i="24"/>
  <c r="V196" i="24"/>
  <c r="T196" i="24"/>
  <c r="Y196" i="24"/>
  <c r="V197" i="24"/>
  <c r="N201" i="24"/>
  <c r="Y205" i="24"/>
  <c r="W205" i="24"/>
  <c r="U205" i="24"/>
  <c r="T205" i="24"/>
  <c r="P207" i="24"/>
  <c r="T208" i="24"/>
  <c r="M209" i="24"/>
  <c r="P209" i="24"/>
  <c r="AC210" i="24"/>
  <c r="Y176" i="24"/>
  <c r="O177" i="24"/>
  <c r="AF178" i="24"/>
  <c r="AD178" i="24"/>
  <c r="AB178" i="24"/>
  <c r="AA178" i="24"/>
  <c r="O179" i="24"/>
  <c r="N179" i="24"/>
  <c r="K181" i="24"/>
  <c r="V181" i="24"/>
  <c r="K183" i="24"/>
  <c r="R185" i="24"/>
  <c r="AB185" i="24"/>
  <c r="P187" i="24"/>
  <c r="AB187" i="24"/>
  <c r="K188" i="24"/>
  <c r="U188" i="24"/>
  <c r="H191" i="24"/>
  <c r="R193" i="24"/>
  <c r="AB193" i="24"/>
  <c r="P195" i="24"/>
  <c r="AA195" i="24"/>
  <c r="AD195" i="24"/>
  <c r="U196" i="24"/>
  <c r="Y200" i="24"/>
  <c r="O201" i="24"/>
  <c r="K205" i="24"/>
  <c r="V205" i="24"/>
  <c r="W208" i="24"/>
  <c r="N209" i="24"/>
  <c r="V179" i="24"/>
  <c r="O182" i="24"/>
  <c r="AC184" i="24"/>
  <c r="V187" i="24"/>
  <c r="O190" i="24"/>
  <c r="AC192" i="24"/>
  <c r="V195" i="24"/>
  <c r="O206" i="24"/>
  <c r="AC208" i="24"/>
  <c r="W179" i="24"/>
  <c r="P182" i="24"/>
  <c r="AD184" i="24"/>
  <c r="W187" i="24"/>
  <c r="P190" i="24"/>
  <c r="AD192" i="24"/>
  <c r="R196" i="24"/>
  <c r="AF198" i="24"/>
  <c r="T210" i="24"/>
  <c r="U199" i="24"/>
  <c r="N202" i="24"/>
  <c r="AB204" i="24"/>
  <c r="U207" i="24"/>
  <c r="V210" i="24"/>
  <c r="B70" i="20"/>
  <c r="B71" i="20" s="1"/>
  <c r="B74" i="20" s="1"/>
  <c r="B75" i="20" s="1"/>
  <c r="B76" i="20" s="1"/>
  <c r="B77" i="20" s="1"/>
  <c r="B78" i="20" s="1"/>
  <c r="O198" i="23"/>
  <c r="P201" i="23"/>
  <c r="K206" i="23"/>
  <c r="K185" i="23"/>
  <c r="R198" i="23"/>
  <c r="K205" i="23"/>
  <c r="O210" i="23"/>
  <c r="K174" i="23"/>
  <c r="N183" i="23"/>
  <c r="N184" i="23"/>
  <c r="O186" i="23"/>
  <c r="O195" i="23"/>
  <c r="R202" i="23"/>
  <c r="M206" i="23"/>
  <c r="N171" i="23"/>
  <c r="R175" i="23"/>
  <c r="O184" i="23"/>
  <c r="H202" i="23"/>
  <c r="O205" i="23"/>
  <c r="N206" i="23"/>
  <c r="N202" i="23"/>
  <c r="K186" i="23"/>
  <c r="R170" i="23"/>
  <c r="N174" i="23"/>
  <c r="K194" i="23"/>
  <c r="P205" i="23"/>
  <c r="O206" i="23"/>
  <c r="M207" i="23"/>
  <c r="K184" i="23"/>
  <c r="O202" i="23"/>
  <c r="N210" i="23"/>
  <c r="K170" i="23"/>
  <c r="O174" i="23"/>
  <c r="M182" i="23"/>
  <c r="N190" i="23"/>
  <c r="P191" i="23"/>
  <c r="N207" i="23"/>
  <c r="O171" i="23"/>
  <c r="Y172" i="23"/>
  <c r="K175" i="23"/>
  <c r="O178" i="23"/>
  <c r="W179" i="23"/>
  <c r="U182" i="23"/>
  <c r="P183" i="23"/>
  <c r="W185" i="23"/>
  <c r="O190" i="23"/>
  <c r="T195" i="23"/>
  <c r="T201" i="23"/>
  <c r="K173" i="23"/>
  <c r="V182" i="23"/>
  <c r="P190" i="23"/>
  <c r="U195" i="23"/>
  <c r="V201" i="23"/>
  <c r="N170" i="23"/>
  <c r="H171" i="23"/>
  <c r="R171" i="23"/>
  <c r="M175" i="23"/>
  <c r="H178" i="23"/>
  <c r="R178" i="23"/>
  <c r="W182" i="23"/>
  <c r="H183" i="23"/>
  <c r="R183" i="23"/>
  <c r="Y185" i="23"/>
  <c r="T186" i="23"/>
  <c r="T187" i="23"/>
  <c r="T188" i="23"/>
  <c r="U192" i="23"/>
  <c r="H194" i="23"/>
  <c r="V194" i="23"/>
  <c r="V195" i="23"/>
  <c r="U196" i="23"/>
  <c r="V198" i="23"/>
  <c r="K201" i="23"/>
  <c r="O170" i="23"/>
  <c r="T172" i="23"/>
  <c r="P174" i="23"/>
  <c r="N175" i="23"/>
  <c r="M176" i="23"/>
  <c r="W177" i="23"/>
  <c r="H180" i="23"/>
  <c r="O182" i="23"/>
  <c r="P184" i="23"/>
  <c r="V186" i="23"/>
  <c r="U187" i="23"/>
  <c r="U188" i="23"/>
  <c r="R190" i="23"/>
  <c r="M191" i="23"/>
  <c r="V192" i="23"/>
  <c r="W194" i="23"/>
  <c r="W195" i="23"/>
  <c r="W196" i="23"/>
  <c r="M198" i="23"/>
  <c r="R199" i="23"/>
  <c r="Y201" i="23"/>
  <c r="U172" i="23"/>
  <c r="O175" i="23"/>
  <c r="Y175" i="23"/>
  <c r="Y182" i="23"/>
  <c r="W186" i="23"/>
  <c r="W188" i="23"/>
  <c r="N198" i="23"/>
  <c r="U200" i="23"/>
  <c r="M171" i="23"/>
  <c r="W171" i="23"/>
  <c r="M178" i="23"/>
  <c r="M183" i="23"/>
  <c r="T185" i="23"/>
  <c r="Y186" i="23"/>
  <c r="Y188" i="23"/>
  <c r="V193" i="23"/>
  <c r="O194" i="23"/>
  <c r="P196" i="23"/>
  <c r="T101" i="23"/>
  <c r="P104" i="23"/>
  <c r="K107" i="23"/>
  <c r="O114" i="23"/>
  <c r="T119" i="23"/>
  <c r="V101" i="23"/>
  <c r="W101" i="23"/>
  <c r="W112" i="23"/>
  <c r="V116" i="23"/>
  <c r="V119" i="23"/>
  <c r="U122" i="23"/>
  <c r="K115" i="23"/>
  <c r="U119" i="23"/>
  <c r="R96" i="23"/>
  <c r="T103" i="23"/>
  <c r="W104" i="23"/>
  <c r="U106" i="23"/>
  <c r="V111" i="23"/>
  <c r="W114" i="23"/>
  <c r="P115" i="23"/>
  <c r="Y119" i="23"/>
  <c r="V103" i="23"/>
  <c r="K104" i="23"/>
  <c r="Y113" i="23"/>
  <c r="K116" i="23"/>
  <c r="K122" i="23"/>
  <c r="N112" i="23"/>
  <c r="O112" i="23"/>
  <c r="M113" i="23"/>
  <c r="R112" i="23"/>
  <c r="N99" i="23"/>
  <c r="V107" i="23"/>
  <c r="T110" i="23"/>
  <c r="O99" i="23"/>
  <c r="V100" i="23"/>
  <c r="T105" i="23"/>
  <c r="P99" i="23"/>
  <c r="Y101" i="23"/>
  <c r="U104" i="23"/>
  <c r="M108" i="23"/>
  <c r="W109" i="23"/>
  <c r="K111" i="23"/>
  <c r="K106" i="23"/>
  <c r="P107" i="23"/>
  <c r="R111" i="23"/>
  <c r="Y104" i="23"/>
  <c r="Y108" i="23"/>
  <c r="P96" i="23"/>
  <c r="N98" i="23"/>
  <c r="W99" i="23"/>
  <c r="Y102" i="23"/>
  <c r="H104" i="23"/>
  <c r="R104" i="23"/>
  <c r="M106" i="23"/>
  <c r="R107" i="23"/>
  <c r="N108" i="23"/>
  <c r="Y109" i="23"/>
  <c r="P112" i="23"/>
  <c r="Y112" i="23"/>
  <c r="R116" i="23"/>
  <c r="U117" i="23"/>
  <c r="O118" i="23"/>
  <c r="K121" i="23"/>
  <c r="V122" i="23"/>
  <c r="V99" i="23"/>
  <c r="K103" i="23"/>
  <c r="O106" i="23"/>
  <c r="K112" i="23"/>
  <c r="R115" i="23"/>
  <c r="V117" i="23"/>
  <c r="U120" i="23"/>
  <c r="M122" i="23"/>
  <c r="W122" i="23"/>
  <c r="M98" i="23"/>
  <c r="W117" i="23"/>
  <c r="W120" i="23"/>
  <c r="V98" i="23"/>
  <c r="K102" i="23"/>
  <c r="M104" i="23"/>
  <c r="U105" i="23"/>
  <c r="H108" i="23"/>
  <c r="T109" i="23"/>
  <c r="O110" i="23"/>
  <c r="T113" i="23"/>
  <c r="O122" i="23"/>
  <c r="Y122" i="23"/>
  <c r="R108" i="23"/>
  <c r="Y97" i="23"/>
  <c r="W98" i="23"/>
  <c r="R103" i="23"/>
  <c r="N104" i="23"/>
  <c r="N107" i="23"/>
  <c r="U108" i="23"/>
  <c r="U109" i="23"/>
  <c r="N111" i="23"/>
  <c r="U113" i="23"/>
  <c r="T121" i="23"/>
  <c r="K96" i="23"/>
  <c r="R99" i="23"/>
  <c r="Y105" i="23"/>
  <c r="T106" i="23"/>
  <c r="O107" i="23"/>
  <c r="V108" i="23"/>
  <c r="O111" i="23"/>
  <c r="V112" i="23"/>
  <c r="N115" i="23"/>
  <c r="M116" i="23"/>
  <c r="Y116" i="23"/>
  <c r="K120" i="23"/>
  <c r="V121" i="23"/>
  <c r="R122" i="23"/>
  <c r="N116" i="23"/>
  <c r="B99" i="23"/>
  <c r="A98" i="23"/>
  <c r="B68" i="23"/>
  <c r="C67" i="23"/>
  <c r="R97" i="23"/>
  <c r="P101" i="23"/>
  <c r="K113" i="23"/>
  <c r="H97" i="23"/>
  <c r="C97" i="23" s="1"/>
  <c r="H99" i="23"/>
  <c r="K101" i="23"/>
  <c r="V115" i="23"/>
  <c r="AF116" i="23"/>
  <c r="AB116" i="23"/>
  <c r="AA116" i="23"/>
  <c r="K119" i="23"/>
  <c r="H119" i="23"/>
  <c r="AC121" i="23"/>
  <c r="AD121" i="23"/>
  <c r="AB121" i="23"/>
  <c r="K176" i="23"/>
  <c r="AF178" i="23"/>
  <c r="AC178" i="23"/>
  <c r="AB178" i="23"/>
  <c r="AD178" i="23"/>
  <c r="AA178" i="23"/>
  <c r="N188" i="23"/>
  <c r="O188" i="23"/>
  <c r="M188" i="23"/>
  <c r="R188" i="23"/>
  <c r="P188" i="23"/>
  <c r="C66" i="23"/>
  <c r="V96" i="23"/>
  <c r="K98" i="23"/>
  <c r="T98" i="23"/>
  <c r="U99" i="23"/>
  <c r="T99" i="23"/>
  <c r="T100" i="23"/>
  <c r="AC100" i="23"/>
  <c r="H101" i="23"/>
  <c r="K105" i="23"/>
  <c r="R106" i="23"/>
  <c r="N106" i="23"/>
  <c r="AC107" i="23"/>
  <c r="AB107" i="23"/>
  <c r="AF107" i="23"/>
  <c r="AF111" i="23"/>
  <c r="AC111" i="23"/>
  <c r="AB111" i="23"/>
  <c r="Y114" i="23"/>
  <c r="V114" i="23"/>
  <c r="U114" i="23"/>
  <c r="AC116" i="23"/>
  <c r="H117" i="23"/>
  <c r="N118" i="23"/>
  <c r="M118" i="23"/>
  <c r="R118" i="23"/>
  <c r="AA121" i="23"/>
  <c r="B131" i="23"/>
  <c r="C130" i="23"/>
  <c r="N173" i="23"/>
  <c r="M173" i="23"/>
  <c r="R173" i="23"/>
  <c r="P173" i="23"/>
  <c r="O173" i="23"/>
  <c r="H176" i="23"/>
  <c r="Y181" i="23"/>
  <c r="V181" i="23"/>
  <c r="U181" i="23"/>
  <c r="W181" i="23"/>
  <c r="AF194" i="23"/>
  <c r="AC194" i="23"/>
  <c r="AB194" i="23"/>
  <c r="AA194" i="23"/>
  <c r="R100" i="23"/>
  <c r="U115" i="23"/>
  <c r="T115" i="23"/>
  <c r="Y115" i="23"/>
  <c r="AC177" i="23"/>
  <c r="AB177" i="23"/>
  <c r="AA177" i="23"/>
  <c r="AF177" i="23"/>
  <c r="AD177" i="23"/>
  <c r="N197" i="23"/>
  <c r="P197" i="23"/>
  <c r="O197" i="23"/>
  <c r="M197" i="23"/>
  <c r="R197" i="23"/>
  <c r="U209" i="23"/>
  <c r="Y209" i="23"/>
  <c r="W209" i="23"/>
  <c r="V209" i="23"/>
  <c r="T209" i="23"/>
  <c r="U96" i="23"/>
  <c r="W97" i="23"/>
  <c r="V97" i="23"/>
  <c r="V102" i="23"/>
  <c r="U102" i="23"/>
  <c r="P103" i="23"/>
  <c r="M103" i="23"/>
  <c r="R109" i="23"/>
  <c r="O109" i="23"/>
  <c r="N109" i="23"/>
  <c r="AB112" i="23"/>
  <c r="AA112" i="23"/>
  <c r="AF112" i="23"/>
  <c r="H113" i="23"/>
  <c r="M121" i="23"/>
  <c r="R121" i="23"/>
  <c r="O121" i="23"/>
  <c r="N121" i="23"/>
  <c r="W96" i="23"/>
  <c r="K97" i="23"/>
  <c r="U97" i="23"/>
  <c r="U98" i="23"/>
  <c r="K100" i="23"/>
  <c r="U100" i="23"/>
  <c r="W102" i="23"/>
  <c r="O103" i="23"/>
  <c r="AF103" i="23"/>
  <c r="AC103" i="23"/>
  <c r="AB104" i="23"/>
  <c r="AA104" i="23"/>
  <c r="AF104" i="23"/>
  <c r="P109" i="23"/>
  <c r="V110" i="23"/>
  <c r="U110" i="23"/>
  <c r="Y110" i="23"/>
  <c r="AD112" i="23"/>
  <c r="O113" i="23"/>
  <c r="N113" i="23"/>
  <c r="R113" i="23"/>
  <c r="AD116" i="23"/>
  <c r="O119" i="23"/>
  <c r="P119" i="23"/>
  <c r="N119" i="23"/>
  <c r="T181" i="23"/>
  <c r="M185" i="23"/>
  <c r="O185" i="23"/>
  <c r="N185" i="23"/>
  <c r="R185" i="23"/>
  <c r="P185" i="23"/>
  <c r="AD194" i="23"/>
  <c r="H200" i="23"/>
  <c r="K200" i="23"/>
  <c r="K208" i="23"/>
  <c r="H208" i="23"/>
  <c r="AC115" i="23"/>
  <c r="AB115" i="23"/>
  <c r="AF115" i="23"/>
  <c r="K172" i="23"/>
  <c r="H172" i="23"/>
  <c r="M100" i="23"/>
  <c r="O105" i="23"/>
  <c r="N105" i="23"/>
  <c r="R120" i="23"/>
  <c r="N120" i="23"/>
  <c r="O120" i="23"/>
  <c r="M120" i="23"/>
  <c r="O98" i="23"/>
  <c r="Y100" i="23"/>
  <c r="N101" i="23"/>
  <c r="Y103" i="23"/>
  <c r="U103" i="23"/>
  <c r="AD103" i="23"/>
  <c r="M105" i="23"/>
  <c r="U107" i="23"/>
  <c r="T107" i="23"/>
  <c r="Y107" i="23"/>
  <c r="K109" i="23"/>
  <c r="K110" i="23"/>
  <c r="Y111" i="23"/>
  <c r="U111" i="23"/>
  <c r="T111" i="23"/>
  <c r="R114" i="23"/>
  <c r="N114" i="23"/>
  <c r="M114" i="23"/>
  <c r="AD115" i="23"/>
  <c r="V118" i="23"/>
  <c r="U118" i="23"/>
  <c r="Y118" i="23"/>
  <c r="R119" i="23"/>
  <c r="P120" i="23"/>
  <c r="AF122" i="23"/>
  <c r="AB122" i="23"/>
  <c r="AC122" i="23"/>
  <c r="AA122" i="23"/>
  <c r="R172" i="23"/>
  <c r="O172" i="23"/>
  <c r="N172" i="23"/>
  <c r="P172" i="23"/>
  <c r="M209" i="23"/>
  <c r="R209" i="23"/>
  <c r="P209" i="23"/>
  <c r="O209" i="23"/>
  <c r="N209" i="23"/>
  <c r="O97" i="23"/>
  <c r="N97" i="23"/>
  <c r="P100" i="23"/>
  <c r="O100" i="23"/>
  <c r="R117" i="23"/>
  <c r="O117" i="23"/>
  <c r="N117" i="23"/>
  <c r="V173" i="23"/>
  <c r="U173" i="23"/>
  <c r="Y173" i="23"/>
  <c r="W173" i="23"/>
  <c r="T173" i="23"/>
  <c r="Y96" i="23"/>
  <c r="M97" i="23"/>
  <c r="M101" i="23"/>
  <c r="N102" i="23"/>
  <c r="M102" i="23"/>
  <c r="R102" i="23"/>
  <c r="AA115" i="23"/>
  <c r="M117" i="23"/>
  <c r="AA119" i="23"/>
  <c r="AD119" i="23"/>
  <c r="AC119" i="23"/>
  <c r="AB175" i="23"/>
  <c r="AA175" i="23"/>
  <c r="AF175" i="23"/>
  <c r="AD175" i="23"/>
  <c r="AC175" i="23"/>
  <c r="H177" i="23"/>
  <c r="K177" i="23"/>
  <c r="R208" i="23"/>
  <c r="O208" i="23"/>
  <c r="N208" i="23"/>
  <c r="M208" i="23"/>
  <c r="P208" i="23"/>
  <c r="P98" i="23"/>
  <c r="AC99" i="23"/>
  <c r="AB99" i="23"/>
  <c r="O101" i="23"/>
  <c r="P102" i="23"/>
  <c r="P105" i="23"/>
  <c r="AD105" i="23"/>
  <c r="AA105" i="23"/>
  <c r="Y106" i="23"/>
  <c r="V106" i="23"/>
  <c r="AF108" i="23"/>
  <c r="AB108" i="23"/>
  <c r="AA108" i="23"/>
  <c r="N110" i="23"/>
  <c r="M110" i="23"/>
  <c r="R110" i="23"/>
  <c r="T118" i="23"/>
  <c r="M177" i="23"/>
  <c r="R177" i="23"/>
  <c r="O177" i="23"/>
  <c r="N177" i="23"/>
  <c r="Y178" i="23"/>
  <c r="U178" i="23"/>
  <c r="T178" i="23"/>
  <c r="W178" i="23"/>
  <c r="V178" i="23"/>
  <c r="N179" i="23"/>
  <c r="M179" i="23"/>
  <c r="R179" i="23"/>
  <c r="P179" i="23"/>
  <c r="O179" i="23"/>
  <c r="R181" i="23"/>
  <c r="N181" i="23"/>
  <c r="M181" i="23"/>
  <c r="P181" i="23"/>
  <c r="K181" i="23"/>
  <c r="N189" i="23"/>
  <c r="P189" i="23"/>
  <c r="O189" i="23"/>
  <c r="R189" i="23"/>
  <c r="AF174" i="23"/>
  <c r="AC174" i="23"/>
  <c r="AB174" i="23"/>
  <c r="H189" i="23"/>
  <c r="K189" i="23"/>
  <c r="K199" i="23"/>
  <c r="T108" i="23"/>
  <c r="M111" i="23"/>
  <c r="AA113" i="23"/>
  <c r="T116" i="23"/>
  <c r="U170" i="23"/>
  <c r="T170" i="23"/>
  <c r="Y170" i="23"/>
  <c r="B172" i="23"/>
  <c r="AA174" i="23"/>
  <c r="O176" i="23"/>
  <c r="N176" i="23"/>
  <c r="R176" i="23"/>
  <c r="N180" i="23"/>
  <c r="P180" i="23"/>
  <c r="O180" i="23"/>
  <c r="AD180" i="23"/>
  <c r="AC180" i="23"/>
  <c r="AB180" i="23"/>
  <c r="K182" i="23"/>
  <c r="AB182" i="23"/>
  <c r="AF182" i="23"/>
  <c r="AC182" i="23"/>
  <c r="AA182" i="23"/>
  <c r="W183" i="23"/>
  <c r="U183" i="23"/>
  <c r="T183" i="23"/>
  <c r="Y183" i="23"/>
  <c r="AF186" i="23"/>
  <c r="AC186" i="23"/>
  <c r="AB186" i="23"/>
  <c r="AA186" i="23"/>
  <c r="P187" i="23"/>
  <c r="N187" i="23"/>
  <c r="M187" i="23"/>
  <c r="R187" i="23"/>
  <c r="H190" i="23"/>
  <c r="K190" i="23"/>
  <c r="H192" i="23"/>
  <c r="AD196" i="23"/>
  <c r="AA196" i="23"/>
  <c r="AF196" i="23"/>
  <c r="AC196" i="23"/>
  <c r="AB196" i="23"/>
  <c r="H199" i="23"/>
  <c r="N204" i="23"/>
  <c r="R204" i="23"/>
  <c r="O204" i="23"/>
  <c r="M204" i="23"/>
  <c r="AC102" i="23"/>
  <c r="V105" i="23"/>
  <c r="O108" i="23"/>
  <c r="AC110" i="23"/>
  <c r="V113" i="23"/>
  <c r="O116" i="23"/>
  <c r="AC118" i="23"/>
  <c r="AF171" i="23"/>
  <c r="AB171" i="23"/>
  <c r="AA171" i="23"/>
  <c r="Y174" i="23"/>
  <c r="U174" i="23"/>
  <c r="T174" i="23"/>
  <c r="R180" i="23"/>
  <c r="AF180" i="23"/>
  <c r="Y184" i="23"/>
  <c r="V184" i="23"/>
  <c r="U184" i="23"/>
  <c r="AD188" i="23"/>
  <c r="AA188" i="23"/>
  <c r="AC188" i="23"/>
  <c r="AB188" i="23"/>
  <c r="H197" i="23"/>
  <c r="K197" i="23"/>
  <c r="H198" i="23"/>
  <c r="K198" i="23"/>
  <c r="AD118" i="23"/>
  <c r="T120" i="23"/>
  <c r="U121" i="23"/>
  <c r="Y121" i="23"/>
  <c r="AC170" i="23"/>
  <c r="AB170" i="23"/>
  <c r="AF170" i="23"/>
  <c r="AC171" i="23"/>
  <c r="V174" i="23"/>
  <c r="T184" i="23"/>
  <c r="K191" i="23"/>
  <c r="P170" i="23"/>
  <c r="AD172" i="23"/>
  <c r="W175" i="23"/>
  <c r="K179" i="23"/>
  <c r="AD181" i="23"/>
  <c r="K187" i="23"/>
  <c r="AA187" i="23"/>
  <c r="AF187" i="23"/>
  <c r="K188" i="23"/>
  <c r="Y189" i="23"/>
  <c r="V189" i="23"/>
  <c r="T190" i="23"/>
  <c r="Y190" i="23"/>
  <c r="W191" i="23"/>
  <c r="T191" i="23"/>
  <c r="K195" i="23"/>
  <c r="R195" i="23"/>
  <c r="AA195" i="23"/>
  <c r="AF195" i="23"/>
  <c r="R196" i="23"/>
  <c r="Y197" i="23"/>
  <c r="V197" i="23"/>
  <c r="T198" i="23"/>
  <c r="Y198" i="23"/>
  <c r="W199" i="23"/>
  <c r="T199" i="23"/>
  <c r="U202" i="23"/>
  <c r="T202" i="23"/>
  <c r="P203" i="23"/>
  <c r="O203" i="23"/>
  <c r="Y205" i="23"/>
  <c r="V205" i="23"/>
  <c r="U205" i="23"/>
  <c r="T205" i="23"/>
  <c r="AB206" i="23"/>
  <c r="AF206" i="23"/>
  <c r="H179" i="23"/>
  <c r="Y180" i="23"/>
  <c r="M184" i="23"/>
  <c r="AB187" i="23"/>
  <c r="H188" i="23"/>
  <c r="T189" i="23"/>
  <c r="U190" i="23"/>
  <c r="U191" i="23"/>
  <c r="T192" i="23"/>
  <c r="AB195" i="23"/>
  <c r="H196" i="23"/>
  <c r="T197" i="23"/>
  <c r="U198" i="23"/>
  <c r="U199" i="23"/>
  <c r="T200" i="23"/>
  <c r="V202" i="23"/>
  <c r="M203" i="23"/>
  <c r="W205" i="23"/>
  <c r="AA206" i="23"/>
  <c r="H207" i="23"/>
  <c r="R192" i="23"/>
  <c r="O192" i="23"/>
  <c r="R200" i="23"/>
  <c r="O200" i="23"/>
  <c r="AD205" i="23"/>
  <c r="AC205" i="23"/>
  <c r="AB205" i="23"/>
  <c r="P186" i="23"/>
  <c r="M186" i="23"/>
  <c r="M192" i="23"/>
  <c r="M193" i="23"/>
  <c r="R193" i="23"/>
  <c r="P194" i="23"/>
  <c r="M194" i="23"/>
  <c r="M195" i="23"/>
  <c r="M196" i="23"/>
  <c r="Y199" i="23"/>
  <c r="M200" i="23"/>
  <c r="M201" i="23"/>
  <c r="R201" i="23"/>
  <c r="W201" i="23"/>
  <c r="Y202" i="23"/>
  <c r="R203" i="23"/>
  <c r="AA203" i="23"/>
  <c r="AF203" i="23"/>
  <c r="AA205" i="23"/>
  <c r="T206" i="23"/>
  <c r="Y206" i="23"/>
  <c r="W206" i="23"/>
  <c r="T180" i="23"/>
  <c r="N186" i="23"/>
  <c r="N192" i="23"/>
  <c r="Y192" i="23"/>
  <c r="N193" i="23"/>
  <c r="N194" i="23"/>
  <c r="N195" i="23"/>
  <c r="O196" i="23"/>
  <c r="N200" i="23"/>
  <c r="Y200" i="23"/>
  <c r="N201" i="23"/>
  <c r="AF202" i="23"/>
  <c r="AC202" i="23"/>
  <c r="AB202" i="23"/>
  <c r="AB203" i="23"/>
  <c r="H204" i="23"/>
  <c r="U206" i="23"/>
  <c r="W208" i="23"/>
  <c r="V208" i="23"/>
  <c r="U208" i="23"/>
  <c r="Y210" i="23"/>
  <c r="R210" i="23"/>
  <c r="M205" i="23"/>
  <c r="AA207" i="23"/>
  <c r="T210" i="23"/>
  <c r="M202" i="23"/>
  <c r="AA204" i="23"/>
  <c r="T207" i="23"/>
  <c r="M210" i="23"/>
  <c r="U210" i="23"/>
  <c r="AC210" i="23"/>
  <c r="AD210" i="23"/>
  <c r="C170" i="25" l="1"/>
  <c r="C171" i="25"/>
  <c r="C172" i="25"/>
  <c r="C96" i="25"/>
  <c r="C117" i="25"/>
  <c r="C116" i="25"/>
  <c r="C98" i="25"/>
  <c r="A175" i="25"/>
  <c r="B176" i="25"/>
  <c r="A101" i="25"/>
  <c r="C101" i="25"/>
  <c r="B102" i="25"/>
  <c r="B132" i="25"/>
  <c r="C131" i="25"/>
  <c r="C175" i="25"/>
  <c r="C67" i="25"/>
  <c r="B68" i="25"/>
  <c r="C172" i="24"/>
  <c r="C173" i="24"/>
  <c r="C112" i="24"/>
  <c r="C98" i="24"/>
  <c r="C97" i="24"/>
  <c r="C96" i="24"/>
  <c r="B100" i="24"/>
  <c r="A99" i="24"/>
  <c r="B68" i="24"/>
  <c r="C67" i="24"/>
  <c r="A174" i="24"/>
  <c r="B175" i="24"/>
  <c r="C174" i="24"/>
  <c r="C99" i="24"/>
  <c r="B130" i="24"/>
  <c r="C129" i="24"/>
  <c r="G54" i="20"/>
  <c r="G55" i="20" s="1"/>
  <c r="G56" i="20" s="1"/>
  <c r="G57" i="20" s="1"/>
  <c r="G58" i="20" s="1"/>
  <c r="G60" i="20"/>
  <c r="C171" i="23"/>
  <c r="C98" i="23"/>
  <c r="C99" i="23"/>
  <c r="C96" i="23"/>
  <c r="B173" i="23"/>
  <c r="A172" i="23"/>
  <c r="C131" i="23"/>
  <c r="B132" i="23"/>
  <c r="C172" i="23"/>
  <c r="B69" i="23"/>
  <c r="C68" i="23"/>
  <c r="C170" i="23"/>
  <c r="A99" i="23"/>
  <c r="B100" i="23"/>
  <c r="C68" i="25" l="1"/>
  <c r="B69" i="25"/>
  <c r="B177" i="25"/>
  <c r="A176" i="25"/>
  <c r="C176" i="25"/>
  <c r="C132" i="25"/>
  <c r="B133" i="25"/>
  <c r="A102" i="25"/>
  <c r="B103" i="25"/>
  <c r="C102" i="25"/>
  <c r="B176" i="24"/>
  <c r="C175" i="24"/>
  <c r="A175" i="24"/>
  <c r="C68" i="24"/>
  <c r="B69" i="24"/>
  <c r="C130" i="24"/>
  <c r="B131" i="24"/>
  <c r="B101" i="24"/>
  <c r="C100" i="24"/>
  <c r="A100" i="24"/>
  <c r="G61" i="20"/>
  <c r="G66" i="20" s="1"/>
  <c r="G67" i="20" s="1"/>
  <c r="G69" i="20" s="1"/>
  <c r="G70" i="20" s="1"/>
  <c r="G71" i="20" s="1"/>
  <c r="G72" i="20" s="1"/>
  <c r="G73" i="20" s="1"/>
  <c r="G74" i="20" s="1"/>
  <c r="G63" i="20"/>
  <c r="G64" i="20" s="1"/>
  <c r="C69" i="23"/>
  <c r="B70" i="23"/>
  <c r="B133" i="23"/>
  <c r="C132" i="23"/>
  <c r="B101" i="23"/>
  <c r="C100" i="23"/>
  <c r="A100" i="23"/>
  <c r="B174" i="23"/>
  <c r="A173" i="23"/>
  <c r="C173" i="23"/>
  <c r="B104" i="25" l="1"/>
  <c r="A103" i="25"/>
  <c r="C103" i="25"/>
  <c r="A177" i="25"/>
  <c r="B178" i="25"/>
  <c r="C177" i="25"/>
  <c r="B70" i="25"/>
  <c r="C69" i="25"/>
  <c r="B134" i="25"/>
  <c r="C133" i="25"/>
  <c r="A101" i="24"/>
  <c r="B102" i="24"/>
  <c r="C101" i="24"/>
  <c r="B132" i="24"/>
  <c r="C131" i="24"/>
  <c r="B177" i="24"/>
  <c r="A176" i="24"/>
  <c r="C176" i="24"/>
  <c r="C69" i="24"/>
  <c r="B70" i="24"/>
  <c r="A174" i="23"/>
  <c r="C174" i="23" s="1"/>
  <c r="B175" i="23"/>
  <c r="B71" i="23"/>
  <c r="C70" i="23"/>
  <c r="B102" i="23"/>
  <c r="A101" i="23"/>
  <c r="C101" i="23"/>
  <c r="C133" i="23"/>
  <c r="B134" i="23"/>
  <c r="B135" i="25" l="1"/>
  <c r="C134" i="25"/>
  <c r="B71" i="25"/>
  <c r="C70" i="25"/>
  <c r="A178" i="25"/>
  <c r="B179" i="25"/>
  <c r="C178" i="25"/>
  <c r="A104" i="25"/>
  <c r="B105" i="25"/>
  <c r="C104" i="25"/>
  <c r="A177" i="24"/>
  <c r="C177" i="24" s="1"/>
  <c r="B178" i="24"/>
  <c r="C132" i="24"/>
  <c r="B133" i="24"/>
  <c r="B71" i="24"/>
  <c r="C70" i="24"/>
  <c r="A102" i="24"/>
  <c r="C102" i="24" s="1"/>
  <c r="B103" i="24"/>
  <c r="B103" i="23"/>
  <c r="A102" i="23"/>
  <c r="C102" i="23"/>
  <c r="B72" i="23"/>
  <c r="C71" i="23"/>
  <c r="A175" i="23"/>
  <c r="C175" i="23"/>
  <c r="B176" i="23"/>
  <c r="B135" i="23"/>
  <c r="C134" i="23"/>
  <c r="C105" i="25" l="1"/>
  <c r="B106" i="25"/>
  <c r="A105" i="25"/>
  <c r="C71" i="25"/>
  <c r="B72" i="25"/>
  <c r="B180" i="25"/>
  <c r="A179" i="25"/>
  <c r="C179" i="25"/>
  <c r="B136" i="25"/>
  <c r="C135" i="25"/>
  <c r="B72" i="24"/>
  <c r="C71" i="24"/>
  <c r="B134" i="24"/>
  <c r="C133" i="24"/>
  <c r="A103" i="24"/>
  <c r="C103" i="24"/>
  <c r="B104" i="24"/>
  <c r="A178" i="24"/>
  <c r="B179" i="24"/>
  <c r="C178" i="24"/>
  <c r="B177" i="23"/>
  <c r="A176" i="23"/>
  <c r="C176" i="23"/>
  <c r="B73" i="23"/>
  <c r="C72" i="23"/>
  <c r="B136" i="23"/>
  <c r="C135" i="23"/>
  <c r="C103" i="23"/>
  <c r="A103" i="23"/>
  <c r="B104" i="23"/>
  <c r="B107" i="25" l="1"/>
  <c r="A106" i="25"/>
  <c r="C106" i="25"/>
  <c r="C136" i="25"/>
  <c r="B137" i="25"/>
  <c r="A180" i="25"/>
  <c r="B181" i="25"/>
  <c r="C180" i="25"/>
  <c r="B73" i="25"/>
  <c r="C72" i="25"/>
  <c r="B105" i="24"/>
  <c r="A104" i="24"/>
  <c r="C104" i="24"/>
  <c r="C134" i="24"/>
  <c r="B135" i="24"/>
  <c r="B180" i="24"/>
  <c r="A179" i="24"/>
  <c r="C179" i="24"/>
  <c r="B73" i="24"/>
  <c r="C72" i="24"/>
  <c r="B137" i="23"/>
  <c r="C136" i="23"/>
  <c r="B74" i="23"/>
  <c r="C73" i="23"/>
  <c r="A104" i="23"/>
  <c r="C104" i="23" s="1"/>
  <c r="B105" i="23"/>
  <c r="A177" i="23"/>
  <c r="C177" i="23" s="1"/>
  <c r="B178" i="23"/>
  <c r="B138" i="25" l="1"/>
  <c r="C137" i="25"/>
  <c r="B74" i="25"/>
  <c r="C73" i="25"/>
  <c r="C181" i="25"/>
  <c r="A181" i="25"/>
  <c r="B182" i="25"/>
  <c r="A107" i="25"/>
  <c r="B108" i="25"/>
  <c r="C107" i="25"/>
  <c r="A180" i="24"/>
  <c r="B181" i="24"/>
  <c r="C180" i="24"/>
  <c r="B136" i="24"/>
  <c r="C135" i="24"/>
  <c r="C73" i="24"/>
  <c r="B74" i="24"/>
  <c r="B106" i="24"/>
  <c r="A105" i="24"/>
  <c r="C105" i="24" s="1"/>
  <c r="B179" i="23"/>
  <c r="A178" i="23"/>
  <c r="C178" i="23"/>
  <c r="A105" i="23"/>
  <c r="B106" i="23"/>
  <c r="C105" i="23"/>
  <c r="B75" i="23"/>
  <c r="C74" i="23"/>
  <c r="C137" i="23"/>
  <c r="B138" i="23"/>
  <c r="C108" i="25" l="1"/>
  <c r="A108" i="25"/>
  <c r="B109" i="25"/>
  <c r="B75" i="25"/>
  <c r="C74" i="25"/>
  <c r="B183" i="25"/>
  <c r="C182" i="25"/>
  <c r="A182" i="25"/>
  <c r="C138" i="25"/>
  <c r="B139" i="25"/>
  <c r="A106" i="24"/>
  <c r="C106" i="24" s="1"/>
  <c r="B107" i="24"/>
  <c r="B75" i="24"/>
  <c r="C74" i="24"/>
  <c r="C136" i="24"/>
  <c r="B137" i="24"/>
  <c r="A181" i="24"/>
  <c r="B182" i="24"/>
  <c r="C181" i="24"/>
  <c r="B76" i="23"/>
  <c r="C75" i="23"/>
  <c r="B107" i="23"/>
  <c r="A106" i="23"/>
  <c r="C106" i="23"/>
  <c r="B139" i="23"/>
  <c r="C138" i="23"/>
  <c r="A179" i="23"/>
  <c r="B180" i="23"/>
  <c r="C179" i="23"/>
  <c r="B140" i="25" l="1"/>
  <c r="B141" i="25" s="1"/>
  <c r="B142" i="25" s="1"/>
  <c r="B143" i="25" s="1"/>
  <c r="B144" i="25" s="1"/>
  <c r="B145" i="25" s="1"/>
  <c r="B146" i="25" s="1"/>
  <c r="B147" i="25" s="1"/>
  <c r="B148" i="25" s="1"/>
  <c r="B149" i="25" s="1"/>
  <c r="B150" i="25" s="1"/>
  <c r="B151" i="25" s="1"/>
  <c r="B152" i="25" s="1"/>
  <c r="B153" i="25" s="1"/>
  <c r="B154" i="25" s="1"/>
  <c r="B155" i="25" s="1"/>
  <c r="B156" i="25" s="1"/>
  <c r="B157" i="25" s="1"/>
  <c r="B158" i="25" s="1"/>
  <c r="B159" i="25" s="1"/>
  <c r="B160" i="25" s="1"/>
  <c r="B161" i="25" s="1"/>
  <c r="B162" i="25" s="1"/>
  <c r="B163" i="25" s="1"/>
  <c r="B164" i="25" s="1"/>
  <c r="B165" i="25" s="1"/>
  <c r="B166" i="25" s="1"/>
  <c r="C139" i="25"/>
  <c r="C109" i="25"/>
  <c r="B110" i="25"/>
  <c r="A109" i="25"/>
  <c r="A183" i="25"/>
  <c r="B184" i="25"/>
  <c r="B76" i="25"/>
  <c r="C75" i="25"/>
  <c r="A182" i="24"/>
  <c r="B183" i="24"/>
  <c r="C182" i="24"/>
  <c r="B138" i="24"/>
  <c r="C137" i="24"/>
  <c r="B76" i="24"/>
  <c r="C75" i="24"/>
  <c r="B108" i="24"/>
  <c r="A107" i="24"/>
  <c r="C107" i="24" s="1"/>
  <c r="C139" i="23"/>
  <c r="B140" i="23"/>
  <c r="A107" i="23"/>
  <c r="B108" i="23"/>
  <c r="C107" i="23"/>
  <c r="B181" i="23"/>
  <c r="A180" i="23"/>
  <c r="C180" i="23" s="1"/>
  <c r="B77" i="23"/>
  <c r="C76" i="23"/>
  <c r="B185" i="25" l="1"/>
  <c r="A184" i="25"/>
  <c r="B77" i="25"/>
  <c r="C76" i="25"/>
  <c r="B111" i="25"/>
  <c r="C110" i="25"/>
  <c r="A110" i="25"/>
  <c r="A108" i="24"/>
  <c r="C108" i="24" s="1"/>
  <c r="B109" i="24"/>
  <c r="B77" i="24"/>
  <c r="C76" i="24"/>
  <c r="B184" i="24"/>
  <c r="C183" i="24"/>
  <c r="A183" i="24"/>
  <c r="C138" i="24"/>
  <c r="B139" i="24"/>
  <c r="A108" i="23"/>
  <c r="C108" i="23" s="1"/>
  <c r="B109" i="23"/>
  <c r="A181" i="23"/>
  <c r="B182" i="23"/>
  <c r="C181" i="23"/>
  <c r="B141" i="23"/>
  <c r="C140" i="23"/>
  <c r="C77" i="23"/>
  <c r="B78" i="23"/>
  <c r="C77" i="25" l="1"/>
  <c r="B78" i="25"/>
  <c r="B112" i="25"/>
  <c r="C111" i="25"/>
  <c r="A111" i="25"/>
  <c r="A185" i="25"/>
  <c r="B186" i="25"/>
  <c r="B185" i="24"/>
  <c r="A184" i="24"/>
  <c r="C184" i="24"/>
  <c r="C77" i="24"/>
  <c r="B78" i="24"/>
  <c r="A109" i="24"/>
  <c r="C109" i="24" s="1"/>
  <c r="B110" i="24"/>
  <c r="C139" i="24"/>
  <c r="B140" i="24"/>
  <c r="B142" i="23"/>
  <c r="C141" i="23"/>
  <c r="B110" i="23"/>
  <c r="A109" i="23"/>
  <c r="C109" i="23"/>
  <c r="A182" i="23"/>
  <c r="B183" i="23"/>
  <c r="C182" i="23"/>
  <c r="C78" i="23"/>
  <c r="B79" i="23"/>
  <c r="A112" i="25" l="1"/>
  <c r="B113" i="25"/>
  <c r="C112" i="25"/>
  <c r="B187" i="25"/>
  <c r="A186" i="25"/>
  <c r="B79" i="25"/>
  <c r="C78" i="25"/>
  <c r="B79" i="24"/>
  <c r="C78" i="24"/>
  <c r="B111" i="24"/>
  <c r="C110" i="24"/>
  <c r="A110" i="24"/>
  <c r="B141" i="24"/>
  <c r="C140" i="24"/>
  <c r="C185" i="24"/>
  <c r="A185" i="24"/>
  <c r="B186" i="24"/>
  <c r="A183" i="23"/>
  <c r="C183" i="23" s="1"/>
  <c r="B184" i="23"/>
  <c r="B111" i="23"/>
  <c r="A110" i="23"/>
  <c r="C110" i="23"/>
  <c r="C79" i="23"/>
  <c r="B80" i="23"/>
  <c r="B143" i="23"/>
  <c r="C142" i="23"/>
  <c r="A113" i="25" l="1"/>
  <c r="B114" i="25"/>
  <c r="C79" i="25"/>
  <c r="B80" i="25"/>
  <c r="A187" i="25"/>
  <c r="B188" i="25"/>
  <c r="B142" i="24"/>
  <c r="C141" i="24"/>
  <c r="B112" i="24"/>
  <c r="A111" i="24"/>
  <c r="C111" i="24"/>
  <c r="A186" i="24"/>
  <c r="B187" i="24"/>
  <c r="C186" i="24"/>
  <c r="B80" i="24"/>
  <c r="B81" i="24" s="1"/>
  <c r="B82" i="24" s="1"/>
  <c r="B83" i="24" s="1"/>
  <c r="B84" i="24" s="1"/>
  <c r="B85" i="24" s="1"/>
  <c r="B86" i="24" s="1"/>
  <c r="B87" i="24" s="1"/>
  <c r="B88" i="24" s="1"/>
  <c r="B89" i="24" s="1"/>
  <c r="B90" i="24" s="1"/>
  <c r="C79" i="24"/>
  <c r="B144" i="23"/>
  <c r="C143" i="23"/>
  <c r="B81" i="23"/>
  <c r="C80" i="23"/>
  <c r="A111" i="23"/>
  <c r="B112" i="23"/>
  <c r="C111" i="23"/>
  <c r="B185" i="23"/>
  <c r="A184" i="23"/>
  <c r="C184" i="23"/>
  <c r="B115" i="25" l="1"/>
  <c r="A114" i="25"/>
  <c r="A188" i="25"/>
  <c r="B189" i="25"/>
  <c r="B81" i="25"/>
  <c r="B82" i="25" s="1"/>
  <c r="B83" i="25" s="1"/>
  <c r="B84" i="25" s="1"/>
  <c r="B85" i="25" s="1"/>
  <c r="B86" i="25" s="1"/>
  <c r="B87" i="25" s="1"/>
  <c r="B88" i="25" s="1"/>
  <c r="B89" i="25" s="1"/>
  <c r="B90" i="25" s="1"/>
  <c r="C80" i="25"/>
  <c r="B188" i="24"/>
  <c r="A187" i="24"/>
  <c r="C187" i="24"/>
  <c r="A112" i="24"/>
  <c r="B113" i="24"/>
  <c r="C142" i="24"/>
  <c r="B143" i="24"/>
  <c r="B186" i="23"/>
  <c r="A185" i="23"/>
  <c r="C185" i="23"/>
  <c r="A112" i="23"/>
  <c r="C112" i="23"/>
  <c r="B113" i="23"/>
  <c r="C81" i="23"/>
  <c r="B82" i="23"/>
  <c r="B83" i="23" s="1"/>
  <c r="B84" i="23" s="1"/>
  <c r="B85" i="23" s="1"/>
  <c r="B86" i="23" s="1"/>
  <c r="B87" i="23" s="1"/>
  <c r="B88" i="23" s="1"/>
  <c r="B89" i="23" s="1"/>
  <c r="B90" i="23" s="1"/>
  <c r="B145" i="23"/>
  <c r="C144" i="23"/>
  <c r="B190" i="25" l="1"/>
  <c r="A189" i="25"/>
  <c r="A115" i="25"/>
  <c r="B116" i="25"/>
  <c r="B144" i="24"/>
  <c r="C143" i="24"/>
  <c r="A113" i="24"/>
  <c r="B114" i="24"/>
  <c r="A188" i="24"/>
  <c r="B189" i="24"/>
  <c r="C188" i="24"/>
  <c r="B114" i="23"/>
  <c r="A113" i="23"/>
  <c r="C113" i="23"/>
  <c r="B146" i="23"/>
  <c r="C145" i="23"/>
  <c r="B187" i="23"/>
  <c r="A186" i="23"/>
  <c r="C186" i="23" s="1"/>
  <c r="B117" i="25" l="1"/>
  <c r="A116" i="25"/>
  <c r="A190" i="25"/>
  <c r="B191" i="25"/>
  <c r="B115" i="24"/>
  <c r="A114" i="24"/>
  <c r="A189" i="24"/>
  <c r="B190" i="24"/>
  <c r="C189" i="24"/>
  <c r="B145" i="24"/>
  <c r="C144" i="24"/>
  <c r="A187" i="23"/>
  <c r="C187" i="23"/>
  <c r="B188" i="23"/>
  <c r="B147" i="23"/>
  <c r="C146" i="23"/>
  <c r="B115" i="23"/>
  <c r="A114" i="23"/>
  <c r="A191" i="25" l="1"/>
  <c r="B192" i="25"/>
  <c r="A117" i="25"/>
  <c r="B118" i="25"/>
  <c r="B146" i="24"/>
  <c r="C145" i="24"/>
  <c r="A190" i="24"/>
  <c r="B191" i="24"/>
  <c r="C190" i="24"/>
  <c r="B116" i="24"/>
  <c r="A115" i="24"/>
  <c r="A115" i="23"/>
  <c r="B116" i="23"/>
  <c r="B148" i="23"/>
  <c r="C147" i="23"/>
  <c r="B189" i="23"/>
  <c r="A188" i="23"/>
  <c r="C188" i="23"/>
  <c r="A118" i="25" l="1"/>
  <c r="B119" i="25"/>
  <c r="B193" i="25"/>
  <c r="A192" i="25"/>
  <c r="A116" i="24"/>
  <c r="B117" i="24"/>
  <c r="B192" i="24"/>
  <c r="C191" i="24"/>
  <c r="A191" i="24"/>
  <c r="C146" i="24"/>
  <c r="B147" i="24"/>
  <c r="A189" i="23"/>
  <c r="B190" i="23"/>
  <c r="C189" i="23"/>
  <c r="B149" i="23"/>
  <c r="C148" i="23"/>
  <c r="A116" i="23"/>
  <c r="B117" i="23"/>
  <c r="A193" i="25" l="1"/>
  <c r="B194" i="25"/>
  <c r="A119" i="25"/>
  <c r="B120" i="25"/>
  <c r="C147" i="24"/>
  <c r="B148" i="24"/>
  <c r="B193" i="24"/>
  <c r="A192" i="24"/>
  <c r="C192" i="24"/>
  <c r="A117" i="24"/>
  <c r="B118" i="24"/>
  <c r="B118" i="23"/>
  <c r="A117" i="23"/>
  <c r="A190" i="23"/>
  <c r="B191" i="23"/>
  <c r="C190" i="23"/>
  <c r="C149" i="23"/>
  <c r="B150" i="23"/>
  <c r="A194" i="25" l="1"/>
  <c r="B195" i="25"/>
  <c r="A120" i="25"/>
  <c r="B121" i="25"/>
  <c r="B119" i="24"/>
  <c r="A118" i="24"/>
  <c r="C193" i="24"/>
  <c r="A193" i="24"/>
  <c r="B194" i="24"/>
  <c r="B149" i="24"/>
  <c r="C148" i="24"/>
  <c r="B151" i="23"/>
  <c r="C150" i="23"/>
  <c r="A191" i="23"/>
  <c r="B192" i="23"/>
  <c r="C191" i="23"/>
  <c r="B119" i="23"/>
  <c r="A118" i="23"/>
  <c r="B196" i="25" l="1"/>
  <c r="A195" i="25"/>
  <c r="A121" i="25"/>
  <c r="B122" i="25"/>
  <c r="A122" i="25" s="1"/>
  <c r="A194" i="24"/>
  <c r="B195" i="24"/>
  <c r="C194" i="24"/>
  <c r="B150" i="24"/>
  <c r="C149" i="24"/>
  <c r="B120" i="24"/>
  <c r="A119" i="24"/>
  <c r="B120" i="23"/>
  <c r="A119" i="23"/>
  <c r="B193" i="23"/>
  <c r="A192" i="23"/>
  <c r="C192" i="23"/>
  <c r="B152" i="23"/>
  <c r="C151" i="23"/>
  <c r="A196" i="25" l="1"/>
  <c r="B197" i="25"/>
  <c r="B196" i="24"/>
  <c r="A195" i="24"/>
  <c r="A120" i="24"/>
  <c r="B121" i="24"/>
  <c r="C150" i="24"/>
  <c r="B151" i="24"/>
  <c r="B153" i="23"/>
  <c r="C152" i="23"/>
  <c r="B194" i="23"/>
  <c r="A193" i="23"/>
  <c r="C193" i="23"/>
  <c r="B121" i="23"/>
  <c r="A120" i="23"/>
  <c r="B198" i="25" l="1"/>
  <c r="A197" i="25"/>
  <c r="B152" i="24"/>
  <c r="B153" i="24" s="1"/>
  <c r="B154" i="24" s="1"/>
  <c r="B155" i="24" s="1"/>
  <c r="B156" i="24" s="1"/>
  <c r="B157" i="24" s="1"/>
  <c r="B158" i="24" s="1"/>
  <c r="B159" i="24" s="1"/>
  <c r="B160" i="24" s="1"/>
  <c r="B161" i="24" s="1"/>
  <c r="B162" i="24" s="1"/>
  <c r="B163" i="24" s="1"/>
  <c r="B164" i="24" s="1"/>
  <c r="B165" i="24" s="1"/>
  <c r="B166" i="24" s="1"/>
  <c r="C151" i="24"/>
  <c r="A121" i="24"/>
  <c r="B122" i="24"/>
  <c r="A122" i="24" s="1"/>
  <c r="A196" i="24"/>
  <c r="B197" i="24"/>
  <c r="A121" i="23"/>
  <c r="B122" i="23"/>
  <c r="A122" i="23" s="1"/>
  <c r="B195" i="23"/>
  <c r="A194" i="23"/>
  <c r="C194" i="23"/>
  <c r="B154" i="23"/>
  <c r="C153" i="23"/>
  <c r="A198" i="25" l="1"/>
  <c r="B199" i="25"/>
  <c r="A197" i="24"/>
  <c r="B198" i="24"/>
  <c r="B155" i="23"/>
  <c r="C154" i="23"/>
  <c r="A195" i="23"/>
  <c r="B196" i="23"/>
  <c r="C195" i="23"/>
  <c r="B200" i="25" l="1"/>
  <c r="A199" i="25"/>
  <c r="A198" i="24"/>
  <c r="B199" i="24"/>
  <c r="B197" i="23"/>
  <c r="A196" i="23"/>
  <c r="C196" i="23" s="1"/>
  <c r="C155" i="23"/>
  <c r="B156" i="23"/>
  <c r="B201" i="25" l="1"/>
  <c r="A200" i="25"/>
  <c r="B200" i="24"/>
  <c r="A199" i="24"/>
  <c r="B157" i="23"/>
  <c r="C156" i="23"/>
  <c r="A197" i="23"/>
  <c r="B198" i="23"/>
  <c r="C197" i="23"/>
  <c r="A201" i="25" l="1"/>
  <c r="B202" i="25"/>
  <c r="B201" i="24"/>
  <c r="A200" i="24"/>
  <c r="A198" i="23"/>
  <c r="B199" i="23"/>
  <c r="C198" i="23"/>
  <c r="B158" i="23"/>
  <c r="B159" i="23" s="1"/>
  <c r="B160" i="23" s="1"/>
  <c r="B161" i="23" s="1"/>
  <c r="B162" i="23" s="1"/>
  <c r="B163" i="23" s="1"/>
  <c r="B164" i="23" s="1"/>
  <c r="B165" i="23" s="1"/>
  <c r="B166" i="23" s="1"/>
  <c r="C157" i="23"/>
  <c r="A202" i="25" l="1"/>
  <c r="B203" i="25"/>
  <c r="A201" i="24"/>
  <c r="B202" i="24"/>
  <c r="A199" i="23"/>
  <c r="C199" i="23" s="1"/>
  <c r="B200" i="23"/>
  <c r="B204" i="25" l="1"/>
  <c r="A203" i="25"/>
  <c r="A202" i="24"/>
  <c r="B203" i="24"/>
  <c r="B201" i="23"/>
  <c r="A200" i="23"/>
  <c r="C200" i="23"/>
  <c r="A204" i="25" l="1"/>
  <c r="B205" i="25"/>
  <c r="B204" i="24"/>
  <c r="A203" i="24"/>
  <c r="B202" i="23"/>
  <c r="A201" i="23"/>
  <c r="B206" i="25" l="1"/>
  <c r="A205" i="25"/>
  <c r="A204" i="24"/>
  <c r="B205" i="24"/>
  <c r="A202" i="23"/>
  <c r="B203" i="23"/>
  <c r="A206" i="25" l="1"/>
  <c r="B207" i="25"/>
  <c r="A205" i="24"/>
  <c r="B206" i="24"/>
  <c r="A203" i="23"/>
  <c r="B204" i="23"/>
  <c r="B208" i="25" l="1"/>
  <c r="A207" i="25"/>
  <c r="A206" i="24"/>
  <c r="B207" i="24"/>
  <c r="B205" i="23"/>
  <c r="A204" i="23"/>
  <c r="A208" i="25" l="1"/>
  <c r="B209" i="25"/>
  <c r="B208" i="24"/>
  <c r="A207" i="24"/>
  <c r="A205" i="23"/>
  <c r="B206" i="23"/>
  <c r="B210" i="25" l="1"/>
  <c r="A210" i="25" s="1"/>
  <c r="A209" i="25"/>
  <c r="B209" i="24"/>
  <c r="A208" i="24"/>
  <c r="A206" i="23"/>
  <c r="B207" i="23"/>
  <c r="A209" i="24" l="1"/>
  <c r="B210" i="24"/>
  <c r="A210" i="24" s="1"/>
  <c r="A207" i="23"/>
  <c r="B208" i="23"/>
  <c r="B209" i="23" l="1"/>
  <c r="A208" i="23"/>
  <c r="B210" i="23" l="1"/>
  <c r="A210" i="23" s="1"/>
  <c r="A209" i="23"/>
  <c r="D59" i="22" l="1"/>
  <c r="D58" i="22"/>
  <c r="D54" i="22"/>
  <c r="D53" i="22"/>
  <c r="D52" i="22" a="1"/>
  <c r="D52" i="22" s="1"/>
  <c r="AE210" i="22"/>
  <c r="Z210" i="22"/>
  <c r="AF210" i="22" s="1"/>
  <c r="X210" i="22"/>
  <c r="U210" i="22"/>
  <c r="S210" i="22"/>
  <c r="W210" i="22" s="1"/>
  <c r="R210" i="22"/>
  <c r="Q210" i="22"/>
  <c r="P210" i="22"/>
  <c r="M210" i="22"/>
  <c r="L210" i="22"/>
  <c r="O210" i="22" s="1"/>
  <c r="J210" i="22"/>
  <c r="F210" i="22"/>
  <c r="K210" i="22" s="1"/>
  <c r="D210" i="22"/>
  <c r="C210" i="22" s="1"/>
  <c r="AE209" i="22"/>
  <c r="Z209" i="22"/>
  <c r="Y209" i="22"/>
  <c r="X209" i="22"/>
  <c r="W209" i="22"/>
  <c r="U209" i="22"/>
  <c r="S209" i="22"/>
  <c r="T209" i="22" s="1"/>
  <c r="Q209" i="22"/>
  <c r="L209" i="22"/>
  <c r="R209" i="22" s="1"/>
  <c r="J209" i="22"/>
  <c r="F209" i="22"/>
  <c r="K209" i="22" s="1"/>
  <c r="D209" i="22"/>
  <c r="C209" i="22" s="1"/>
  <c r="AE208" i="22"/>
  <c r="AD208" i="22"/>
  <c r="AB208" i="22"/>
  <c r="Z208" i="22"/>
  <c r="AF208" i="22" s="1"/>
  <c r="X208" i="22"/>
  <c r="S208" i="22"/>
  <c r="Y208" i="22" s="1"/>
  <c r="Q208" i="22"/>
  <c r="L208" i="22"/>
  <c r="J208" i="22"/>
  <c r="F208" i="22"/>
  <c r="K208" i="22" s="1"/>
  <c r="D208" i="22"/>
  <c r="C208" i="22" s="1"/>
  <c r="AE207" i="22"/>
  <c r="AD207" i="22"/>
  <c r="AB207" i="22"/>
  <c r="AA207" i="22"/>
  <c r="Z207" i="22"/>
  <c r="AC207" i="22" s="1"/>
  <c r="X207" i="22"/>
  <c r="S207" i="22"/>
  <c r="W207" i="22" s="1"/>
  <c r="Q207" i="22"/>
  <c r="L207" i="22"/>
  <c r="J207" i="22"/>
  <c r="F207" i="22"/>
  <c r="K207" i="22" s="1"/>
  <c r="D207" i="22"/>
  <c r="C207" i="22"/>
  <c r="AF206" i="22"/>
  <c r="AE206" i="22"/>
  <c r="AD206" i="22"/>
  <c r="AB206" i="22"/>
  <c r="AA206" i="22"/>
  <c r="Z206" i="22"/>
  <c r="AC206" i="22" s="1"/>
  <c r="Y206" i="22"/>
  <c r="X206" i="22"/>
  <c r="V206" i="22"/>
  <c r="S206" i="22"/>
  <c r="T206" i="22" s="1"/>
  <c r="Q206" i="22"/>
  <c r="L206" i="22"/>
  <c r="R206" i="22" s="1"/>
  <c r="K206" i="22"/>
  <c r="J206" i="22"/>
  <c r="H206" i="22"/>
  <c r="F206" i="22"/>
  <c r="D206" i="22"/>
  <c r="C206" i="22"/>
  <c r="AF205" i="22"/>
  <c r="AE205" i="22"/>
  <c r="AD205" i="22"/>
  <c r="AC205" i="22"/>
  <c r="AB205" i="22"/>
  <c r="AA205" i="22"/>
  <c r="Z205" i="22"/>
  <c r="X205" i="22"/>
  <c r="S205" i="22"/>
  <c r="V205" i="22" s="1"/>
  <c r="Q205" i="22"/>
  <c r="P205" i="22"/>
  <c r="N205" i="22"/>
  <c r="M205" i="22"/>
  <c r="L205" i="22"/>
  <c r="O205" i="22" s="1"/>
  <c r="J205" i="22"/>
  <c r="F205" i="22"/>
  <c r="K205" i="22" s="1"/>
  <c r="D205" i="22"/>
  <c r="C205" i="22"/>
  <c r="AF204" i="22"/>
  <c r="AE204" i="22"/>
  <c r="AD204" i="22"/>
  <c r="AC204" i="22"/>
  <c r="AA204" i="22"/>
  <c r="Z204" i="22"/>
  <c r="AB204" i="22" s="1"/>
  <c r="X204" i="22"/>
  <c r="V204" i="22"/>
  <c r="S204" i="22"/>
  <c r="Q204" i="22"/>
  <c r="L204" i="22"/>
  <c r="O204" i="22" s="1"/>
  <c r="K204" i="22"/>
  <c r="J204" i="22"/>
  <c r="F204" i="22"/>
  <c r="H204" i="22" s="1"/>
  <c r="D204" i="22"/>
  <c r="C204" i="22"/>
  <c r="AF203" i="22"/>
  <c r="AE203" i="22"/>
  <c r="AC203" i="22"/>
  <c r="AA203" i="22"/>
  <c r="Z203" i="22"/>
  <c r="AD203" i="22" s="1"/>
  <c r="X203" i="22"/>
  <c r="S203" i="22"/>
  <c r="Q203" i="22"/>
  <c r="P203" i="22"/>
  <c r="O203" i="22"/>
  <c r="N203" i="22"/>
  <c r="M203" i="22"/>
  <c r="L203" i="22"/>
  <c r="R203" i="22" s="1"/>
  <c r="J203" i="22"/>
  <c r="F203" i="22"/>
  <c r="H203" i="22" s="1"/>
  <c r="D203" i="22"/>
  <c r="C203" i="22" s="1"/>
  <c r="AE202" i="22"/>
  <c r="Z202" i="22"/>
  <c r="X202" i="22"/>
  <c r="S202" i="22"/>
  <c r="Y202" i="22" s="1"/>
  <c r="R202" i="22"/>
  <c r="Q202" i="22"/>
  <c r="P202" i="22"/>
  <c r="O202" i="22"/>
  <c r="L202" i="22"/>
  <c r="N202" i="22" s="1"/>
  <c r="J202" i="22"/>
  <c r="F202" i="22"/>
  <c r="D202" i="22"/>
  <c r="C202" i="22" s="1"/>
  <c r="AE201" i="22"/>
  <c r="Z201" i="22"/>
  <c r="X201" i="22"/>
  <c r="S201" i="22"/>
  <c r="V201" i="22" s="1"/>
  <c r="R201" i="22"/>
  <c r="Q201" i="22"/>
  <c r="O201" i="22"/>
  <c r="L201" i="22"/>
  <c r="P201" i="22" s="1"/>
  <c r="J201" i="22"/>
  <c r="F201" i="22"/>
  <c r="H201" i="22" s="1"/>
  <c r="D201" i="22"/>
  <c r="C201" i="22" s="1"/>
  <c r="AE200" i="22"/>
  <c r="Z200" i="22"/>
  <c r="X200" i="22"/>
  <c r="W200" i="22"/>
  <c r="V200" i="22"/>
  <c r="U200" i="22"/>
  <c r="T200" i="22"/>
  <c r="S200" i="22"/>
  <c r="Y200" i="22" s="1"/>
  <c r="Q200" i="22"/>
  <c r="L200" i="22"/>
  <c r="J200" i="22"/>
  <c r="F200" i="22"/>
  <c r="H200" i="22" s="1"/>
  <c r="D200" i="22"/>
  <c r="AE199" i="22"/>
  <c r="AD199" i="22"/>
  <c r="AC199" i="22"/>
  <c r="AB199" i="22"/>
  <c r="AA199" i="22"/>
  <c r="Z199" i="22"/>
  <c r="AF199" i="22" s="1"/>
  <c r="Y199" i="22"/>
  <c r="X199" i="22"/>
  <c r="W199" i="22"/>
  <c r="S199" i="22"/>
  <c r="U199" i="22" s="1"/>
  <c r="Q199" i="22"/>
  <c r="L199" i="22"/>
  <c r="K199" i="22"/>
  <c r="J199" i="22"/>
  <c r="H199" i="22"/>
  <c r="F199" i="22"/>
  <c r="D199" i="22"/>
  <c r="AF198" i="22"/>
  <c r="AE198" i="22"/>
  <c r="AD198" i="22"/>
  <c r="AB198" i="22"/>
  <c r="AA198" i="22"/>
  <c r="Z198" i="22"/>
  <c r="AC198" i="22" s="1"/>
  <c r="X198" i="22"/>
  <c r="S198" i="22"/>
  <c r="V198" i="22" s="1"/>
  <c r="Q198" i="22"/>
  <c r="L198" i="22"/>
  <c r="J198" i="22"/>
  <c r="H198" i="22"/>
  <c r="F198" i="22"/>
  <c r="D198" i="22"/>
  <c r="AF197" i="22"/>
  <c r="AE197" i="22"/>
  <c r="AD197" i="22"/>
  <c r="AC197" i="22"/>
  <c r="AB197" i="22"/>
  <c r="AA197" i="22"/>
  <c r="Z197" i="22"/>
  <c r="X197" i="22"/>
  <c r="S197" i="22"/>
  <c r="Y197" i="22" s="1"/>
  <c r="Q197" i="22"/>
  <c r="P197" i="22"/>
  <c r="O197" i="22"/>
  <c r="N197" i="22"/>
  <c r="M197" i="22"/>
  <c r="L197" i="22"/>
  <c r="R197" i="22" s="1"/>
  <c r="J197" i="22"/>
  <c r="F197" i="22"/>
  <c r="D197" i="22"/>
  <c r="AF196" i="22"/>
  <c r="AE196" i="22"/>
  <c r="AD196" i="22"/>
  <c r="AC196" i="22"/>
  <c r="AA196" i="22"/>
  <c r="Z196" i="22"/>
  <c r="AB196" i="22" s="1"/>
  <c r="X196" i="22"/>
  <c r="S196" i="22"/>
  <c r="R196" i="22"/>
  <c r="Q196" i="22"/>
  <c r="P196" i="22"/>
  <c r="N196" i="22"/>
  <c r="L196" i="22"/>
  <c r="O196" i="22" s="1"/>
  <c r="J196" i="22"/>
  <c r="F196" i="22"/>
  <c r="H196" i="22" s="1"/>
  <c r="D196" i="22"/>
  <c r="AF195" i="22"/>
  <c r="AE195" i="22"/>
  <c r="AC195" i="22"/>
  <c r="AA195" i="22"/>
  <c r="Z195" i="22"/>
  <c r="X195" i="22"/>
  <c r="S195" i="22"/>
  <c r="R195" i="22"/>
  <c r="Q195" i="22"/>
  <c r="L195" i="22"/>
  <c r="N195" i="22" s="1"/>
  <c r="J195" i="22"/>
  <c r="F195" i="22"/>
  <c r="H195" i="22" s="1"/>
  <c r="D195" i="22"/>
  <c r="AF194" i="22"/>
  <c r="AE194" i="22"/>
  <c r="Z194" i="22"/>
  <c r="Y194" i="22"/>
  <c r="X194" i="22"/>
  <c r="W194" i="22"/>
  <c r="V194" i="22"/>
  <c r="U194" i="22"/>
  <c r="T194" i="22"/>
  <c r="S194" i="22"/>
  <c r="Q194" i="22"/>
  <c r="P194" i="22"/>
  <c r="O194" i="22"/>
  <c r="M194" i="22"/>
  <c r="L194" i="22"/>
  <c r="N194" i="22" s="1"/>
  <c r="J194" i="22"/>
  <c r="F194" i="22"/>
  <c r="D194" i="22"/>
  <c r="AE193" i="22"/>
  <c r="Z193" i="22"/>
  <c r="Y193" i="22"/>
  <c r="X193" i="22"/>
  <c r="W193" i="22"/>
  <c r="U193" i="22"/>
  <c r="S193" i="22"/>
  <c r="V193" i="22" s="1"/>
  <c r="Q193" i="22"/>
  <c r="L193" i="22"/>
  <c r="R193" i="22" s="1"/>
  <c r="J193" i="22"/>
  <c r="H193" i="22"/>
  <c r="F193" i="22"/>
  <c r="D193" i="22"/>
  <c r="AE192" i="22"/>
  <c r="Z192" i="22"/>
  <c r="Y192" i="22"/>
  <c r="X192" i="22"/>
  <c r="W192" i="22"/>
  <c r="V192" i="22"/>
  <c r="T192" i="22"/>
  <c r="S192" i="22"/>
  <c r="U192" i="22" s="1"/>
  <c r="Q192" i="22"/>
  <c r="L192" i="22"/>
  <c r="J192" i="22"/>
  <c r="F192" i="22"/>
  <c r="H192" i="22" s="1"/>
  <c r="D192" i="22"/>
  <c r="AF191" i="22"/>
  <c r="AE191" i="22"/>
  <c r="AD191" i="22"/>
  <c r="AC191" i="22"/>
  <c r="AB191" i="22"/>
  <c r="AA191" i="22"/>
  <c r="Z191" i="22"/>
  <c r="X191" i="22"/>
  <c r="T191" i="22"/>
  <c r="S191" i="22"/>
  <c r="Q191" i="22"/>
  <c r="L191" i="22"/>
  <c r="J191" i="22"/>
  <c r="F191" i="22"/>
  <c r="H191" i="22" s="1"/>
  <c r="D191" i="22"/>
  <c r="AF190" i="22"/>
  <c r="AE190" i="22"/>
  <c r="AD190" i="22"/>
  <c r="AB190" i="22"/>
  <c r="AA190" i="22"/>
  <c r="Z190" i="22"/>
  <c r="AC190" i="22" s="1"/>
  <c r="X190" i="22"/>
  <c r="V190" i="22"/>
  <c r="S190" i="22"/>
  <c r="Q190" i="22"/>
  <c r="L190" i="22"/>
  <c r="P190" i="22" s="1"/>
  <c r="J190" i="22"/>
  <c r="F190" i="22"/>
  <c r="K190" i="22" s="1"/>
  <c r="D190" i="22"/>
  <c r="AF189" i="22"/>
  <c r="AE189" i="22"/>
  <c r="AD189" i="22"/>
  <c r="AC189" i="22"/>
  <c r="AA189" i="22"/>
  <c r="Z189" i="22"/>
  <c r="AB189" i="22" s="1"/>
  <c r="X189" i="22"/>
  <c r="S189" i="22"/>
  <c r="Q189" i="22"/>
  <c r="L189" i="22"/>
  <c r="R189" i="22" s="1"/>
  <c r="K189" i="22"/>
  <c r="J189" i="22"/>
  <c r="F189" i="22"/>
  <c r="D189" i="22"/>
  <c r="AE188" i="22"/>
  <c r="Z188" i="22"/>
  <c r="X188" i="22"/>
  <c r="S188" i="22"/>
  <c r="Q188" i="22"/>
  <c r="P188" i="22"/>
  <c r="N188" i="22"/>
  <c r="L188" i="22"/>
  <c r="O188" i="22" s="1"/>
  <c r="J188" i="22"/>
  <c r="F188" i="22"/>
  <c r="H188" i="22" s="1"/>
  <c r="D188" i="22"/>
  <c r="AE187" i="22"/>
  <c r="AC187" i="22"/>
  <c r="AA187" i="22"/>
  <c r="Z187" i="22"/>
  <c r="X187" i="22"/>
  <c r="S187" i="22"/>
  <c r="U187" i="22" s="1"/>
  <c r="Q187" i="22"/>
  <c r="L187" i="22"/>
  <c r="N187" i="22" s="1"/>
  <c r="K187" i="22"/>
  <c r="J187" i="22"/>
  <c r="F187" i="22"/>
  <c r="H187" i="22" s="1"/>
  <c r="D187" i="22"/>
  <c r="AF186" i="22"/>
  <c r="AE186" i="22"/>
  <c r="AC186" i="22"/>
  <c r="AB186" i="22"/>
  <c r="Z186" i="22"/>
  <c r="Y186" i="22"/>
  <c r="X186" i="22"/>
  <c r="S186" i="22"/>
  <c r="W186" i="22" s="1"/>
  <c r="Q186" i="22"/>
  <c r="O186" i="22"/>
  <c r="L186" i="22"/>
  <c r="N186" i="22" s="1"/>
  <c r="J186" i="22"/>
  <c r="F186" i="22"/>
  <c r="D186" i="22"/>
  <c r="AE185" i="22"/>
  <c r="Z185" i="22"/>
  <c r="Y185" i="22"/>
  <c r="X185" i="22"/>
  <c r="W185" i="22"/>
  <c r="U185" i="22"/>
  <c r="T185" i="22"/>
  <c r="S185" i="22"/>
  <c r="V185" i="22" s="1"/>
  <c r="Q185" i="22"/>
  <c r="L185" i="22"/>
  <c r="O185" i="22" s="1"/>
  <c r="J185" i="22"/>
  <c r="H185" i="22"/>
  <c r="F185" i="22"/>
  <c r="D185" i="22"/>
  <c r="AE184" i="22"/>
  <c r="Z184" i="22"/>
  <c r="Y184" i="22"/>
  <c r="X184" i="22"/>
  <c r="W184" i="22"/>
  <c r="V184" i="22"/>
  <c r="S184" i="22"/>
  <c r="U184" i="22" s="1"/>
  <c r="Q184" i="22"/>
  <c r="L184" i="22"/>
  <c r="J184" i="22"/>
  <c r="H184" i="22"/>
  <c r="F184" i="22"/>
  <c r="D184" i="22"/>
  <c r="AF183" i="22"/>
  <c r="AE183" i="22"/>
  <c r="AD183" i="22"/>
  <c r="AC183" i="22"/>
  <c r="AB183" i="22"/>
  <c r="AA183" i="22"/>
  <c r="Z183" i="22"/>
  <c r="X183" i="22"/>
  <c r="S183" i="22"/>
  <c r="U183" i="22" s="1"/>
  <c r="Q183" i="22"/>
  <c r="O183" i="22"/>
  <c r="L183" i="22"/>
  <c r="J183" i="22"/>
  <c r="F183" i="22"/>
  <c r="K183" i="22" s="1"/>
  <c r="D183" i="22"/>
  <c r="AF182" i="22"/>
  <c r="AE182" i="22"/>
  <c r="AD182" i="22"/>
  <c r="AB182" i="22"/>
  <c r="AA182" i="22"/>
  <c r="Z182" i="22"/>
  <c r="AC182" i="22" s="1"/>
  <c r="X182" i="22"/>
  <c r="S182" i="22"/>
  <c r="Q182" i="22"/>
  <c r="P182" i="22"/>
  <c r="N182" i="22"/>
  <c r="L182" i="22"/>
  <c r="J182" i="22"/>
  <c r="F182" i="22"/>
  <c r="K182" i="22" s="1"/>
  <c r="D182" i="22"/>
  <c r="AF181" i="22"/>
  <c r="AE181" i="22"/>
  <c r="AD181" i="22"/>
  <c r="AC181" i="22"/>
  <c r="AA181" i="22"/>
  <c r="Z181" i="22"/>
  <c r="AB181" i="22" s="1"/>
  <c r="X181" i="22"/>
  <c r="S181" i="22"/>
  <c r="Q181" i="22"/>
  <c r="L181" i="22"/>
  <c r="R181" i="22" s="1"/>
  <c r="J181" i="22"/>
  <c r="F181" i="22"/>
  <c r="H181" i="22" s="1"/>
  <c r="D181" i="22"/>
  <c r="AE180" i="22"/>
  <c r="AD180" i="22"/>
  <c r="Z180" i="22"/>
  <c r="X180" i="22"/>
  <c r="V180" i="22"/>
  <c r="U180" i="22"/>
  <c r="T180" i="22"/>
  <c r="S180" i="22"/>
  <c r="Q180" i="22"/>
  <c r="L180" i="22"/>
  <c r="P180" i="22" s="1"/>
  <c r="J180" i="22"/>
  <c r="F180" i="22"/>
  <c r="H180" i="22" s="1"/>
  <c r="D180" i="22"/>
  <c r="AF179" i="22"/>
  <c r="AE179" i="22"/>
  <c r="Z179" i="22"/>
  <c r="X179" i="22"/>
  <c r="S179" i="22"/>
  <c r="U179" i="22" s="1"/>
  <c r="Q179" i="22"/>
  <c r="L179" i="22"/>
  <c r="N179" i="22" s="1"/>
  <c r="J179" i="22"/>
  <c r="F179" i="22"/>
  <c r="H179" i="22" s="1"/>
  <c r="D179" i="22"/>
  <c r="AF178" i="22"/>
  <c r="AE178" i="22"/>
  <c r="AD178" i="22"/>
  <c r="AC178" i="22"/>
  <c r="Z178" i="22"/>
  <c r="AA178" i="22" s="1"/>
  <c r="X178" i="22"/>
  <c r="W178" i="22"/>
  <c r="V178" i="22"/>
  <c r="U178" i="22"/>
  <c r="T178" i="22"/>
  <c r="S178" i="22"/>
  <c r="Y178" i="22" s="1"/>
  <c r="Q178" i="22"/>
  <c r="L178" i="22"/>
  <c r="J178" i="22"/>
  <c r="F178" i="22"/>
  <c r="D178" i="22"/>
  <c r="AE177" i="22"/>
  <c r="AC177" i="22"/>
  <c r="AB177" i="22"/>
  <c r="Z177" i="22"/>
  <c r="X177" i="22"/>
  <c r="S177" i="22"/>
  <c r="T177" i="22" s="1"/>
  <c r="Q177" i="22"/>
  <c r="O177" i="22"/>
  <c r="L177" i="22"/>
  <c r="M177" i="22" s="1"/>
  <c r="J177" i="22"/>
  <c r="F177" i="22"/>
  <c r="K177" i="22" s="1"/>
  <c r="D177" i="22"/>
  <c r="AF176" i="22"/>
  <c r="AE176" i="22"/>
  <c r="AD176" i="22"/>
  <c r="AB176" i="22"/>
  <c r="Z176" i="22"/>
  <c r="Y176" i="22"/>
  <c r="X176" i="22"/>
  <c r="W176" i="22"/>
  <c r="V176" i="22"/>
  <c r="T176" i="22"/>
  <c r="S176" i="22"/>
  <c r="U176" i="22" s="1"/>
  <c r="Q176" i="22"/>
  <c r="L176" i="22"/>
  <c r="M176" i="22" s="1"/>
  <c r="J176" i="22"/>
  <c r="F176" i="22"/>
  <c r="D176" i="22"/>
  <c r="AE175" i="22"/>
  <c r="AD175" i="22"/>
  <c r="AC175" i="22"/>
  <c r="AB175" i="22"/>
  <c r="AA175" i="22"/>
  <c r="Z175" i="22"/>
  <c r="AF175" i="22" s="1"/>
  <c r="X175" i="22"/>
  <c r="S175" i="22"/>
  <c r="W175" i="22" s="1"/>
  <c r="Q175" i="22"/>
  <c r="N175" i="22"/>
  <c r="M175" i="22"/>
  <c r="L175" i="22"/>
  <c r="J175" i="22"/>
  <c r="F175" i="22"/>
  <c r="K175" i="22" s="1"/>
  <c r="D175" i="22"/>
  <c r="AE174" i="22"/>
  <c r="AD174" i="22"/>
  <c r="Z174" i="22"/>
  <c r="AC174" i="22" s="1"/>
  <c r="X174" i="22"/>
  <c r="S174" i="22"/>
  <c r="W174" i="22" s="1"/>
  <c r="Q174" i="22"/>
  <c r="L174" i="22"/>
  <c r="J174" i="22"/>
  <c r="F174" i="22"/>
  <c r="D174" i="22"/>
  <c r="AE173" i="22"/>
  <c r="Z173" i="22"/>
  <c r="Y173" i="22"/>
  <c r="X173" i="22"/>
  <c r="V173" i="22"/>
  <c r="U173" i="22"/>
  <c r="S173" i="22"/>
  <c r="W173" i="22" s="1"/>
  <c r="Q173" i="22"/>
  <c r="L173" i="22"/>
  <c r="P173" i="22" s="1"/>
  <c r="J173" i="22"/>
  <c r="F173" i="22"/>
  <c r="H173" i="22" s="1"/>
  <c r="D173" i="22"/>
  <c r="B173" i="22"/>
  <c r="AE172" i="22"/>
  <c r="Z172" i="22"/>
  <c r="X172" i="22"/>
  <c r="W172" i="22"/>
  <c r="V172" i="22"/>
  <c r="S172" i="22"/>
  <c r="U172" i="22" s="1"/>
  <c r="Q172" i="22"/>
  <c r="L172" i="22"/>
  <c r="M172" i="22" s="1"/>
  <c r="J172" i="22"/>
  <c r="F172" i="22"/>
  <c r="K172" i="22" s="1"/>
  <c r="D172" i="22"/>
  <c r="AF171" i="22"/>
  <c r="AE171" i="22"/>
  <c r="AD171" i="22"/>
  <c r="AC171" i="22"/>
  <c r="AB171" i="22"/>
  <c r="AA171" i="22"/>
  <c r="Z171" i="22"/>
  <c r="X171" i="22"/>
  <c r="T171" i="22"/>
  <c r="S171" i="22"/>
  <c r="Q171" i="22"/>
  <c r="L171" i="22"/>
  <c r="J171" i="22"/>
  <c r="F171" i="22"/>
  <c r="H171" i="22" s="1"/>
  <c r="D171" i="22"/>
  <c r="B171" i="22"/>
  <c r="B172" i="22" s="1"/>
  <c r="A172" i="22" s="1"/>
  <c r="A171" i="22"/>
  <c r="AF170" i="22"/>
  <c r="AE170" i="22"/>
  <c r="AC170" i="22"/>
  <c r="AB170" i="22"/>
  <c r="AA170" i="22"/>
  <c r="Z170" i="22"/>
  <c r="AD170" i="22" s="1"/>
  <c r="Y170" i="22"/>
  <c r="X170" i="22"/>
  <c r="U170" i="22"/>
  <c r="T170" i="22"/>
  <c r="S170" i="22"/>
  <c r="W170" i="22" s="1"/>
  <c r="Q170" i="22"/>
  <c r="L170" i="22"/>
  <c r="J170" i="22"/>
  <c r="F170" i="22"/>
  <c r="D170" i="22"/>
  <c r="A170" i="22"/>
  <c r="C166" i="22"/>
  <c r="C165" i="22"/>
  <c r="C164" i="22"/>
  <c r="C163" i="22"/>
  <c r="C162" i="22"/>
  <c r="C161" i="22"/>
  <c r="C160" i="22"/>
  <c r="C159" i="22"/>
  <c r="C158" i="22"/>
  <c r="C129" i="22"/>
  <c r="B129" i="22"/>
  <c r="B130" i="22" s="1"/>
  <c r="B131" i="22" s="1"/>
  <c r="C128" i="22"/>
  <c r="B128" i="22"/>
  <c r="C127" i="22"/>
  <c r="AF122" i="22"/>
  <c r="AE122" i="22"/>
  <c r="AD122" i="22"/>
  <c r="AC122" i="22"/>
  <c r="AB122" i="22"/>
  <c r="AA122" i="22"/>
  <c r="Z122" i="22"/>
  <c r="Y122" i="22"/>
  <c r="X122" i="22"/>
  <c r="T122" i="22"/>
  <c r="S122" i="22"/>
  <c r="V122" i="22" s="1"/>
  <c r="Q122" i="22"/>
  <c r="P122" i="22"/>
  <c r="O122" i="22"/>
  <c r="M122" i="22"/>
  <c r="L122" i="22"/>
  <c r="J122" i="22"/>
  <c r="F122" i="22"/>
  <c r="K122" i="22" s="1"/>
  <c r="D122" i="22"/>
  <c r="C122" i="22" s="1"/>
  <c r="AE121" i="22"/>
  <c r="Z121" i="22"/>
  <c r="AA121" i="22" s="1"/>
  <c r="Y121" i="22"/>
  <c r="X121" i="22"/>
  <c r="V121" i="22"/>
  <c r="U121" i="22"/>
  <c r="T121" i="22"/>
  <c r="S121" i="22"/>
  <c r="W121" i="22" s="1"/>
  <c r="R121" i="22"/>
  <c r="Q121" i="22"/>
  <c r="P121" i="22"/>
  <c r="L121" i="22"/>
  <c r="O121" i="22" s="1"/>
  <c r="J121" i="22"/>
  <c r="F121" i="22"/>
  <c r="K121" i="22" s="1"/>
  <c r="D121" i="22"/>
  <c r="C121" i="22"/>
  <c r="AE120" i="22"/>
  <c r="Z120" i="22"/>
  <c r="Y120" i="22"/>
  <c r="X120" i="22"/>
  <c r="U120" i="22"/>
  <c r="S120" i="22"/>
  <c r="T120" i="22" s="1"/>
  <c r="R120" i="22"/>
  <c r="Q120" i="22"/>
  <c r="P120" i="22"/>
  <c r="O120" i="22"/>
  <c r="N120" i="22"/>
  <c r="M120" i="22"/>
  <c r="L120" i="22"/>
  <c r="K120" i="22"/>
  <c r="J120" i="22"/>
  <c r="H120" i="22"/>
  <c r="F120" i="22"/>
  <c r="D120" i="22"/>
  <c r="C120" i="22" s="1"/>
  <c r="AF119" i="22"/>
  <c r="AE119" i="22"/>
  <c r="AD119" i="22"/>
  <c r="AB119" i="22"/>
  <c r="AA119" i="22"/>
  <c r="Z119" i="22"/>
  <c r="AC119" i="22" s="1"/>
  <c r="X119" i="22"/>
  <c r="V119" i="22"/>
  <c r="S119" i="22"/>
  <c r="R119" i="22"/>
  <c r="Q119" i="22"/>
  <c r="L119" i="22"/>
  <c r="M119" i="22" s="1"/>
  <c r="J119" i="22"/>
  <c r="F119" i="22"/>
  <c r="H119" i="22" s="1"/>
  <c r="D119" i="22"/>
  <c r="C119" i="22" s="1"/>
  <c r="AF118" i="22"/>
  <c r="AE118" i="22"/>
  <c r="AC118" i="22"/>
  <c r="AB118" i="22"/>
  <c r="AA118" i="22"/>
  <c r="Z118" i="22"/>
  <c r="AD118" i="22" s="1"/>
  <c r="X118" i="22"/>
  <c r="U118" i="22"/>
  <c r="S118" i="22"/>
  <c r="V118" i="22" s="1"/>
  <c r="Q118" i="22"/>
  <c r="P118" i="22"/>
  <c r="L118" i="22"/>
  <c r="J118" i="22"/>
  <c r="F118" i="22"/>
  <c r="K118" i="22" s="1"/>
  <c r="D118" i="22"/>
  <c r="C118" i="22" s="1"/>
  <c r="AE117" i="22"/>
  <c r="Z117" i="22"/>
  <c r="Y117" i="22"/>
  <c r="X117" i="22"/>
  <c r="W117" i="22"/>
  <c r="V117" i="22"/>
  <c r="U117" i="22"/>
  <c r="T117" i="22"/>
  <c r="S117" i="22"/>
  <c r="R117" i="22"/>
  <c r="Q117" i="22"/>
  <c r="M117" i="22"/>
  <c r="L117" i="22"/>
  <c r="O117" i="22" s="1"/>
  <c r="J117" i="22"/>
  <c r="F117" i="22"/>
  <c r="D117" i="22"/>
  <c r="C117" i="22"/>
  <c r="AE116" i="22"/>
  <c r="AD116" i="22"/>
  <c r="AC116" i="22"/>
  <c r="AA116" i="22"/>
  <c r="Z116" i="22"/>
  <c r="X116" i="22"/>
  <c r="S116" i="22"/>
  <c r="T116" i="22" s="1"/>
  <c r="R116" i="22"/>
  <c r="Q116" i="22"/>
  <c r="O116" i="22"/>
  <c r="N116" i="22"/>
  <c r="M116" i="22"/>
  <c r="L116" i="22"/>
  <c r="P116" i="22" s="1"/>
  <c r="K116" i="22"/>
  <c r="J116" i="22"/>
  <c r="H116" i="22"/>
  <c r="F116" i="22"/>
  <c r="D116" i="22"/>
  <c r="C116" i="22"/>
  <c r="AF115" i="22"/>
  <c r="AE115" i="22"/>
  <c r="AD115" i="22"/>
  <c r="Z115" i="22"/>
  <c r="AC115" i="22" s="1"/>
  <c r="Y115" i="22"/>
  <c r="X115" i="22"/>
  <c r="W115" i="22"/>
  <c r="V115" i="22"/>
  <c r="T115" i="22"/>
  <c r="S115" i="22"/>
  <c r="U115" i="22" s="1"/>
  <c r="Q115" i="22"/>
  <c r="L115" i="22"/>
  <c r="M115" i="22" s="1"/>
  <c r="K115" i="22"/>
  <c r="J115" i="22"/>
  <c r="F115" i="22"/>
  <c r="H115" i="22" s="1"/>
  <c r="D115" i="22"/>
  <c r="C115" i="22" s="1"/>
  <c r="AF114" i="22"/>
  <c r="AE114" i="22"/>
  <c r="AD114" i="22"/>
  <c r="AC114" i="22"/>
  <c r="AB114" i="22"/>
  <c r="AA114" i="22"/>
  <c r="Z114" i="22"/>
  <c r="X114" i="22"/>
  <c r="W114" i="22"/>
  <c r="S114" i="22"/>
  <c r="V114" i="22" s="1"/>
  <c r="Q114" i="22"/>
  <c r="P114" i="22"/>
  <c r="O114" i="22"/>
  <c r="N114" i="22"/>
  <c r="M114" i="22"/>
  <c r="L114" i="22"/>
  <c r="R114" i="22" s="1"/>
  <c r="J114" i="22"/>
  <c r="F114" i="22"/>
  <c r="K114" i="22" s="1"/>
  <c r="D114" i="22"/>
  <c r="C114" i="22"/>
  <c r="AF113" i="22"/>
  <c r="AE113" i="22"/>
  <c r="AD113" i="22"/>
  <c r="AC113" i="22"/>
  <c r="AB113" i="22"/>
  <c r="AA113" i="22"/>
  <c r="Z113" i="22"/>
  <c r="X113" i="22"/>
  <c r="S113" i="22"/>
  <c r="W113" i="22" s="1"/>
  <c r="R113" i="22"/>
  <c r="Q113" i="22"/>
  <c r="L113" i="22"/>
  <c r="O113" i="22" s="1"/>
  <c r="J113" i="22"/>
  <c r="H113" i="22"/>
  <c r="F113" i="22"/>
  <c r="K113" i="22" s="1"/>
  <c r="D113" i="22"/>
  <c r="AF112" i="22"/>
  <c r="AE112" i="22"/>
  <c r="AD112" i="22"/>
  <c r="Z112" i="22"/>
  <c r="AB112" i="22" s="1"/>
  <c r="Y112" i="22"/>
  <c r="X112" i="22"/>
  <c r="W112" i="22"/>
  <c r="V112" i="22"/>
  <c r="U112" i="22"/>
  <c r="S112" i="22"/>
  <c r="T112" i="22" s="1"/>
  <c r="Q112" i="22"/>
  <c r="L112" i="22"/>
  <c r="P112" i="22" s="1"/>
  <c r="J112" i="22"/>
  <c r="F112" i="22"/>
  <c r="K112" i="22" s="1"/>
  <c r="D112" i="22"/>
  <c r="AF111" i="22"/>
  <c r="AE111" i="22"/>
  <c r="AB111" i="22"/>
  <c r="Z111" i="22"/>
  <c r="AD111" i="22" s="1"/>
  <c r="X111" i="22"/>
  <c r="W111" i="22"/>
  <c r="S111" i="22"/>
  <c r="Y111" i="22" s="1"/>
  <c r="Q111" i="22"/>
  <c r="O111" i="22"/>
  <c r="L111" i="22"/>
  <c r="N111" i="22" s="1"/>
  <c r="J111" i="22"/>
  <c r="F111" i="22"/>
  <c r="H111" i="22" s="1"/>
  <c r="D111" i="22"/>
  <c r="AE110" i="22"/>
  <c r="Z110" i="22"/>
  <c r="X110" i="22"/>
  <c r="U110" i="22"/>
  <c r="S110" i="22"/>
  <c r="V110" i="22" s="1"/>
  <c r="R110" i="22"/>
  <c r="Q110" i="22"/>
  <c r="L110" i="22"/>
  <c r="N110" i="22" s="1"/>
  <c r="J110" i="22"/>
  <c r="F110" i="22"/>
  <c r="D110" i="22"/>
  <c r="AF109" i="22"/>
  <c r="AE109" i="22"/>
  <c r="AD109" i="22"/>
  <c r="AC109" i="22"/>
  <c r="AB109" i="22"/>
  <c r="Z109" i="22"/>
  <c r="AA109" i="22" s="1"/>
  <c r="X109" i="22"/>
  <c r="W109" i="22"/>
  <c r="U109" i="22"/>
  <c r="T109" i="22"/>
  <c r="S109" i="22"/>
  <c r="Y109" i="22" s="1"/>
  <c r="Q109" i="22"/>
  <c r="L109" i="22"/>
  <c r="R109" i="22" s="1"/>
  <c r="J109" i="22"/>
  <c r="H109" i="22"/>
  <c r="F109" i="22"/>
  <c r="D109" i="22"/>
  <c r="AE108" i="22"/>
  <c r="AD108" i="22"/>
  <c r="Z108" i="22"/>
  <c r="AF108" i="22" s="1"/>
  <c r="X108" i="22"/>
  <c r="S108" i="22"/>
  <c r="U108" i="22" s="1"/>
  <c r="R108" i="22"/>
  <c r="Q108" i="22"/>
  <c r="N108" i="22"/>
  <c r="M108" i="22"/>
  <c r="L108" i="22"/>
  <c r="P108" i="22" s="1"/>
  <c r="J108" i="22"/>
  <c r="F108" i="22"/>
  <c r="K108" i="22" s="1"/>
  <c r="D108" i="22"/>
  <c r="AF107" i="22"/>
  <c r="AE107" i="22"/>
  <c r="AD107" i="22"/>
  <c r="AC107" i="22"/>
  <c r="AB107" i="22"/>
  <c r="AA107" i="22"/>
  <c r="Z107" i="22"/>
  <c r="X107" i="22"/>
  <c r="S107" i="22"/>
  <c r="Q107" i="22"/>
  <c r="L107" i="22"/>
  <c r="J107" i="22"/>
  <c r="F107" i="22"/>
  <c r="H107" i="22" s="1"/>
  <c r="D107" i="22"/>
  <c r="AF106" i="22"/>
  <c r="AE106" i="22"/>
  <c r="AB106" i="22"/>
  <c r="Z106" i="22"/>
  <c r="AD106" i="22" s="1"/>
  <c r="X106" i="22"/>
  <c r="S106" i="22"/>
  <c r="W106" i="22" s="1"/>
  <c r="Q106" i="22"/>
  <c r="L106" i="22"/>
  <c r="O106" i="22" s="1"/>
  <c r="J106" i="22"/>
  <c r="F106" i="22"/>
  <c r="D106" i="22"/>
  <c r="AF105" i="22"/>
  <c r="AE105" i="22"/>
  <c r="AD105" i="22"/>
  <c r="AC105" i="22"/>
  <c r="Z105" i="22"/>
  <c r="AB105" i="22" s="1"/>
  <c r="X105" i="22"/>
  <c r="S105" i="22"/>
  <c r="Y105" i="22" s="1"/>
  <c r="Q105" i="22"/>
  <c r="L105" i="22"/>
  <c r="R105" i="22" s="1"/>
  <c r="J105" i="22"/>
  <c r="F105" i="22"/>
  <c r="K105" i="22" s="1"/>
  <c r="D105" i="22"/>
  <c r="AE104" i="22"/>
  <c r="Z104" i="22"/>
  <c r="X104" i="22"/>
  <c r="S104" i="22"/>
  <c r="Y104" i="22" s="1"/>
  <c r="Q104" i="22"/>
  <c r="L104" i="22"/>
  <c r="P104" i="22" s="1"/>
  <c r="J104" i="22"/>
  <c r="F104" i="22"/>
  <c r="H104" i="22" s="1"/>
  <c r="D104" i="22"/>
  <c r="AF103" i="22"/>
  <c r="AE103" i="22"/>
  <c r="AA103" i="22"/>
  <c r="Z103" i="22"/>
  <c r="AD103" i="22" s="1"/>
  <c r="X103" i="22"/>
  <c r="W103" i="22"/>
  <c r="S103" i="22"/>
  <c r="V103" i="22" s="1"/>
  <c r="Q103" i="22"/>
  <c r="L103" i="22"/>
  <c r="N103" i="22" s="1"/>
  <c r="J103" i="22"/>
  <c r="F103" i="22"/>
  <c r="K103" i="22" s="1"/>
  <c r="D103" i="22"/>
  <c r="AF102" i="22"/>
  <c r="AE102" i="22"/>
  <c r="AD102" i="22"/>
  <c r="AC102" i="22"/>
  <c r="AB102" i="22"/>
  <c r="AA102" i="22"/>
  <c r="Z102" i="22"/>
  <c r="X102" i="22"/>
  <c r="S102" i="22"/>
  <c r="W102" i="22" s="1"/>
  <c r="Q102" i="22"/>
  <c r="L102" i="22"/>
  <c r="J102" i="22"/>
  <c r="F102" i="22"/>
  <c r="D102" i="22"/>
  <c r="AE101" i="22"/>
  <c r="Z101" i="22"/>
  <c r="AF101" i="22" s="1"/>
  <c r="X101" i="22"/>
  <c r="S101" i="22"/>
  <c r="W101" i="22" s="1"/>
  <c r="Q101" i="22"/>
  <c r="L101" i="22"/>
  <c r="P101" i="22" s="1"/>
  <c r="J101" i="22"/>
  <c r="F101" i="22"/>
  <c r="D101" i="22"/>
  <c r="AE100" i="22"/>
  <c r="AD100" i="22"/>
  <c r="Z100" i="22"/>
  <c r="AC100" i="22" s="1"/>
  <c r="X100" i="22"/>
  <c r="S100" i="22"/>
  <c r="U100" i="22" s="1"/>
  <c r="Q100" i="22"/>
  <c r="L100" i="22"/>
  <c r="R100" i="22" s="1"/>
  <c r="J100" i="22"/>
  <c r="F100" i="22"/>
  <c r="D100" i="22"/>
  <c r="AF99" i="22"/>
  <c r="AE99" i="22"/>
  <c r="AD99" i="22"/>
  <c r="AC99" i="22"/>
  <c r="AB99" i="22"/>
  <c r="AA99" i="22"/>
  <c r="Z99" i="22"/>
  <c r="X99" i="22"/>
  <c r="S99" i="22"/>
  <c r="Q99" i="22"/>
  <c r="L99" i="22"/>
  <c r="R99" i="22" s="1"/>
  <c r="J99" i="22"/>
  <c r="F99" i="22"/>
  <c r="H99" i="22" s="1"/>
  <c r="D99" i="22"/>
  <c r="AF98" i="22"/>
  <c r="AE98" i="22"/>
  <c r="AB98" i="22"/>
  <c r="Z98" i="22"/>
  <c r="AD98" i="22" s="1"/>
  <c r="X98" i="22"/>
  <c r="S98" i="22"/>
  <c r="W98" i="22" s="1"/>
  <c r="Q98" i="22"/>
  <c r="L98" i="22"/>
  <c r="O98" i="22" s="1"/>
  <c r="J98" i="22"/>
  <c r="F98" i="22"/>
  <c r="D98" i="22"/>
  <c r="AF97" i="22"/>
  <c r="AE97" i="22"/>
  <c r="AD97" i="22"/>
  <c r="AC97" i="22"/>
  <c r="Z97" i="22"/>
  <c r="AB97" i="22" s="1"/>
  <c r="X97" i="22"/>
  <c r="S97" i="22"/>
  <c r="W97" i="22" s="1"/>
  <c r="Q97" i="22"/>
  <c r="L97" i="22"/>
  <c r="O97" i="22" s="1"/>
  <c r="J97" i="22"/>
  <c r="F97" i="22"/>
  <c r="D97" i="22"/>
  <c r="B97" i="22"/>
  <c r="AE96" i="22"/>
  <c r="AA96" i="22"/>
  <c r="Z96" i="22"/>
  <c r="X96" i="22"/>
  <c r="S96" i="22"/>
  <c r="Y96" i="22" s="1"/>
  <c r="Q96" i="22"/>
  <c r="L96" i="22"/>
  <c r="P96" i="22" s="1"/>
  <c r="J96" i="22"/>
  <c r="F96" i="22"/>
  <c r="K96" i="22" s="1"/>
  <c r="D96" i="22"/>
  <c r="A96" i="22"/>
  <c r="C90" i="22"/>
  <c r="C89" i="22"/>
  <c r="C88" i="22"/>
  <c r="C87" i="22"/>
  <c r="C86" i="22"/>
  <c r="C85" i="22"/>
  <c r="C84" i="22"/>
  <c r="C83" i="22"/>
  <c r="C82" i="22"/>
  <c r="B66" i="22"/>
  <c r="C65" i="22"/>
  <c r="B65" i="22"/>
  <c r="C64" i="22"/>
  <c r="C59" i="22"/>
  <c r="C58" i="22"/>
  <c r="C53" i="22"/>
  <c r="B22" i="20"/>
  <c r="B3" i="20"/>
  <c r="B4" i="20" s="1"/>
  <c r="B6" i="20" s="1"/>
  <c r="B7" i="20" s="1"/>
  <c r="B8" i="20" s="1"/>
  <c r="B17" i="20" s="1"/>
  <c r="B18" i="20" s="1"/>
  <c r="B19" i="20" s="1"/>
  <c r="B20" i="20" s="1"/>
  <c r="G2" i="20" s="1"/>
  <c r="G3" i="20" s="1"/>
  <c r="G4" i="20" s="1"/>
  <c r="G5" i="20" s="1"/>
  <c r="B23" i="20"/>
  <c r="B24" i="20" s="1"/>
  <c r="B25" i="20" s="1"/>
  <c r="B26" i="20" s="1"/>
  <c r="B27" i="20" s="1"/>
  <c r="G7" i="20" s="1"/>
  <c r="AE210" i="21"/>
  <c r="Z210" i="21"/>
  <c r="AF210" i="21" s="1"/>
  <c r="X210" i="21"/>
  <c r="S210" i="21"/>
  <c r="R210" i="21"/>
  <c r="Q210" i="21"/>
  <c r="P210" i="21"/>
  <c r="O210" i="21"/>
  <c r="N210" i="21"/>
  <c r="M210" i="21"/>
  <c r="L210" i="21"/>
  <c r="J210" i="21"/>
  <c r="F210" i="21"/>
  <c r="K210" i="21" s="1"/>
  <c r="D210" i="21"/>
  <c r="C210" i="21"/>
  <c r="AF209" i="21"/>
  <c r="AE209" i="21"/>
  <c r="AD209" i="21"/>
  <c r="Z209" i="21"/>
  <c r="AC209" i="21" s="1"/>
  <c r="X209" i="21"/>
  <c r="S209" i="21"/>
  <c r="Q209" i="21"/>
  <c r="L209" i="21"/>
  <c r="N209" i="21" s="1"/>
  <c r="K209" i="21"/>
  <c r="J209" i="21"/>
  <c r="F209" i="21"/>
  <c r="H209" i="21" s="1"/>
  <c r="D209" i="21"/>
  <c r="C209" i="21"/>
  <c r="AF208" i="21"/>
  <c r="AE208" i="21"/>
  <c r="AD208" i="21"/>
  <c r="AC208" i="21"/>
  <c r="AB208" i="21"/>
  <c r="AA208" i="21"/>
  <c r="Z208" i="21"/>
  <c r="X208" i="21"/>
  <c r="S208" i="21"/>
  <c r="V208" i="21" s="1"/>
  <c r="Q208" i="21"/>
  <c r="L208" i="21"/>
  <c r="K208" i="21"/>
  <c r="J208" i="21"/>
  <c r="H208" i="21"/>
  <c r="F208" i="21"/>
  <c r="D208" i="21"/>
  <c r="C208" i="21" s="1"/>
  <c r="AE207" i="21"/>
  <c r="AA207" i="21"/>
  <c r="Z207" i="21"/>
  <c r="AB207" i="21" s="1"/>
  <c r="Y207" i="21"/>
  <c r="X207" i="21"/>
  <c r="S207" i="21"/>
  <c r="W207" i="21" s="1"/>
  <c r="Q207" i="21"/>
  <c r="L207" i="21"/>
  <c r="K207" i="21"/>
  <c r="J207" i="21"/>
  <c r="H207" i="21"/>
  <c r="F207" i="21"/>
  <c r="D207" i="21"/>
  <c r="C207" i="21"/>
  <c r="AE206" i="21"/>
  <c r="Z206" i="21"/>
  <c r="AF206" i="21" s="1"/>
  <c r="Y206" i="21"/>
  <c r="X206" i="21"/>
  <c r="W206" i="21"/>
  <c r="V206" i="21"/>
  <c r="U206" i="21"/>
  <c r="S206" i="21"/>
  <c r="T206" i="21" s="1"/>
  <c r="Q206" i="21"/>
  <c r="L206" i="21"/>
  <c r="R206" i="21" s="1"/>
  <c r="J206" i="21"/>
  <c r="F206" i="21"/>
  <c r="K206" i="21" s="1"/>
  <c r="D206" i="21"/>
  <c r="C206" i="21" s="1"/>
  <c r="AF205" i="21"/>
  <c r="AE205" i="21"/>
  <c r="AD205" i="21"/>
  <c r="Z205" i="21"/>
  <c r="AC205" i="21" s="1"/>
  <c r="X205" i="21"/>
  <c r="S205" i="21"/>
  <c r="R205" i="21"/>
  <c r="Q205" i="21"/>
  <c r="L205" i="21"/>
  <c r="P205" i="21" s="1"/>
  <c r="J205" i="21"/>
  <c r="F205" i="21"/>
  <c r="K205" i="21" s="1"/>
  <c r="D205" i="21"/>
  <c r="C205" i="21"/>
  <c r="AF204" i="21"/>
  <c r="AE204" i="21"/>
  <c r="AD204" i="21"/>
  <c r="AC204" i="21"/>
  <c r="AB204" i="21"/>
  <c r="AA204" i="21"/>
  <c r="Z204" i="21"/>
  <c r="X204" i="21"/>
  <c r="S204" i="21"/>
  <c r="T204" i="21" s="1"/>
  <c r="R204" i="21"/>
  <c r="Q204" i="21"/>
  <c r="P204" i="21"/>
  <c r="O204" i="21"/>
  <c r="L204" i="21"/>
  <c r="N204" i="21" s="1"/>
  <c r="J204" i="21"/>
  <c r="F204" i="21"/>
  <c r="K204" i="21" s="1"/>
  <c r="D204" i="21"/>
  <c r="C204" i="21"/>
  <c r="AE203" i="21"/>
  <c r="Z203" i="21"/>
  <c r="AC203" i="21" s="1"/>
  <c r="Y203" i="21"/>
  <c r="X203" i="21"/>
  <c r="S203" i="21"/>
  <c r="W203" i="21" s="1"/>
  <c r="Q203" i="21"/>
  <c r="L203" i="21"/>
  <c r="J203" i="21"/>
  <c r="F203" i="21"/>
  <c r="K203" i="21" s="1"/>
  <c r="D203" i="21"/>
  <c r="C203" i="21"/>
  <c r="AE202" i="21"/>
  <c r="Z202" i="21"/>
  <c r="AF202" i="21" s="1"/>
  <c r="Y202" i="21"/>
  <c r="X202" i="21"/>
  <c r="W202" i="21"/>
  <c r="V202" i="21"/>
  <c r="U202" i="21"/>
  <c r="S202" i="21"/>
  <c r="T202" i="21" s="1"/>
  <c r="Q202" i="21"/>
  <c r="L202" i="21"/>
  <c r="N202" i="21" s="1"/>
  <c r="K202" i="21"/>
  <c r="J202" i="21"/>
  <c r="H202" i="21"/>
  <c r="F202" i="21"/>
  <c r="D202" i="21"/>
  <c r="C202" i="21"/>
  <c r="AE201" i="21"/>
  <c r="AA201" i="21"/>
  <c r="Z201" i="21"/>
  <c r="X201" i="21"/>
  <c r="S201" i="21"/>
  <c r="Y201" i="21" s="1"/>
  <c r="R201" i="21"/>
  <c r="Q201" i="21"/>
  <c r="L201" i="21"/>
  <c r="P201" i="21" s="1"/>
  <c r="J201" i="21"/>
  <c r="F201" i="21"/>
  <c r="K201" i="21" s="1"/>
  <c r="D201" i="21"/>
  <c r="C201" i="21"/>
  <c r="AE200" i="21"/>
  <c r="Z200" i="21"/>
  <c r="AF200" i="21" s="1"/>
  <c r="X200" i="21"/>
  <c r="W200" i="21"/>
  <c r="V200" i="21"/>
  <c r="S200" i="21"/>
  <c r="Y200" i="21" s="1"/>
  <c r="R200" i="21"/>
  <c r="Q200" i="21"/>
  <c r="P200" i="21"/>
  <c r="O200" i="21"/>
  <c r="M200" i="21"/>
  <c r="L200" i="21"/>
  <c r="N200" i="21" s="1"/>
  <c r="J200" i="21"/>
  <c r="F200" i="21"/>
  <c r="K200" i="21" s="1"/>
  <c r="D200" i="21"/>
  <c r="AF199" i="21"/>
  <c r="AE199" i="21"/>
  <c r="Z199" i="21"/>
  <c r="AD199" i="21" s="1"/>
  <c r="X199" i="21"/>
  <c r="S199" i="21"/>
  <c r="Q199" i="21"/>
  <c r="L199" i="21"/>
  <c r="R199" i="21" s="1"/>
  <c r="J199" i="21"/>
  <c r="F199" i="21"/>
  <c r="K199" i="21" s="1"/>
  <c r="D199" i="21"/>
  <c r="AF198" i="21"/>
  <c r="AE198" i="21"/>
  <c r="AD198" i="21"/>
  <c r="AC198" i="21"/>
  <c r="Z198" i="21"/>
  <c r="AB198" i="21" s="1"/>
  <c r="X198" i="21"/>
  <c r="S198" i="21"/>
  <c r="Y198" i="21" s="1"/>
  <c r="Q198" i="21"/>
  <c r="L198" i="21"/>
  <c r="K198" i="21" s="1"/>
  <c r="J198" i="21"/>
  <c r="H198" i="21"/>
  <c r="F198" i="21"/>
  <c r="D198" i="21"/>
  <c r="AE197" i="21"/>
  <c r="Z197" i="21"/>
  <c r="X197" i="21"/>
  <c r="S197" i="21"/>
  <c r="Y197" i="21" s="1"/>
  <c r="Q197" i="21"/>
  <c r="L197" i="21"/>
  <c r="J197" i="21"/>
  <c r="F197" i="21"/>
  <c r="K197" i="21" s="1"/>
  <c r="D197" i="21"/>
  <c r="AE196" i="21"/>
  <c r="Z196" i="21"/>
  <c r="AB196" i="21" s="1"/>
  <c r="Y196" i="21"/>
  <c r="X196" i="21"/>
  <c r="W196" i="21"/>
  <c r="S196" i="21"/>
  <c r="V196" i="21" s="1"/>
  <c r="Q196" i="21"/>
  <c r="L196" i="21"/>
  <c r="K196" i="21"/>
  <c r="J196" i="21"/>
  <c r="H196" i="21"/>
  <c r="F196" i="21"/>
  <c r="C196" i="21" s="1"/>
  <c r="D196" i="21"/>
  <c r="B196" i="21"/>
  <c r="B197" i="21" s="1"/>
  <c r="A196" i="21"/>
  <c r="C166" i="21"/>
  <c r="C165" i="21"/>
  <c r="C164" i="21"/>
  <c r="C163" i="21"/>
  <c r="C162" i="21"/>
  <c r="C161" i="21"/>
  <c r="C160" i="21"/>
  <c r="C159" i="21"/>
  <c r="C158" i="21"/>
  <c r="D195" i="21"/>
  <c r="D194" i="21"/>
  <c r="D193" i="21"/>
  <c r="D192" i="21"/>
  <c r="D191" i="21"/>
  <c r="D190" i="21"/>
  <c r="D189" i="21"/>
  <c r="D188" i="21"/>
  <c r="D187" i="21"/>
  <c r="D186" i="21"/>
  <c r="D185" i="21"/>
  <c r="D184" i="21"/>
  <c r="D183" i="21"/>
  <c r="D182" i="21"/>
  <c r="D181" i="21"/>
  <c r="D180" i="21"/>
  <c r="D179" i="21"/>
  <c r="D178" i="21"/>
  <c r="D177" i="21"/>
  <c r="D176" i="21"/>
  <c r="D175" i="21"/>
  <c r="D174" i="21"/>
  <c r="D173" i="21"/>
  <c r="D172" i="21"/>
  <c r="D171" i="21"/>
  <c r="D170" i="21"/>
  <c r="D122" i="21"/>
  <c r="C122" i="21" s="1"/>
  <c r="D121" i="21"/>
  <c r="C121" i="21" s="1"/>
  <c r="D120" i="21"/>
  <c r="C120" i="21" s="1"/>
  <c r="D119" i="21"/>
  <c r="C119" i="21" s="1"/>
  <c r="D118" i="21"/>
  <c r="C118" i="21" s="1"/>
  <c r="D117" i="21"/>
  <c r="D116" i="21"/>
  <c r="D115" i="21"/>
  <c r="D114" i="21"/>
  <c r="D113" i="21"/>
  <c r="D112" i="21"/>
  <c r="D111" i="21"/>
  <c r="D110" i="21"/>
  <c r="D109" i="21"/>
  <c r="D108" i="21"/>
  <c r="D107" i="21"/>
  <c r="D106" i="21"/>
  <c r="D105" i="21"/>
  <c r="D104" i="21"/>
  <c r="D103" i="21"/>
  <c r="D102" i="21"/>
  <c r="D101" i="21"/>
  <c r="D100" i="21"/>
  <c r="D99" i="21"/>
  <c r="D98" i="21"/>
  <c r="D97" i="21"/>
  <c r="D96" i="21"/>
  <c r="D59" i="21"/>
  <c r="C59" i="21" s="1"/>
  <c r="D58" i="21"/>
  <c r="C58" i="21" s="1"/>
  <c r="D54" i="21"/>
  <c r="D53" i="21"/>
  <c r="C53" i="21" s="1"/>
  <c r="D52" i="21" a="1"/>
  <c r="D52" i="21" s="1"/>
  <c r="AE195" i="21"/>
  <c r="Z195" i="21"/>
  <c r="X195" i="21"/>
  <c r="S195" i="21"/>
  <c r="Q195" i="21"/>
  <c r="L195" i="21"/>
  <c r="P195" i="21" s="1"/>
  <c r="J195" i="21"/>
  <c r="F195" i="21"/>
  <c r="H195" i="21" s="1"/>
  <c r="AE194" i="21"/>
  <c r="Z194" i="21"/>
  <c r="AB194" i="21" s="1"/>
  <c r="X194" i="21"/>
  <c r="S194" i="21"/>
  <c r="Y194" i="21" s="1"/>
  <c r="Q194" i="21"/>
  <c r="L194" i="21"/>
  <c r="J194" i="21"/>
  <c r="F194" i="21"/>
  <c r="H194" i="21" s="1"/>
  <c r="AE193" i="21"/>
  <c r="Z193" i="21"/>
  <c r="AF193" i="21" s="1"/>
  <c r="X193" i="21"/>
  <c r="S193" i="21"/>
  <c r="Q193" i="21"/>
  <c r="L193" i="21"/>
  <c r="O193" i="21" s="1"/>
  <c r="J193" i="21"/>
  <c r="F193" i="21"/>
  <c r="AE192" i="21"/>
  <c r="Z192" i="21"/>
  <c r="X192" i="21"/>
  <c r="S192" i="21"/>
  <c r="Y192" i="21" s="1"/>
  <c r="Q192" i="21"/>
  <c r="L192" i="21"/>
  <c r="R192" i="21" s="1"/>
  <c r="J192" i="21"/>
  <c r="F192" i="21"/>
  <c r="H192" i="21" s="1"/>
  <c r="AE191" i="21"/>
  <c r="Z191" i="21"/>
  <c r="X191" i="21"/>
  <c r="S191" i="21"/>
  <c r="U191" i="21" s="1"/>
  <c r="Q191" i="21"/>
  <c r="L191" i="21"/>
  <c r="R191" i="21" s="1"/>
  <c r="J191" i="21"/>
  <c r="F191" i="21"/>
  <c r="H191" i="21" s="1"/>
  <c r="AE190" i="21"/>
  <c r="Z190" i="21"/>
  <c r="AB190" i="21" s="1"/>
  <c r="X190" i="21"/>
  <c r="S190" i="21"/>
  <c r="Q190" i="21"/>
  <c r="L190" i="21"/>
  <c r="R190" i="21" s="1"/>
  <c r="J190" i="21"/>
  <c r="F190" i="21"/>
  <c r="AE189" i="21"/>
  <c r="Z189" i="21"/>
  <c r="X189" i="21"/>
  <c r="S189" i="21"/>
  <c r="T189" i="21" s="1"/>
  <c r="Q189" i="21"/>
  <c r="L189" i="21"/>
  <c r="J189" i="21"/>
  <c r="F189" i="21"/>
  <c r="AE188" i="21"/>
  <c r="Z188" i="21"/>
  <c r="AA188" i="21" s="1"/>
  <c r="X188" i="21"/>
  <c r="S188" i="21"/>
  <c r="W188" i="21" s="1"/>
  <c r="Q188" i="21"/>
  <c r="L188" i="21"/>
  <c r="P188" i="21" s="1"/>
  <c r="J188" i="21"/>
  <c r="F188" i="21"/>
  <c r="K188" i="21" s="1"/>
  <c r="AE187" i="21"/>
  <c r="Z187" i="21"/>
  <c r="X187" i="21"/>
  <c r="S187" i="21"/>
  <c r="Y187" i="21" s="1"/>
  <c r="Q187" i="21"/>
  <c r="L187" i="21"/>
  <c r="R187" i="21" s="1"/>
  <c r="J187" i="21"/>
  <c r="F187" i="21"/>
  <c r="AE186" i="21"/>
  <c r="Z186" i="21"/>
  <c r="AB186" i="21" s="1"/>
  <c r="X186" i="21"/>
  <c r="S186" i="21"/>
  <c r="Y186" i="21" s="1"/>
  <c r="Q186" i="21"/>
  <c r="L186" i="21"/>
  <c r="R186" i="21" s="1"/>
  <c r="J186" i="21"/>
  <c r="F186" i="21"/>
  <c r="AE185" i="21"/>
  <c r="Z185" i="21"/>
  <c r="AB185" i="21" s="1"/>
  <c r="X185" i="21"/>
  <c r="S185" i="21"/>
  <c r="Q185" i="21"/>
  <c r="L185" i="21"/>
  <c r="J185" i="21"/>
  <c r="F185" i="21"/>
  <c r="AE184" i="21"/>
  <c r="Z184" i="21"/>
  <c r="AF184" i="21" s="1"/>
  <c r="X184" i="21"/>
  <c r="S184" i="21"/>
  <c r="Y184" i="21" s="1"/>
  <c r="Q184" i="21"/>
  <c r="L184" i="21"/>
  <c r="J184" i="21"/>
  <c r="F184" i="21"/>
  <c r="AE183" i="21"/>
  <c r="Z183" i="21"/>
  <c r="AB183" i="21" s="1"/>
  <c r="X183" i="21"/>
  <c r="S183" i="21"/>
  <c r="U183" i="21" s="1"/>
  <c r="Q183" i="21"/>
  <c r="L183" i="21"/>
  <c r="J183" i="21"/>
  <c r="F183" i="21"/>
  <c r="H183" i="21" s="1"/>
  <c r="AE182" i="21"/>
  <c r="Z182" i="21"/>
  <c r="AF182" i="21" s="1"/>
  <c r="X182" i="21"/>
  <c r="S182" i="21"/>
  <c r="Y182" i="21" s="1"/>
  <c r="Q182" i="21"/>
  <c r="L182" i="21"/>
  <c r="P182" i="21" s="1"/>
  <c r="J182" i="21"/>
  <c r="F182" i="21"/>
  <c r="AE181" i="21"/>
  <c r="Z181" i="21"/>
  <c r="AF181" i="21" s="1"/>
  <c r="X181" i="21"/>
  <c r="S181" i="21"/>
  <c r="T181" i="21" s="1"/>
  <c r="Q181" i="21"/>
  <c r="L181" i="21"/>
  <c r="R181" i="21" s="1"/>
  <c r="J181" i="21"/>
  <c r="F181" i="21"/>
  <c r="AE180" i="21"/>
  <c r="Z180" i="21"/>
  <c r="AF180" i="21" s="1"/>
  <c r="X180" i="21"/>
  <c r="S180" i="21"/>
  <c r="Q180" i="21"/>
  <c r="L180" i="21"/>
  <c r="P180" i="21" s="1"/>
  <c r="J180" i="21"/>
  <c r="F180" i="21"/>
  <c r="AE179" i="21"/>
  <c r="Z179" i="21"/>
  <c r="X179" i="21"/>
  <c r="S179" i="21"/>
  <c r="Y179" i="21" s="1"/>
  <c r="Q179" i="21"/>
  <c r="L179" i="21"/>
  <c r="O179" i="21" s="1"/>
  <c r="J179" i="21"/>
  <c r="F179" i="21"/>
  <c r="AE178" i="21"/>
  <c r="Z178" i="21"/>
  <c r="AB178" i="21" s="1"/>
  <c r="X178" i="21"/>
  <c r="S178" i="21"/>
  <c r="Q178" i="21"/>
  <c r="L178" i="21"/>
  <c r="P178" i="21" s="1"/>
  <c r="J178" i="21"/>
  <c r="F178" i="21"/>
  <c r="AE177" i="21"/>
  <c r="Z177" i="21"/>
  <c r="AF177" i="21" s="1"/>
  <c r="X177" i="21"/>
  <c r="S177" i="21"/>
  <c r="Q177" i="21"/>
  <c r="L177" i="21"/>
  <c r="J177" i="21"/>
  <c r="F177" i="21"/>
  <c r="AE176" i="21"/>
  <c r="Z176" i="21"/>
  <c r="AF176" i="21" s="1"/>
  <c r="X176" i="21"/>
  <c r="S176" i="21"/>
  <c r="W176" i="21" s="1"/>
  <c r="Q176" i="21"/>
  <c r="L176" i="21"/>
  <c r="J176" i="21"/>
  <c r="F176" i="21"/>
  <c r="H176" i="21" s="1"/>
  <c r="AE175" i="21"/>
  <c r="Z175" i="21"/>
  <c r="AB175" i="21" s="1"/>
  <c r="X175" i="21"/>
  <c r="S175" i="21"/>
  <c r="W175" i="21" s="1"/>
  <c r="Q175" i="21"/>
  <c r="L175" i="21"/>
  <c r="J175" i="21"/>
  <c r="F175" i="21"/>
  <c r="H175" i="21" s="1"/>
  <c r="AE174" i="21"/>
  <c r="Z174" i="21"/>
  <c r="X174" i="21"/>
  <c r="S174" i="21"/>
  <c r="Y174" i="21" s="1"/>
  <c r="Q174" i="21"/>
  <c r="L174" i="21"/>
  <c r="P174" i="21" s="1"/>
  <c r="J174" i="21"/>
  <c r="F174" i="21"/>
  <c r="AE173" i="21"/>
  <c r="Z173" i="21"/>
  <c r="AD173" i="21" s="1"/>
  <c r="X173" i="21"/>
  <c r="S173" i="21"/>
  <c r="Y173" i="21" s="1"/>
  <c r="Q173" i="21"/>
  <c r="L173" i="21"/>
  <c r="M173" i="21" s="1"/>
  <c r="J173" i="21"/>
  <c r="F173" i="21"/>
  <c r="H173" i="21" s="1"/>
  <c r="AE172" i="21"/>
  <c r="Z172" i="21"/>
  <c r="AB172" i="21" s="1"/>
  <c r="X172" i="21"/>
  <c r="S172" i="21"/>
  <c r="Q172" i="21"/>
  <c r="L172" i="21"/>
  <c r="O172" i="21" s="1"/>
  <c r="J172" i="21"/>
  <c r="F172" i="21"/>
  <c r="AE171" i="21"/>
  <c r="Z171" i="21"/>
  <c r="AC171" i="21" s="1"/>
  <c r="X171" i="21"/>
  <c r="S171" i="21"/>
  <c r="Q171" i="21"/>
  <c r="L171" i="21"/>
  <c r="O171" i="21" s="1"/>
  <c r="J171" i="21"/>
  <c r="F171" i="21"/>
  <c r="B171" i="21"/>
  <c r="A171" i="21" s="1"/>
  <c r="AE170" i="21"/>
  <c r="Z170" i="21"/>
  <c r="AB170" i="21" s="1"/>
  <c r="X170" i="21"/>
  <c r="S170" i="21"/>
  <c r="V170" i="21" s="1"/>
  <c r="Q170" i="21"/>
  <c r="L170" i="21"/>
  <c r="J170" i="21"/>
  <c r="F170" i="21"/>
  <c r="K170" i="21" s="1"/>
  <c r="A170" i="21"/>
  <c r="B128" i="21"/>
  <c r="C128" i="21" s="1"/>
  <c r="C127" i="21"/>
  <c r="AE122" i="21"/>
  <c r="Z122" i="21"/>
  <c r="AD122" i="21" s="1"/>
  <c r="X122" i="21"/>
  <c r="S122" i="21"/>
  <c r="Y122" i="21" s="1"/>
  <c r="Q122" i="21"/>
  <c r="L122" i="21"/>
  <c r="O122" i="21" s="1"/>
  <c r="J122" i="21"/>
  <c r="F122" i="21"/>
  <c r="AE121" i="21"/>
  <c r="Z121" i="21"/>
  <c r="AB121" i="21" s="1"/>
  <c r="X121" i="21"/>
  <c r="S121" i="21"/>
  <c r="T121" i="21" s="1"/>
  <c r="Q121" i="21"/>
  <c r="L121" i="21"/>
  <c r="M121" i="21" s="1"/>
  <c r="J121" i="21"/>
  <c r="F121" i="21"/>
  <c r="K121" i="21" s="1"/>
  <c r="AE120" i="21"/>
  <c r="Z120" i="21"/>
  <c r="AF120" i="21" s="1"/>
  <c r="X120" i="21"/>
  <c r="S120" i="21"/>
  <c r="T120" i="21" s="1"/>
  <c r="Q120" i="21"/>
  <c r="L120" i="21"/>
  <c r="J120" i="21"/>
  <c r="F120" i="21"/>
  <c r="K120" i="21" s="1"/>
  <c r="AE119" i="21"/>
  <c r="Z119" i="21"/>
  <c r="X119" i="21"/>
  <c r="S119" i="21"/>
  <c r="Y119" i="21" s="1"/>
  <c r="Q119" i="21"/>
  <c r="L119" i="21"/>
  <c r="J119" i="21"/>
  <c r="F119" i="21"/>
  <c r="K119" i="21" s="1"/>
  <c r="AE118" i="21"/>
  <c r="Z118" i="21"/>
  <c r="AB118" i="21" s="1"/>
  <c r="X118" i="21"/>
  <c r="S118" i="21"/>
  <c r="W118" i="21" s="1"/>
  <c r="Q118" i="21"/>
  <c r="L118" i="21"/>
  <c r="R118" i="21" s="1"/>
  <c r="J118" i="21"/>
  <c r="F118" i="21"/>
  <c r="K118" i="21" s="1"/>
  <c r="AE117" i="21"/>
  <c r="Z117" i="21"/>
  <c r="X117" i="21"/>
  <c r="S117" i="21"/>
  <c r="Y117" i="21" s="1"/>
  <c r="Q117" i="21"/>
  <c r="L117" i="21"/>
  <c r="M117" i="21" s="1"/>
  <c r="J117" i="21"/>
  <c r="F117" i="21"/>
  <c r="AE116" i="21"/>
  <c r="Z116" i="21"/>
  <c r="AF116" i="21" s="1"/>
  <c r="X116" i="21"/>
  <c r="S116" i="21"/>
  <c r="Y116" i="21" s="1"/>
  <c r="Q116" i="21"/>
  <c r="L116" i="21"/>
  <c r="J116" i="21"/>
  <c r="F116" i="21"/>
  <c r="K116" i="21" s="1"/>
  <c r="AE115" i="21"/>
  <c r="Z115" i="21"/>
  <c r="AB115" i="21" s="1"/>
  <c r="X115" i="21"/>
  <c r="S115" i="21"/>
  <c r="Q115" i="21"/>
  <c r="L115" i="21"/>
  <c r="J115" i="21"/>
  <c r="F115" i="21"/>
  <c r="H115" i="21" s="1"/>
  <c r="AE114" i="21"/>
  <c r="Z114" i="21"/>
  <c r="AA114" i="21" s="1"/>
  <c r="X114" i="21"/>
  <c r="S114" i="21"/>
  <c r="U114" i="21" s="1"/>
  <c r="Q114" i="21"/>
  <c r="L114" i="21"/>
  <c r="R114" i="21" s="1"/>
  <c r="J114" i="21"/>
  <c r="F114" i="21"/>
  <c r="K114" i="21" s="1"/>
  <c r="AE113" i="21"/>
  <c r="Z113" i="21"/>
  <c r="AD113" i="21" s="1"/>
  <c r="X113" i="21"/>
  <c r="S113" i="21"/>
  <c r="Y113" i="21" s="1"/>
  <c r="Q113" i="21"/>
  <c r="L113" i="21"/>
  <c r="P113" i="21" s="1"/>
  <c r="J113" i="21"/>
  <c r="F113" i="21"/>
  <c r="H113" i="21" s="1"/>
  <c r="AE112" i="21"/>
  <c r="Z112" i="21"/>
  <c r="X112" i="21"/>
  <c r="S112" i="21"/>
  <c r="T112" i="21" s="1"/>
  <c r="Q112" i="21"/>
  <c r="L112" i="21"/>
  <c r="J112" i="21"/>
  <c r="F112" i="21"/>
  <c r="AE111" i="21"/>
  <c r="Z111" i="21"/>
  <c r="AC111" i="21" s="1"/>
  <c r="X111" i="21"/>
  <c r="S111" i="21"/>
  <c r="U111" i="21" s="1"/>
  <c r="Q111" i="21"/>
  <c r="L111" i="21"/>
  <c r="J111" i="21"/>
  <c r="F111" i="21"/>
  <c r="AE110" i="21"/>
  <c r="Z110" i="21"/>
  <c r="AB110" i="21" s="1"/>
  <c r="X110" i="21"/>
  <c r="S110" i="21"/>
  <c r="V110" i="21" s="1"/>
  <c r="Q110" i="21"/>
  <c r="L110" i="21"/>
  <c r="M110" i="21" s="1"/>
  <c r="J110" i="21"/>
  <c r="F110" i="21"/>
  <c r="AE109" i="21"/>
  <c r="Z109" i="21"/>
  <c r="X109" i="21"/>
  <c r="S109" i="21"/>
  <c r="Q109" i="21"/>
  <c r="L109" i="21"/>
  <c r="P109" i="21" s="1"/>
  <c r="J109" i="21"/>
  <c r="F109" i="21"/>
  <c r="AE108" i="21"/>
  <c r="Z108" i="21"/>
  <c r="X108" i="21"/>
  <c r="S108" i="21"/>
  <c r="Y108" i="21" s="1"/>
  <c r="Q108" i="21"/>
  <c r="L108" i="21"/>
  <c r="R108" i="21" s="1"/>
  <c r="J108" i="21"/>
  <c r="F108" i="21"/>
  <c r="H108" i="21" s="1"/>
  <c r="AE107" i="21"/>
  <c r="Z107" i="21"/>
  <c r="AD107" i="21" s="1"/>
  <c r="X107" i="21"/>
  <c r="S107" i="21"/>
  <c r="Y107" i="21" s="1"/>
  <c r="Q107" i="21"/>
  <c r="L107" i="21"/>
  <c r="J107" i="21"/>
  <c r="F107" i="21"/>
  <c r="AE106" i="21"/>
  <c r="Z106" i="21"/>
  <c r="AD106" i="21" s="1"/>
  <c r="X106" i="21"/>
  <c r="S106" i="21"/>
  <c r="Y106" i="21" s="1"/>
  <c r="Q106" i="21"/>
  <c r="L106" i="21"/>
  <c r="R106" i="21" s="1"/>
  <c r="J106" i="21"/>
  <c r="F106" i="21"/>
  <c r="AE105" i="21"/>
  <c r="Z105" i="21"/>
  <c r="X105" i="21"/>
  <c r="S105" i="21"/>
  <c r="T105" i="21" s="1"/>
  <c r="Q105" i="21"/>
  <c r="L105" i="21"/>
  <c r="J105" i="21"/>
  <c r="F105" i="21"/>
  <c r="AE104" i="21"/>
  <c r="Z104" i="21"/>
  <c r="AF104" i="21" s="1"/>
  <c r="X104" i="21"/>
  <c r="S104" i="21"/>
  <c r="Y104" i="21" s="1"/>
  <c r="Q104" i="21"/>
  <c r="L104" i="21"/>
  <c r="P104" i="21" s="1"/>
  <c r="J104" i="21"/>
  <c r="F104" i="21"/>
  <c r="K104" i="21" s="1"/>
  <c r="AE103" i="21"/>
  <c r="Z103" i="21"/>
  <c r="X103" i="21"/>
  <c r="S103" i="21"/>
  <c r="U103" i="21" s="1"/>
  <c r="Q103" i="21"/>
  <c r="L103" i="21"/>
  <c r="N103" i="21" s="1"/>
  <c r="J103" i="21"/>
  <c r="F103" i="21"/>
  <c r="AE102" i="21"/>
  <c r="Z102" i="21"/>
  <c r="AB102" i="21" s="1"/>
  <c r="X102" i="21"/>
  <c r="S102" i="21"/>
  <c r="U102" i="21" s="1"/>
  <c r="Q102" i="21"/>
  <c r="L102" i="21"/>
  <c r="J102" i="21"/>
  <c r="F102" i="21"/>
  <c r="AE101" i="21"/>
  <c r="Z101" i="21"/>
  <c r="X101" i="21"/>
  <c r="S101" i="21"/>
  <c r="Q101" i="21"/>
  <c r="L101" i="21"/>
  <c r="R101" i="21" s="1"/>
  <c r="J101" i="21"/>
  <c r="F101" i="21"/>
  <c r="AE100" i="21"/>
  <c r="Z100" i="21"/>
  <c r="AF100" i="21" s="1"/>
  <c r="X100" i="21"/>
  <c r="S100" i="21"/>
  <c r="Y100" i="21" s="1"/>
  <c r="Q100" i="21"/>
  <c r="L100" i="21"/>
  <c r="J100" i="21"/>
  <c r="F100" i="21"/>
  <c r="H100" i="21" s="1"/>
  <c r="AE99" i="21"/>
  <c r="Z99" i="21"/>
  <c r="AA99" i="21" s="1"/>
  <c r="X99" i="21"/>
  <c r="S99" i="21"/>
  <c r="T99" i="21" s="1"/>
  <c r="Q99" i="21"/>
  <c r="L99" i="21"/>
  <c r="J99" i="21"/>
  <c r="F99" i="21"/>
  <c r="AE98" i="21"/>
  <c r="Z98" i="21"/>
  <c r="AF98" i="21" s="1"/>
  <c r="X98" i="21"/>
  <c r="S98" i="21"/>
  <c r="Y98" i="21" s="1"/>
  <c r="Q98" i="21"/>
  <c r="L98" i="21"/>
  <c r="R98" i="21" s="1"/>
  <c r="J98" i="21"/>
  <c r="F98" i="21"/>
  <c r="K98" i="21" s="1"/>
  <c r="AE97" i="21"/>
  <c r="Z97" i="21"/>
  <c r="AC97" i="21" s="1"/>
  <c r="X97" i="21"/>
  <c r="S97" i="21"/>
  <c r="T97" i="21" s="1"/>
  <c r="Q97" i="21"/>
  <c r="L97" i="21"/>
  <c r="R97" i="21" s="1"/>
  <c r="J97" i="21"/>
  <c r="F97" i="21"/>
  <c r="K97" i="21" s="1"/>
  <c r="B97" i="21"/>
  <c r="B98" i="21" s="1"/>
  <c r="AE96" i="21"/>
  <c r="Z96" i="21"/>
  <c r="X96" i="21"/>
  <c r="S96" i="21"/>
  <c r="Y96" i="21" s="1"/>
  <c r="Q96" i="21"/>
  <c r="L96" i="21"/>
  <c r="P96" i="21" s="1"/>
  <c r="J96" i="21"/>
  <c r="F96" i="21"/>
  <c r="A96" i="21"/>
  <c r="C90" i="21"/>
  <c r="C89" i="21"/>
  <c r="C88" i="21"/>
  <c r="C87" i="21"/>
  <c r="C86" i="21"/>
  <c r="B65" i="21"/>
  <c r="B66" i="21" s="1"/>
  <c r="C64" i="21"/>
  <c r="C181" i="19"/>
  <c r="C180" i="19"/>
  <c r="C179" i="19"/>
  <c r="C178" i="19"/>
  <c r="C177" i="19"/>
  <c r="C176" i="19"/>
  <c r="C175" i="19"/>
  <c r="C174" i="19"/>
  <c r="C173" i="19"/>
  <c r="C172" i="19"/>
  <c r="C171" i="19"/>
  <c r="C170" i="19"/>
  <c r="C169" i="19"/>
  <c r="C168" i="19"/>
  <c r="C167" i="19"/>
  <c r="C166" i="19"/>
  <c r="C165" i="19"/>
  <c r="C164" i="19"/>
  <c r="C163" i="19"/>
  <c r="C162" i="19"/>
  <c r="C161" i="19"/>
  <c r="C160" i="19"/>
  <c r="C159" i="19"/>
  <c r="C158" i="19"/>
  <c r="C157" i="19"/>
  <c r="C156" i="19"/>
  <c r="C122" i="19"/>
  <c r="C121" i="19"/>
  <c r="C120" i="19"/>
  <c r="C119" i="19"/>
  <c r="C118" i="19"/>
  <c r="C117" i="19"/>
  <c r="C116" i="19"/>
  <c r="C115" i="19"/>
  <c r="C114" i="19"/>
  <c r="C113" i="19"/>
  <c r="C112" i="19"/>
  <c r="C111" i="19"/>
  <c r="C110" i="19"/>
  <c r="C109" i="19"/>
  <c r="C108" i="19"/>
  <c r="C107" i="19"/>
  <c r="C106" i="19"/>
  <c r="C105" i="19"/>
  <c r="C104" i="19"/>
  <c r="C103" i="19"/>
  <c r="C102" i="19"/>
  <c r="C101" i="19"/>
  <c r="C100" i="19"/>
  <c r="C99" i="19"/>
  <c r="C98" i="19"/>
  <c r="C97" i="19"/>
  <c r="A181" i="19"/>
  <c r="A180" i="19"/>
  <c r="A179" i="19"/>
  <c r="A178" i="19"/>
  <c r="A177" i="19"/>
  <c r="A176" i="19"/>
  <c r="A175" i="19"/>
  <c r="A174" i="19"/>
  <c r="A173" i="19"/>
  <c r="A172" i="19"/>
  <c r="A171" i="19"/>
  <c r="A170" i="19"/>
  <c r="A169" i="19"/>
  <c r="A168" i="19"/>
  <c r="A167" i="19"/>
  <c r="A166" i="19"/>
  <c r="A165" i="19"/>
  <c r="A164" i="19"/>
  <c r="A163" i="19"/>
  <c r="A162" i="19"/>
  <c r="A161" i="19"/>
  <c r="A160" i="19"/>
  <c r="A159" i="19"/>
  <c r="A158" i="19"/>
  <c r="A157" i="19"/>
  <c r="A156" i="19"/>
  <c r="A122" i="19"/>
  <c r="A121" i="19"/>
  <c r="A120" i="19"/>
  <c r="A119" i="19"/>
  <c r="A118" i="19"/>
  <c r="A117" i="19"/>
  <c r="A116" i="19"/>
  <c r="A115" i="19"/>
  <c r="A114" i="19"/>
  <c r="A113" i="19"/>
  <c r="A112" i="19"/>
  <c r="A111" i="19"/>
  <c r="A110" i="19"/>
  <c r="A109" i="19"/>
  <c r="A108" i="19"/>
  <c r="A107" i="19"/>
  <c r="A106" i="19"/>
  <c r="A105" i="19"/>
  <c r="A104" i="19"/>
  <c r="A103" i="19"/>
  <c r="A102" i="19"/>
  <c r="A101" i="19"/>
  <c r="A100" i="19"/>
  <c r="A98" i="19"/>
  <c r="A97" i="19"/>
  <c r="A96" i="19"/>
  <c r="A99" i="19"/>
  <c r="F96" i="19"/>
  <c r="C127" i="19"/>
  <c r="C65" i="19"/>
  <c r="C64" i="19"/>
  <c r="C90" i="19"/>
  <c r="C89" i="19"/>
  <c r="C88" i="19"/>
  <c r="C87" i="19"/>
  <c r="C86" i="19"/>
  <c r="D59" i="19"/>
  <c r="C59" i="19" s="1"/>
  <c r="D58" i="19"/>
  <c r="C58" i="19" s="1"/>
  <c r="D54" i="19"/>
  <c r="D53" i="19"/>
  <c r="C53" i="19" s="1"/>
  <c r="AE181" i="19"/>
  <c r="Z181" i="19"/>
  <c r="X181" i="19"/>
  <c r="S181" i="19"/>
  <c r="W181" i="19" s="1"/>
  <c r="Q181" i="19"/>
  <c r="L181" i="19"/>
  <c r="R181" i="19" s="1"/>
  <c r="J181" i="19"/>
  <c r="F181" i="19"/>
  <c r="H181" i="19" s="1"/>
  <c r="AE180" i="19"/>
  <c r="Z180" i="19"/>
  <c r="AA180" i="19" s="1"/>
  <c r="X180" i="19"/>
  <c r="S180" i="19"/>
  <c r="Y180" i="19" s="1"/>
  <c r="Q180" i="19"/>
  <c r="L180" i="19"/>
  <c r="R180" i="19" s="1"/>
  <c r="J180" i="19"/>
  <c r="F180" i="19"/>
  <c r="AE179" i="19"/>
  <c r="Z179" i="19"/>
  <c r="AB179" i="19" s="1"/>
  <c r="X179" i="19"/>
  <c r="S179" i="19"/>
  <c r="V179" i="19" s="1"/>
  <c r="Q179" i="19"/>
  <c r="L179" i="19"/>
  <c r="O179" i="19" s="1"/>
  <c r="J179" i="19"/>
  <c r="F179" i="19"/>
  <c r="H179" i="19" s="1"/>
  <c r="AE178" i="19"/>
  <c r="Z178" i="19"/>
  <c r="AF178" i="19" s="1"/>
  <c r="X178" i="19"/>
  <c r="S178" i="19"/>
  <c r="W178" i="19" s="1"/>
  <c r="Q178" i="19"/>
  <c r="L178" i="19"/>
  <c r="J178" i="19"/>
  <c r="F178" i="19"/>
  <c r="K178" i="19" s="1"/>
  <c r="AE177" i="19"/>
  <c r="Z177" i="19"/>
  <c r="AA177" i="19" s="1"/>
  <c r="X177" i="19"/>
  <c r="S177" i="19"/>
  <c r="Q177" i="19"/>
  <c r="L177" i="19"/>
  <c r="R177" i="19" s="1"/>
  <c r="J177" i="19"/>
  <c r="F177" i="19"/>
  <c r="AE176" i="19"/>
  <c r="Z176" i="19"/>
  <c r="X176" i="19"/>
  <c r="S176" i="19"/>
  <c r="T176" i="19" s="1"/>
  <c r="Q176" i="19"/>
  <c r="L176" i="19"/>
  <c r="J176" i="19"/>
  <c r="F176" i="19"/>
  <c r="H176" i="19" s="1"/>
  <c r="AE175" i="19"/>
  <c r="Z175" i="19"/>
  <c r="AF175" i="19" s="1"/>
  <c r="X175" i="19"/>
  <c r="W175" i="19"/>
  <c r="V175" i="19"/>
  <c r="S175" i="19"/>
  <c r="T175" i="19" s="1"/>
  <c r="Q175" i="19"/>
  <c r="L175" i="19"/>
  <c r="N175" i="19" s="1"/>
  <c r="J175" i="19"/>
  <c r="F175" i="19"/>
  <c r="H175" i="19" s="1"/>
  <c r="AE174" i="19"/>
  <c r="Z174" i="19"/>
  <c r="X174" i="19"/>
  <c r="S174" i="19"/>
  <c r="Y174" i="19" s="1"/>
  <c r="Q174" i="19"/>
  <c r="L174" i="19"/>
  <c r="O174" i="19" s="1"/>
  <c r="J174" i="19"/>
  <c r="F174" i="19"/>
  <c r="H174" i="19" s="1"/>
  <c r="AE173" i="19"/>
  <c r="Z173" i="19"/>
  <c r="AF173" i="19" s="1"/>
  <c r="X173" i="19"/>
  <c r="S173" i="19"/>
  <c r="Q173" i="19"/>
  <c r="L173" i="19"/>
  <c r="P173" i="19" s="1"/>
  <c r="J173" i="19"/>
  <c r="F173" i="19"/>
  <c r="AE172" i="19"/>
  <c r="Z172" i="19"/>
  <c r="AC172" i="19" s="1"/>
  <c r="X172" i="19"/>
  <c r="S172" i="19"/>
  <c r="V172" i="19" s="1"/>
  <c r="Q172" i="19"/>
  <c r="L172" i="19"/>
  <c r="M172" i="19" s="1"/>
  <c r="J172" i="19"/>
  <c r="F172" i="19"/>
  <c r="K172" i="19" s="1"/>
  <c r="AE171" i="19"/>
  <c r="Z171" i="19"/>
  <c r="AF171" i="19" s="1"/>
  <c r="X171" i="19"/>
  <c r="S171" i="19"/>
  <c r="Y171" i="19" s="1"/>
  <c r="Q171" i="19"/>
  <c r="L171" i="19"/>
  <c r="J171" i="19"/>
  <c r="F171" i="19"/>
  <c r="H171" i="19" s="1"/>
  <c r="AE170" i="19"/>
  <c r="Z170" i="19"/>
  <c r="AD170" i="19" s="1"/>
  <c r="X170" i="19"/>
  <c r="S170" i="19"/>
  <c r="Q170" i="19"/>
  <c r="L170" i="19"/>
  <c r="N170" i="19" s="1"/>
  <c r="J170" i="19"/>
  <c r="F170" i="19"/>
  <c r="H170" i="19" s="1"/>
  <c r="AE169" i="19"/>
  <c r="Z169" i="19"/>
  <c r="AB169" i="19" s="1"/>
  <c r="X169" i="19"/>
  <c r="S169" i="19"/>
  <c r="Y169" i="19" s="1"/>
  <c r="Q169" i="19"/>
  <c r="L169" i="19"/>
  <c r="R169" i="19" s="1"/>
  <c r="J169" i="19"/>
  <c r="F169" i="19"/>
  <c r="H169" i="19" s="1"/>
  <c r="AE168" i="19"/>
  <c r="Z168" i="19"/>
  <c r="X168" i="19"/>
  <c r="S168" i="19"/>
  <c r="U168" i="19" s="1"/>
  <c r="Q168" i="19"/>
  <c r="L168" i="19"/>
  <c r="O168" i="19" s="1"/>
  <c r="J168" i="19"/>
  <c r="F168" i="19"/>
  <c r="C139" i="19" s="1"/>
  <c r="AE167" i="19"/>
  <c r="Z167" i="19"/>
  <c r="AF167" i="19" s="1"/>
  <c r="X167" i="19"/>
  <c r="S167" i="19"/>
  <c r="V167" i="19" s="1"/>
  <c r="Q167" i="19"/>
  <c r="L167" i="19"/>
  <c r="N167" i="19" s="1"/>
  <c r="J167" i="19"/>
  <c r="F167" i="19"/>
  <c r="C138" i="19" s="1"/>
  <c r="AE166" i="19"/>
  <c r="Z166" i="19"/>
  <c r="X166" i="19"/>
  <c r="S166" i="19"/>
  <c r="T166" i="19" s="1"/>
  <c r="Q166" i="19"/>
  <c r="L166" i="19"/>
  <c r="J166" i="19"/>
  <c r="F166" i="19"/>
  <c r="AE165" i="19"/>
  <c r="Z165" i="19"/>
  <c r="AA165" i="19" s="1"/>
  <c r="X165" i="19"/>
  <c r="S165" i="19"/>
  <c r="Q165" i="19"/>
  <c r="L165" i="19"/>
  <c r="P165" i="19" s="1"/>
  <c r="J165" i="19"/>
  <c r="F165" i="19"/>
  <c r="AE164" i="19"/>
  <c r="Z164" i="19"/>
  <c r="X164" i="19"/>
  <c r="S164" i="19"/>
  <c r="Q164" i="19"/>
  <c r="L164" i="19"/>
  <c r="N164" i="19" s="1"/>
  <c r="J164" i="19"/>
  <c r="F164" i="19"/>
  <c r="AE163" i="19"/>
  <c r="Z163" i="19"/>
  <c r="AF163" i="19" s="1"/>
  <c r="X163" i="19"/>
  <c r="S163" i="19"/>
  <c r="Y163" i="19" s="1"/>
  <c r="Q163" i="19"/>
  <c r="L163" i="19"/>
  <c r="J163" i="19"/>
  <c r="F163" i="19"/>
  <c r="AE162" i="19"/>
  <c r="Z162" i="19"/>
  <c r="AC162" i="19" s="1"/>
  <c r="X162" i="19"/>
  <c r="S162" i="19"/>
  <c r="Y162" i="19" s="1"/>
  <c r="Q162" i="19"/>
  <c r="L162" i="19"/>
  <c r="N162" i="19" s="1"/>
  <c r="J162" i="19"/>
  <c r="F162" i="19"/>
  <c r="H162" i="19" s="1"/>
  <c r="AE161" i="19"/>
  <c r="Z161" i="19"/>
  <c r="AF161" i="19" s="1"/>
  <c r="X161" i="19"/>
  <c r="S161" i="19"/>
  <c r="Q161" i="19"/>
  <c r="L161" i="19"/>
  <c r="O161" i="19" s="1"/>
  <c r="J161" i="19"/>
  <c r="F161" i="19"/>
  <c r="H161" i="19" s="1"/>
  <c r="AE160" i="19"/>
  <c r="Z160" i="19"/>
  <c r="AB160" i="19" s="1"/>
  <c r="X160" i="19"/>
  <c r="S160" i="19"/>
  <c r="U160" i="19" s="1"/>
  <c r="Q160" i="19"/>
  <c r="L160" i="19"/>
  <c r="J160" i="19"/>
  <c r="F160" i="19"/>
  <c r="H160" i="19" s="1"/>
  <c r="AE159" i="19"/>
  <c r="Z159" i="19"/>
  <c r="AF159" i="19" s="1"/>
  <c r="X159" i="19"/>
  <c r="S159" i="19"/>
  <c r="Y159" i="19" s="1"/>
  <c r="Q159" i="19"/>
  <c r="L159" i="19"/>
  <c r="R159" i="19" s="1"/>
  <c r="J159" i="19"/>
  <c r="F159" i="19"/>
  <c r="AE158" i="19"/>
  <c r="Z158" i="19"/>
  <c r="X158" i="19"/>
  <c r="S158" i="19"/>
  <c r="W158" i="19" s="1"/>
  <c r="Q158" i="19"/>
  <c r="L158" i="19"/>
  <c r="M158" i="19" s="1"/>
  <c r="J158" i="19"/>
  <c r="F158" i="19"/>
  <c r="H158" i="19" s="1"/>
  <c r="AE157" i="19"/>
  <c r="Z157" i="19"/>
  <c r="AF157" i="19" s="1"/>
  <c r="X157" i="19"/>
  <c r="S157" i="19"/>
  <c r="Y157" i="19" s="1"/>
  <c r="Q157" i="19"/>
  <c r="L157" i="19"/>
  <c r="N157" i="19" s="1"/>
  <c r="J157" i="19"/>
  <c r="F157" i="19"/>
  <c r="B157" i="19"/>
  <c r="B158" i="19" s="1"/>
  <c r="B159" i="19" s="1"/>
  <c r="AE156" i="19"/>
  <c r="Z156" i="19"/>
  <c r="AD156" i="19" s="1"/>
  <c r="X156" i="19"/>
  <c r="S156" i="19"/>
  <c r="W156" i="19" s="1"/>
  <c r="Q156" i="19"/>
  <c r="L156" i="19"/>
  <c r="J156" i="19"/>
  <c r="F156" i="19"/>
  <c r="C153" i="19"/>
  <c r="B128" i="19"/>
  <c r="B129" i="19" s="1"/>
  <c r="AE122" i="19"/>
  <c r="Z122" i="19"/>
  <c r="AF122" i="19" s="1"/>
  <c r="X122" i="19"/>
  <c r="S122" i="19"/>
  <c r="U122" i="19" s="1"/>
  <c r="Q122" i="19"/>
  <c r="L122" i="19"/>
  <c r="J122" i="19"/>
  <c r="F122" i="19"/>
  <c r="K122" i="19" s="1"/>
  <c r="AE121" i="19"/>
  <c r="Z121" i="19"/>
  <c r="X121" i="19"/>
  <c r="S121" i="19"/>
  <c r="V121" i="19" s="1"/>
  <c r="Q121" i="19"/>
  <c r="L121" i="19"/>
  <c r="J121" i="19"/>
  <c r="F121" i="19"/>
  <c r="K121" i="19" s="1"/>
  <c r="AE120" i="19"/>
  <c r="Z120" i="19"/>
  <c r="AC120" i="19" s="1"/>
  <c r="X120" i="19"/>
  <c r="S120" i="19"/>
  <c r="Q120" i="19"/>
  <c r="L120" i="19"/>
  <c r="M120" i="19" s="1"/>
  <c r="J120" i="19"/>
  <c r="F120" i="19"/>
  <c r="K120" i="19" s="1"/>
  <c r="AE119" i="19"/>
  <c r="Z119" i="19"/>
  <c r="X119" i="19"/>
  <c r="S119" i="19"/>
  <c r="Y119" i="19" s="1"/>
  <c r="Q119" i="19"/>
  <c r="L119" i="19"/>
  <c r="J119" i="19"/>
  <c r="F119" i="19"/>
  <c r="H119" i="19" s="1"/>
  <c r="AE118" i="19"/>
  <c r="Z118" i="19"/>
  <c r="AB118" i="19" s="1"/>
  <c r="X118" i="19"/>
  <c r="S118" i="19"/>
  <c r="Y118" i="19" s="1"/>
  <c r="Q118" i="19"/>
  <c r="L118" i="19"/>
  <c r="P118" i="19" s="1"/>
  <c r="J118" i="19"/>
  <c r="F118" i="19"/>
  <c r="H118" i="19" s="1"/>
  <c r="AE117" i="19"/>
  <c r="Z117" i="19"/>
  <c r="AF117" i="19" s="1"/>
  <c r="X117" i="19"/>
  <c r="S117" i="19"/>
  <c r="Y117" i="19" s="1"/>
  <c r="Q117" i="19"/>
  <c r="L117" i="19"/>
  <c r="M117" i="19" s="1"/>
  <c r="J117" i="19"/>
  <c r="F117" i="19"/>
  <c r="AE116" i="19"/>
  <c r="Z116" i="19"/>
  <c r="AF116" i="19" s="1"/>
  <c r="X116" i="19"/>
  <c r="S116" i="19"/>
  <c r="Y116" i="19" s="1"/>
  <c r="Q116" i="19"/>
  <c r="L116" i="19"/>
  <c r="O116" i="19" s="1"/>
  <c r="J116" i="19"/>
  <c r="F116" i="19"/>
  <c r="H116" i="19" s="1"/>
  <c r="AE115" i="19"/>
  <c r="Z115" i="19"/>
  <c r="AF115" i="19" s="1"/>
  <c r="X115" i="19"/>
  <c r="S115" i="19"/>
  <c r="T115" i="19" s="1"/>
  <c r="Q115" i="19"/>
  <c r="L115" i="19"/>
  <c r="R115" i="19" s="1"/>
  <c r="J115" i="19"/>
  <c r="F115" i="19"/>
  <c r="AE114" i="19"/>
  <c r="Z114" i="19"/>
  <c r="AF114" i="19" s="1"/>
  <c r="X114" i="19"/>
  <c r="S114" i="19"/>
  <c r="U114" i="19" s="1"/>
  <c r="Q114" i="19"/>
  <c r="L114" i="19"/>
  <c r="P114" i="19" s="1"/>
  <c r="J114" i="19"/>
  <c r="F114" i="19"/>
  <c r="AE113" i="19"/>
  <c r="Z113" i="19"/>
  <c r="X113" i="19"/>
  <c r="S113" i="19"/>
  <c r="Y113" i="19" s="1"/>
  <c r="Q113" i="19"/>
  <c r="L113" i="19"/>
  <c r="J113" i="19"/>
  <c r="F113" i="19"/>
  <c r="H113" i="19" s="1"/>
  <c r="AE112" i="19"/>
  <c r="Z112" i="19"/>
  <c r="X112" i="19"/>
  <c r="S112" i="19"/>
  <c r="Y112" i="19" s="1"/>
  <c r="Q112" i="19"/>
  <c r="L112" i="19"/>
  <c r="M112" i="19" s="1"/>
  <c r="J112" i="19"/>
  <c r="F112" i="19"/>
  <c r="AE111" i="19"/>
  <c r="Z111" i="19"/>
  <c r="AB111" i="19" s="1"/>
  <c r="X111" i="19"/>
  <c r="S111" i="19"/>
  <c r="Y111" i="19" s="1"/>
  <c r="Q111" i="19"/>
  <c r="L111" i="19"/>
  <c r="J111" i="19"/>
  <c r="F111" i="19"/>
  <c r="H111" i="19" s="1"/>
  <c r="AE110" i="19"/>
  <c r="Z110" i="19"/>
  <c r="X110" i="19"/>
  <c r="S110" i="19"/>
  <c r="U110" i="19" s="1"/>
  <c r="Q110" i="19"/>
  <c r="L110" i="19"/>
  <c r="J110" i="19"/>
  <c r="F110" i="19"/>
  <c r="K110" i="19" s="1"/>
  <c r="AE109" i="19"/>
  <c r="Z109" i="19"/>
  <c r="X109" i="19"/>
  <c r="S109" i="19"/>
  <c r="Q109" i="19"/>
  <c r="L109" i="19"/>
  <c r="M109" i="19" s="1"/>
  <c r="J109" i="19"/>
  <c r="F109" i="19"/>
  <c r="AE108" i="19"/>
  <c r="Z108" i="19"/>
  <c r="AF108" i="19" s="1"/>
  <c r="X108" i="19"/>
  <c r="S108" i="19"/>
  <c r="Y108" i="19" s="1"/>
  <c r="Q108" i="19"/>
  <c r="L108" i="19"/>
  <c r="M108" i="19" s="1"/>
  <c r="J108" i="19"/>
  <c r="F108" i="19"/>
  <c r="H108" i="19" s="1"/>
  <c r="AE107" i="19"/>
  <c r="Z107" i="19"/>
  <c r="AB107" i="19" s="1"/>
  <c r="X107" i="19"/>
  <c r="S107" i="19"/>
  <c r="V107" i="19" s="1"/>
  <c r="Q107" i="19"/>
  <c r="L107" i="19"/>
  <c r="O107" i="19" s="1"/>
  <c r="J107" i="19"/>
  <c r="F107" i="19"/>
  <c r="AE106" i="19"/>
  <c r="Z106" i="19"/>
  <c r="AF106" i="19" s="1"/>
  <c r="X106" i="19"/>
  <c r="S106" i="19"/>
  <c r="U106" i="19" s="1"/>
  <c r="Q106" i="19"/>
  <c r="L106" i="19"/>
  <c r="J106" i="19"/>
  <c r="F106" i="19"/>
  <c r="AE105" i="19"/>
  <c r="Z105" i="19"/>
  <c r="X105" i="19"/>
  <c r="S105" i="19"/>
  <c r="Q105" i="19"/>
  <c r="L105" i="19"/>
  <c r="J105" i="19"/>
  <c r="F105" i="19"/>
  <c r="H105" i="19" s="1"/>
  <c r="AE104" i="19"/>
  <c r="Z104" i="19"/>
  <c r="AF104" i="19" s="1"/>
  <c r="X104" i="19"/>
  <c r="S104" i="19"/>
  <c r="Y104" i="19" s="1"/>
  <c r="Q104" i="19"/>
  <c r="L104" i="19"/>
  <c r="M104" i="19" s="1"/>
  <c r="J104" i="19"/>
  <c r="F104" i="19"/>
  <c r="AE103" i="19"/>
  <c r="Z103" i="19"/>
  <c r="X103" i="19"/>
  <c r="S103" i="19"/>
  <c r="Q103" i="19"/>
  <c r="L103" i="19"/>
  <c r="M103" i="19" s="1"/>
  <c r="J103" i="19"/>
  <c r="F103" i="19"/>
  <c r="H103" i="19" s="1"/>
  <c r="AE102" i="19"/>
  <c r="Z102" i="19"/>
  <c r="X102" i="19"/>
  <c r="S102" i="19"/>
  <c r="Q102" i="19"/>
  <c r="L102" i="19"/>
  <c r="P102" i="19" s="1"/>
  <c r="J102" i="19"/>
  <c r="F102" i="19"/>
  <c r="K102" i="19" s="1"/>
  <c r="AE101" i="19"/>
  <c r="Z101" i="19"/>
  <c r="AD101" i="19" s="1"/>
  <c r="X101" i="19"/>
  <c r="S101" i="19"/>
  <c r="Y101" i="19" s="1"/>
  <c r="Q101" i="19"/>
  <c r="L101" i="19"/>
  <c r="M101" i="19" s="1"/>
  <c r="J101" i="19"/>
  <c r="F101" i="19"/>
  <c r="K101" i="19" s="1"/>
  <c r="AE100" i="19"/>
  <c r="Z100" i="19"/>
  <c r="X100" i="19"/>
  <c r="S100" i="19"/>
  <c r="T100" i="19" s="1"/>
  <c r="Q100" i="19"/>
  <c r="L100" i="19"/>
  <c r="J100" i="19"/>
  <c r="F100" i="19"/>
  <c r="H100" i="19" s="1"/>
  <c r="AE99" i="19"/>
  <c r="Z99" i="19"/>
  <c r="AF99" i="19" s="1"/>
  <c r="X99" i="19"/>
  <c r="S99" i="19"/>
  <c r="Q99" i="19"/>
  <c r="L99" i="19"/>
  <c r="M99" i="19" s="1"/>
  <c r="J99" i="19"/>
  <c r="F99" i="19"/>
  <c r="H99" i="19" s="1"/>
  <c r="AE98" i="19"/>
  <c r="Z98" i="19"/>
  <c r="AF98" i="19" s="1"/>
  <c r="X98" i="19"/>
  <c r="S98" i="19"/>
  <c r="U98" i="19" s="1"/>
  <c r="Q98" i="19"/>
  <c r="L98" i="19"/>
  <c r="O98" i="19" s="1"/>
  <c r="J98" i="19"/>
  <c r="F98" i="19"/>
  <c r="K98" i="19" s="1"/>
  <c r="AE97" i="19"/>
  <c r="Z97" i="19"/>
  <c r="X97" i="19"/>
  <c r="S97" i="19"/>
  <c r="Y97" i="19" s="1"/>
  <c r="Q97" i="19"/>
  <c r="L97" i="19"/>
  <c r="J97" i="19"/>
  <c r="F97" i="19"/>
  <c r="B97" i="19"/>
  <c r="B98" i="19" s="1"/>
  <c r="B99" i="19" s="1"/>
  <c r="AE96" i="19"/>
  <c r="Z96" i="19"/>
  <c r="AA96" i="19" s="1"/>
  <c r="X96" i="19"/>
  <c r="S96" i="19"/>
  <c r="Q96" i="19"/>
  <c r="L96" i="19"/>
  <c r="J96" i="19"/>
  <c r="B65" i="19"/>
  <c r="B66" i="19" s="1"/>
  <c r="D52" i="19" a="1"/>
  <c r="D52" i="19" s="1"/>
  <c r="Z97" i="17"/>
  <c r="AF179" i="17"/>
  <c r="AF175" i="17"/>
  <c r="AF174" i="17"/>
  <c r="AF172" i="17"/>
  <c r="AF171" i="17"/>
  <c r="AF170" i="17"/>
  <c r="AF167" i="17"/>
  <c r="AF163" i="17"/>
  <c r="AF162" i="17"/>
  <c r="AF160" i="17"/>
  <c r="AF159" i="17"/>
  <c r="AF158" i="17"/>
  <c r="AF157" i="17"/>
  <c r="Y175" i="17"/>
  <c r="Y173" i="17"/>
  <c r="Y171" i="17"/>
  <c r="Y169" i="17"/>
  <c r="Y167" i="17"/>
  <c r="Y166" i="17"/>
  <c r="Y165" i="17"/>
  <c r="Y164" i="17"/>
  <c r="Y163" i="17"/>
  <c r="Y159" i="17"/>
  <c r="Y157" i="17"/>
  <c r="R181" i="17"/>
  <c r="R179" i="17"/>
  <c r="R178" i="17"/>
  <c r="R177" i="17"/>
  <c r="R167" i="17"/>
  <c r="R165" i="17"/>
  <c r="R163" i="17"/>
  <c r="R161" i="17"/>
  <c r="R159" i="17"/>
  <c r="R158" i="17"/>
  <c r="R157" i="17"/>
  <c r="R122" i="17"/>
  <c r="R116" i="17"/>
  <c r="R115" i="17"/>
  <c r="R114" i="17"/>
  <c r="R112" i="17"/>
  <c r="R106" i="17"/>
  <c r="R102" i="17"/>
  <c r="R101" i="17"/>
  <c r="R100" i="17"/>
  <c r="R98" i="17"/>
  <c r="R97" i="17"/>
  <c r="K181" i="17"/>
  <c r="K180" i="17"/>
  <c r="K179" i="17"/>
  <c r="K178" i="17"/>
  <c r="K177" i="17"/>
  <c r="K176" i="17"/>
  <c r="K172" i="17"/>
  <c r="K171" i="17"/>
  <c r="K169" i="17"/>
  <c r="K168" i="17"/>
  <c r="K167" i="17"/>
  <c r="K166" i="17"/>
  <c r="K165" i="17"/>
  <c r="B180" i="17"/>
  <c r="B179" i="17"/>
  <c r="B177" i="17"/>
  <c r="B176" i="17"/>
  <c r="B175" i="17"/>
  <c r="B173" i="17"/>
  <c r="B172" i="17"/>
  <c r="B171" i="17"/>
  <c r="B168" i="17"/>
  <c r="K122" i="17"/>
  <c r="K121" i="17"/>
  <c r="K120" i="17"/>
  <c r="K119" i="17"/>
  <c r="K118" i="17"/>
  <c r="K117" i="17"/>
  <c r="K116" i="17"/>
  <c r="K115" i="17"/>
  <c r="K110" i="17"/>
  <c r="K109" i="17"/>
  <c r="K108" i="17"/>
  <c r="K107" i="17"/>
  <c r="K106" i="17"/>
  <c r="K105" i="17"/>
  <c r="K104" i="17"/>
  <c r="K103" i="17"/>
  <c r="K102" i="17"/>
  <c r="K101" i="17"/>
  <c r="K100" i="17"/>
  <c r="Y122" i="17"/>
  <c r="Y121" i="17"/>
  <c r="Y120" i="17"/>
  <c r="Y119" i="17"/>
  <c r="Y118" i="17"/>
  <c r="Y112" i="17"/>
  <c r="Y111" i="17"/>
  <c r="Y110" i="17"/>
  <c r="Y109" i="17"/>
  <c r="Y106" i="17"/>
  <c r="Y98" i="17"/>
  <c r="S97" i="17"/>
  <c r="Y97" i="17" s="1"/>
  <c r="K99" i="17"/>
  <c r="K98" i="17"/>
  <c r="AE99" i="17"/>
  <c r="Z99" i="17"/>
  <c r="AF99" i="17" s="1"/>
  <c r="X99" i="17"/>
  <c r="S99" i="17"/>
  <c r="R99" i="17" s="1"/>
  <c r="Q99" i="17"/>
  <c r="L99" i="17"/>
  <c r="J99" i="17"/>
  <c r="F99" i="17"/>
  <c r="AE98" i="17"/>
  <c r="Z98" i="17"/>
  <c r="AF98" i="17" s="1"/>
  <c r="X98" i="17"/>
  <c r="S98" i="17"/>
  <c r="U98" i="17" s="1"/>
  <c r="Q98" i="17"/>
  <c r="L98" i="17"/>
  <c r="M98" i="17" s="1"/>
  <c r="J98" i="17"/>
  <c r="F98" i="17"/>
  <c r="AE97" i="17"/>
  <c r="AD97" i="17"/>
  <c r="X97" i="17"/>
  <c r="U97" i="17"/>
  <c r="T97" i="17"/>
  <c r="Q97" i="17"/>
  <c r="L97" i="17"/>
  <c r="J97" i="17"/>
  <c r="F97" i="17"/>
  <c r="K97" i="17" s="1"/>
  <c r="B90" i="17"/>
  <c r="B89" i="17"/>
  <c r="B88" i="17"/>
  <c r="B87" i="17"/>
  <c r="B86" i="17"/>
  <c r="B85" i="17"/>
  <c r="B84" i="17"/>
  <c r="B83" i="17"/>
  <c r="B82" i="17"/>
  <c r="B81" i="17"/>
  <c r="B80" i="17"/>
  <c r="B79" i="17"/>
  <c r="B78" i="17"/>
  <c r="B77" i="17"/>
  <c r="B76" i="17"/>
  <c r="B75" i="17"/>
  <c r="B74" i="17"/>
  <c r="B73" i="17"/>
  <c r="B72" i="17"/>
  <c r="B71" i="17"/>
  <c r="B70" i="17"/>
  <c r="B69" i="17"/>
  <c r="B68" i="17"/>
  <c r="B64" i="17"/>
  <c r="B110" i="17"/>
  <c r="B109" i="17"/>
  <c r="B153" i="17"/>
  <c r="B151" i="17"/>
  <c r="B143" i="17"/>
  <c r="B139" i="17"/>
  <c r="B128" i="17"/>
  <c r="B127" i="17"/>
  <c r="F111" i="17"/>
  <c r="H111" i="17" s="1"/>
  <c r="F122" i="17"/>
  <c r="H122" i="17" s="1"/>
  <c r="F121" i="17"/>
  <c r="F120" i="17"/>
  <c r="B120" i="17" s="1"/>
  <c r="F119" i="17"/>
  <c r="B119" i="17" s="1"/>
  <c r="F118" i="17"/>
  <c r="H118" i="17" s="1"/>
  <c r="F117" i="17"/>
  <c r="H117" i="17" s="1"/>
  <c r="F116" i="17"/>
  <c r="H116" i="17" s="1"/>
  <c r="F115" i="17"/>
  <c r="H115" i="17" s="1"/>
  <c r="F114" i="17"/>
  <c r="H114" i="17" s="1"/>
  <c r="F113" i="17"/>
  <c r="H113" i="17" s="1"/>
  <c r="F112" i="17"/>
  <c r="H112" i="17" s="1"/>
  <c r="F110" i="17"/>
  <c r="F109" i="17"/>
  <c r="F108" i="17"/>
  <c r="F107" i="17"/>
  <c r="F106" i="17"/>
  <c r="F105" i="17"/>
  <c r="H105" i="17" s="1"/>
  <c r="F104" i="17"/>
  <c r="F103" i="17"/>
  <c r="F102" i="17"/>
  <c r="F101" i="17"/>
  <c r="F100" i="17"/>
  <c r="L156" i="17"/>
  <c r="O156" i="17" s="1"/>
  <c r="Z156" i="17"/>
  <c r="AB156" i="17" s="1"/>
  <c r="AE122" i="17"/>
  <c r="Z122" i="17"/>
  <c r="AF122" i="17" s="1"/>
  <c r="AE121" i="17"/>
  <c r="Z121" i="17"/>
  <c r="AF121" i="17" s="1"/>
  <c r="AE120" i="17"/>
  <c r="Z120" i="17"/>
  <c r="AB120" i="17" s="1"/>
  <c r="AE119" i="17"/>
  <c r="Z119" i="17"/>
  <c r="AF119" i="17" s="1"/>
  <c r="AE118" i="17"/>
  <c r="Z118" i="17"/>
  <c r="AB118" i="17" s="1"/>
  <c r="AE117" i="17"/>
  <c r="Z117" i="17"/>
  <c r="AF117" i="17" s="1"/>
  <c r="AE116" i="17"/>
  <c r="Z116" i="17"/>
  <c r="AB116" i="17" s="1"/>
  <c r="AE115" i="17"/>
  <c r="Z115" i="17"/>
  <c r="AF115" i="17" s="1"/>
  <c r="AE114" i="17"/>
  <c r="Z114" i="17"/>
  <c r="AF114" i="17" s="1"/>
  <c r="AE113" i="17"/>
  <c r="Z113" i="17"/>
  <c r="AD113" i="17" s="1"/>
  <c r="AE112" i="17"/>
  <c r="Z112" i="17"/>
  <c r="AF112" i="17" s="1"/>
  <c r="AE111" i="17"/>
  <c r="Z111" i="17"/>
  <c r="AB111" i="17" s="1"/>
  <c r="AE110" i="17"/>
  <c r="Z110" i="17"/>
  <c r="AF110" i="17" s="1"/>
  <c r="AE109" i="17"/>
  <c r="Z109" i="17"/>
  <c r="AA109" i="17" s="1"/>
  <c r="AE108" i="17"/>
  <c r="Z108" i="17"/>
  <c r="AB108" i="17" s="1"/>
  <c r="AE107" i="17"/>
  <c r="Z107" i="17"/>
  <c r="AA107" i="17" s="1"/>
  <c r="AE106" i="17"/>
  <c r="Z106" i="17"/>
  <c r="AD106" i="17" s="1"/>
  <c r="AE105" i="17"/>
  <c r="Z105" i="17"/>
  <c r="AF105" i="17" s="1"/>
  <c r="AE104" i="17"/>
  <c r="Z104" i="17"/>
  <c r="AD104" i="17" s="1"/>
  <c r="AE103" i="17"/>
  <c r="Z103" i="17"/>
  <c r="AB103" i="17" s="1"/>
  <c r="AE102" i="17"/>
  <c r="Z102" i="17"/>
  <c r="AA102" i="17" s="1"/>
  <c r="AE101" i="17"/>
  <c r="Z101" i="17"/>
  <c r="AF101" i="17" s="1"/>
  <c r="AE100" i="17"/>
  <c r="Z100" i="17"/>
  <c r="AD100" i="17" s="1"/>
  <c r="S96" i="17"/>
  <c r="U96" i="17" s="1"/>
  <c r="Z96" i="17"/>
  <c r="AD96" i="17" s="1"/>
  <c r="W96" i="17"/>
  <c r="X122" i="17"/>
  <c r="S122" i="17"/>
  <c r="X121" i="17"/>
  <c r="S121" i="17"/>
  <c r="T121" i="17" s="1"/>
  <c r="X120" i="17"/>
  <c r="S120" i="17"/>
  <c r="X119" i="17"/>
  <c r="S119" i="17"/>
  <c r="U119" i="17" s="1"/>
  <c r="X118" i="17"/>
  <c r="S118" i="17"/>
  <c r="X117" i="17"/>
  <c r="S117" i="17"/>
  <c r="T117" i="17" s="1"/>
  <c r="X116" i="17"/>
  <c r="S116" i="17"/>
  <c r="Y116" i="17" s="1"/>
  <c r="X115" i="17"/>
  <c r="S115" i="17"/>
  <c r="U115" i="17" s="1"/>
  <c r="X114" i="17"/>
  <c r="S114" i="17"/>
  <c r="Y114" i="17" s="1"/>
  <c r="X113" i="17"/>
  <c r="S113" i="17"/>
  <c r="T113" i="17" s="1"/>
  <c r="X112" i="17"/>
  <c r="S112" i="17"/>
  <c r="X111" i="17"/>
  <c r="S111" i="17"/>
  <c r="T111" i="17" s="1"/>
  <c r="X110" i="17"/>
  <c r="S110" i="17"/>
  <c r="X109" i="17"/>
  <c r="S109" i="17"/>
  <c r="T109" i="17" s="1"/>
  <c r="X108" i="17"/>
  <c r="S108" i="17"/>
  <c r="Y108" i="17" s="1"/>
  <c r="X107" i="17"/>
  <c r="S107" i="17"/>
  <c r="U107" i="17" s="1"/>
  <c r="X106" i="17"/>
  <c r="S106" i="17"/>
  <c r="X105" i="17"/>
  <c r="S105" i="17"/>
  <c r="U105" i="17" s="1"/>
  <c r="X104" i="17"/>
  <c r="S104" i="17"/>
  <c r="Y104" i="17" s="1"/>
  <c r="X103" i="17"/>
  <c r="S103" i="17"/>
  <c r="U103" i="17" s="1"/>
  <c r="X102" i="17"/>
  <c r="S102" i="17"/>
  <c r="Y102" i="17" s="1"/>
  <c r="X101" i="17"/>
  <c r="S101" i="17"/>
  <c r="Y101" i="17" s="1"/>
  <c r="X100" i="17"/>
  <c r="S100" i="17"/>
  <c r="Y100" i="17" s="1"/>
  <c r="X96" i="17"/>
  <c r="AE96" i="17"/>
  <c r="L96" i="17"/>
  <c r="R96" i="17" s="1"/>
  <c r="F96" i="17"/>
  <c r="H96" i="17" s="1"/>
  <c r="AE181" i="17"/>
  <c r="Z181" i="17"/>
  <c r="AF181" i="17" s="1"/>
  <c r="X181" i="17"/>
  <c r="S181" i="17"/>
  <c r="Y181" i="17" s="1"/>
  <c r="Q181" i="17"/>
  <c r="L181" i="17"/>
  <c r="J181" i="17"/>
  <c r="F181" i="17"/>
  <c r="H181" i="17" s="1"/>
  <c r="AE180" i="17"/>
  <c r="Z180" i="17"/>
  <c r="AA180" i="17" s="1"/>
  <c r="X180" i="17"/>
  <c r="S180" i="17"/>
  <c r="U180" i="17" s="1"/>
  <c r="Q180" i="17"/>
  <c r="L180" i="17"/>
  <c r="R180" i="17" s="1"/>
  <c r="J180" i="17"/>
  <c r="F180" i="17"/>
  <c r="H180" i="17" s="1"/>
  <c r="AE179" i="17"/>
  <c r="Z179" i="17"/>
  <c r="AC179" i="17" s="1"/>
  <c r="X179" i="17"/>
  <c r="S179" i="17"/>
  <c r="V179" i="17" s="1"/>
  <c r="Q179" i="17"/>
  <c r="L179" i="17"/>
  <c r="N179" i="17" s="1"/>
  <c r="J179" i="17"/>
  <c r="F179" i="17"/>
  <c r="H179" i="17" s="1"/>
  <c r="AE178" i="17"/>
  <c r="Z178" i="17"/>
  <c r="AA178" i="17" s="1"/>
  <c r="X178" i="17"/>
  <c r="S178" i="17"/>
  <c r="V178" i="17" s="1"/>
  <c r="Q178" i="17"/>
  <c r="L178" i="17"/>
  <c r="N178" i="17" s="1"/>
  <c r="J178" i="17"/>
  <c r="F178" i="17"/>
  <c r="H178" i="17" s="1"/>
  <c r="AE177" i="17"/>
  <c r="Z177" i="17"/>
  <c r="AF177" i="17" s="1"/>
  <c r="X177" i="17"/>
  <c r="S177" i="17"/>
  <c r="V177" i="17" s="1"/>
  <c r="Q177" i="17"/>
  <c r="L177" i="17"/>
  <c r="N177" i="17" s="1"/>
  <c r="J177" i="17"/>
  <c r="F177" i="17"/>
  <c r="H177" i="17" s="1"/>
  <c r="AE176" i="17"/>
  <c r="Z176" i="17"/>
  <c r="AB176" i="17" s="1"/>
  <c r="X176" i="17"/>
  <c r="S176" i="17"/>
  <c r="U176" i="17" s="1"/>
  <c r="Q176" i="17"/>
  <c r="L176" i="17"/>
  <c r="R176" i="17" s="1"/>
  <c r="J176" i="17"/>
  <c r="F176" i="17"/>
  <c r="H176" i="17" s="1"/>
  <c r="AE175" i="17"/>
  <c r="Z175" i="17"/>
  <c r="X175" i="17"/>
  <c r="S175" i="17"/>
  <c r="U175" i="17" s="1"/>
  <c r="Q175" i="17"/>
  <c r="L175" i="17"/>
  <c r="N175" i="17" s="1"/>
  <c r="J175" i="17"/>
  <c r="F175" i="17"/>
  <c r="H175" i="17" s="1"/>
  <c r="AE174" i="17"/>
  <c r="Z174" i="17"/>
  <c r="AB174" i="17" s="1"/>
  <c r="X174" i="17"/>
  <c r="S174" i="17"/>
  <c r="T174" i="17" s="1"/>
  <c r="Q174" i="17"/>
  <c r="L174" i="17"/>
  <c r="P174" i="17" s="1"/>
  <c r="J174" i="17"/>
  <c r="F174" i="17"/>
  <c r="H174" i="17" s="1"/>
  <c r="AE173" i="17"/>
  <c r="Z173" i="17"/>
  <c r="AF173" i="17" s="1"/>
  <c r="X173" i="17"/>
  <c r="S173" i="17"/>
  <c r="Q173" i="17"/>
  <c r="L173" i="17"/>
  <c r="R173" i="17" s="1"/>
  <c r="J173" i="17"/>
  <c r="F173" i="17"/>
  <c r="H173" i="17" s="1"/>
  <c r="AE172" i="17"/>
  <c r="Z172" i="17"/>
  <c r="AC172" i="17" s="1"/>
  <c r="X172" i="17"/>
  <c r="S172" i="17"/>
  <c r="Y172" i="17" s="1"/>
  <c r="Q172" i="17"/>
  <c r="L172" i="17"/>
  <c r="N172" i="17" s="1"/>
  <c r="J172" i="17"/>
  <c r="F172" i="17"/>
  <c r="H172" i="17" s="1"/>
  <c r="AE171" i="17"/>
  <c r="Z171" i="17"/>
  <c r="AD171" i="17" s="1"/>
  <c r="X171" i="17"/>
  <c r="S171" i="17"/>
  <c r="T171" i="17" s="1"/>
  <c r="Q171" i="17"/>
  <c r="L171" i="17"/>
  <c r="R171" i="17" s="1"/>
  <c r="J171" i="17"/>
  <c r="F171" i="17"/>
  <c r="H171" i="17" s="1"/>
  <c r="AE170" i="17"/>
  <c r="Z170" i="17"/>
  <c r="AA170" i="17" s="1"/>
  <c r="X170" i="17"/>
  <c r="S170" i="17"/>
  <c r="V170" i="17" s="1"/>
  <c r="Q170" i="17"/>
  <c r="L170" i="17"/>
  <c r="O170" i="17" s="1"/>
  <c r="J170" i="17"/>
  <c r="F170" i="17"/>
  <c r="H170" i="17" s="1"/>
  <c r="AE169" i="17"/>
  <c r="Z169" i="17"/>
  <c r="AC169" i="17" s="1"/>
  <c r="X169" i="17"/>
  <c r="S169" i="17"/>
  <c r="T169" i="17" s="1"/>
  <c r="Q169" i="17"/>
  <c r="L169" i="17"/>
  <c r="R169" i="17" s="1"/>
  <c r="J169" i="17"/>
  <c r="F169" i="17"/>
  <c r="H169" i="17" s="1"/>
  <c r="AE168" i="17"/>
  <c r="Z168" i="17"/>
  <c r="AC168" i="17" s="1"/>
  <c r="X168" i="17"/>
  <c r="S168" i="17"/>
  <c r="Y168" i="17" s="1"/>
  <c r="Q168" i="17"/>
  <c r="L168" i="17"/>
  <c r="R168" i="17" s="1"/>
  <c r="J168" i="17"/>
  <c r="F168" i="17"/>
  <c r="H168" i="17" s="1"/>
  <c r="AE167" i="17"/>
  <c r="Z167" i="17"/>
  <c r="AC167" i="17" s="1"/>
  <c r="X167" i="17"/>
  <c r="S167" i="17"/>
  <c r="U167" i="17" s="1"/>
  <c r="Q167" i="17"/>
  <c r="L167" i="17"/>
  <c r="N167" i="17" s="1"/>
  <c r="J167" i="17"/>
  <c r="F167" i="17"/>
  <c r="H167" i="17" s="1"/>
  <c r="AE166" i="17"/>
  <c r="Z166" i="17"/>
  <c r="AB166" i="17" s="1"/>
  <c r="X166" i="17"/>
  <c r="S166" i="17"/>
  <c r="U166" i="17" s="1"/>
  <c r="Q166" i="17"/>
  <c r="L166" i="17"/>
  <c r="O166" i="17" s="1"/>
  <c r="J166" i="17"/>
  <c r="F166" i="17"/>
  <c r="H166" i="17" s="1"/>
  <c r="AE165" i="17"/>
  <c r="Z165" i="17"/>
  <c r="AF165" i="17" s="1"/>
  <c r="X165" i="17"/>
  <c r="S165" i="17"/>
  <c r="W165" i="17" s="1"/>
  <c r="Q165" i="17"/>
  <c r="L165" i="17"/>
  <c r="J165" i="17"/>
  <c r="F165" i="17"/>
  <c r="H165" i="17" s="1"/>
  <c r="AE164" i="17"/>
  <c r="Z164" i="17"/>
  <c r="AB164" i="17" s="1"/>
  <c r="X164" i="17"/>
  <c r="S164" i="17"/>
  <c r="Q164" i="17"/>
  <c r="L164" i="17"/>
  <c r="N164" i="17" s="1"/>
  <c r="J164" i="17"/>
  <c r="F164" i="17"/>
  <c r="H164" i="17" s="1"/>
  <c r="AE163" i="17"/>
  <c r="Z163" i="17"/>
  <c r="AD163" i="17" s="1"/>
  <c r="X163" i="17"/>
  <c r="S163" i="17"/>
  <c r="T163" i="17" s="1"/>
  <c r="Q163" i="17"/>
  <c r="L163" i="17"/>
  <c r="O163" i="17" s="1"/>
  <c r="J163" i="17"/>
  <c r="F163" i="17"/>
  <c r="H163" i="17" s="1"/>
  <c r="AE162" i="17"/>
  <c r="Z162" i="17"/>
  <c r="X162" i="17"/>
  <c r="S162" i="17"/>
  <c r="V162" i="17" s="1"/>
  <c r="Q162" i="17"/>
  <c r="L162" i="17"/>
  <c r="N162" i="17" s="1"/>
  <c r="J162" i="17"/>
  <c r="F162" i="17"/>
  <c r="H162" i="17" s="1"/>
  <c r="AE161" i="17"/>
  <c r="Z161" i="17"/>
  <c r="AD161" i="17" s="1"/>
  <c r="X161" i="17"/>
  <c r="S161" i="17"/>
  <c r="T161" i="17" s="1"/>
  <c r="Q161" i="17"/>
  <c r="L161" i="17"/>
  <c r="O161" i="17" s="1"/>
  <c r="J161" i="17"/>
  <c r="F161" i="17"/>
  <c r="H161" i="17" s="1"/>
  <c r="AE160" i="17"/>
  <c r="Z160" i="17"/>
  <c r="X160" i="17"/>
  <c r="S160" i="17"/>
  <c r="U160" i="17" s="1"/>
  <c r="Q160" i="17"/>
  <c r="L160" i="17"/>
  <c r="O160" i="17" s="1"/>
  <c r="J160" i="17"/>
  <c r="F160" i="17"/>
  <c r="H160" i="17" s="1"/>
  <c r="AE159" i="17"/>
  <c r="Z159" i="17"/>
  <c r="AB159" i="17" s="1"/>
  <c r="X159" i="17"/>
  <c r="S159" i="17"/>
  <c r="W159" i="17" s="1"/>
  <c r="Q159" i="17"/>
  <c r="L159" i="17"/>
  <c r="N159" i="17" s="1"/>
  <c r="J159" i="17"/>
  <c r="F159" i="17"/>
  <c r="H159" i="17" s="1"/>
  <c r="AE158" i="17"/>
  <c r="Z158" i="17"/>
  <c r="AA158" i="17" s="1"/>
  <c r="X158" i="17"/>
  <c r="S158" i="17"/>
  <c r="V158" i="17" s="1"/>
  <c r="Q158" i="17"/>
  <c r="L158" i="17"/>
  <c r="N158" i="17" s="1"/>
  <c r="J158" i="17"/>
  <c r="F158" i="17"/>
  <c r="H158" i="17" s="1"/>
  <c r="AE157" i="17"/>
  <c r="Z157" i="17"/>
  <c r="AC157" i="17" s="1"/>
  <c r="X157" i="17"/>
  <c r="S157" i="17"/>
  <c r="U157" i="17" s="1"/>
  <c r="Q157" i="17"/>
  <c r="L157" i="17"/>
  <c r="J157" i="17"/>
  <c r="F157" i="17"/>
  <c r="H157" i="17" s="1"/>
  <c r="A157" i="17"/>
  <c r="D157" i="17" s="1"/>
  <c r="AE156" i="17"/>
  <c r="X156" i="17"/>
  <c r="S156" i="17"/>
  <c r="V156" i="17" s="1"/>
  <c r="Q156" i="17"/>
  <c r="J156" i="17"/>
  <c r="F156" i="17"/>
  <c r="H156" i="17" s="1"/>
  <c r="D156" i="17"/>
  <c r="A128" i="17"/>
  <c r="A129" i="17" s="1"/>
  <c r="Q122" i="17"/>
  <c r="L122" i="17"/>
  <c r="O122" i="17" s="1"/>
  <c r="J122" i="17"/>
  <c r="Q121" i="17"/>
  <c r="L121" i="17"/>
  <c r="N121" i="17" s="1"/>
  <c r="J121" i="17"/>
  <c r="Q120" i="17"/>
  <c r="L120" i="17"/>
  <c r="P120" i="17" s="1"/>
  <c r="J120" i="17"/>
  <c r="Q119" i="17"/>
  <c r="L119" i="17"/>
  <c r="R119" i="17" s="1"/>
  <c r="J119" i="17"/>
  <c r="Q118" i="17"/>
  <c r="L118" i="17"/>
  <c r="M118" i="17" s="1"/>
  <c r="J118" i="17"/>
  <c r="Q117" i="17"/>
  <c r="L117" i="17"/>
  <c r="O117" i="17" s="1"/>
  <c r="J117" i="17"/>
  <c r="Q116" i="17"/>
  <c r="L116" i="17"/>
  <c r="M116" i="17" s="1"/>
  <c r="J116" i="17"/>
  <c r="Q115" i="17"/>
  <c r="L115" i="17"/>
  <c r="J115" i="17"/>
  <c r="Q114" i="17"/>
  <c r="L114" i="17"/>
  <c r="J114" i="17"/>
  <c r="Q113" i="17"/>
  <c r="L113" i="17"/>
  <c r="N113" i="17" s="1"/>
  <c r="J113" i="17"/>
  <c r="Q112" i="17"/>
  <c r="L112" i="17"/>
  <c r="N112" i="17" s="1"/>
  <c r="J112" i="17"/>
  <c r="Q111" i="17"/>
  <c r="L111" i="17"/>
  <c r="R111" i="17" s="1"/>
  <c r="J111" i="17"/>
  <c r="Q110" i="17"/>
  <c r="L110" i="17"/>
  <c r="M110" i="17" s="1"/>
  <c r="J110" i="17"/>
  <c r="Q109" i="17"/>
  <c r="L109" i="17"/>
  <c r="R109" i="17" s="1"/>
  <c r="J109" i="17"/>
  <c r="Q108" i="17"/>
  <c r="L108" i="17"/>
  <c r="P108" i="17" s="1"/>
  <c r="J108" i="17"/>
  <c r="Q107" i="17"/>
  <c r="L107" i="17"/>
  <c r="P107" i="17" s="1"/>
  <c r="J107" i="17"/>
  <c r="Q106" i="17"/>
  <c r="L106" i="17"/>
  <c r="J106" i="17"/>
  <c r="Q105" i="17"/>
  <c r="L105" i="17"/>
  <c r="M105" i="17" s="1"/>
  <c r="J105" i="17"/>
  <c r="Q104" i="17"/>
  <c r="L104" i="17"/>
  <c r="P104" i="17" s="1"/>
  <c r="J104" i="17"/>
  <c r="Q103" i="17"/>
  <c r="L103" i="17"/>
  <c r="R103" i="17" s="1"/>
  <c r="J103" i="17"/>
  <c r="Q102" i="17"/>
  <c r="L102" i="17"/>
  <c r="J102" i="17"/>
  <c r="Q101" i="17"/>
  <c r="L101" i="17"/>
  <c r="J101" i="17"/>
  <c r="Q100" i="17"/>
  <c r="L100" i="17"/>
  <c r="N100" i="17" s="1"/>
  <c r="J100" i="17"/>
  <c r="D98" i="17"/>
  <c r="D99" i="17" s="1"/>
  <c r="D100" i="17" s="1"/>
  <c r="D101" i="17" s="1"/>
  <c r="D102" i="17" s="1"/>
  <c r="D103" i="17" s="1"/>
  <c r="D104" i="17" s="1"/>
  <c r="D105" i="17" s="1"/>
  <c r="D106" i="17" s="1"/>
  <c r="D107" i="17" s="1"/>
  <c r="D108" i="17" s="1"/>
  <c r="D109" i="17" s="1"/>
  <c r="D110" i="17" s="1"/>
  <c r="D111" i="17" s="1"/>
  <c r="D112" i="17" s="1"/>
  <c r="D113" i="17" s="1"/>
  <c r="D114" i="17" s="1"/>
  <c r="D115" i="17" s="1"/>
  <c r="D116" i="17" s="1"/>
  <c r="D117" i="17" s="1"/>
  <c r="D118" i="17" s="1"/>
  <c r="D119" i="17" s="1"/>
  <c r="D120" i="17" s="1"/>
  <c r="D121" i="17" s="1"/>
  <c r="D122" i="17" s="1"/>
  <c r="A97" i="17"/>
  <c r="Q96" i="17"/>
  <c r="J96" i="17"/>
  <c r="D84" i="17"/>
  <c r="D85" i="17" s="1"/>
  <c r="D86" i="17" s="1"/>
  <c r="D87" i="17" s="1"/>
  <c r="D88" i="17" s="1"/>
  <c r="D89" i="17" s="1"/>
  <c r="D90" i="17" s="1"/>
  <c r="A65" i="17"/>
  <c r="A66" i="17" s="1"/>
  <c r="B66" i="17" s="1"/>
  <c r="C59" i="17"/>
  <c r="B59" i="17" s="1"/>
  <c r="C58" i="17"/>
  <c r="B58" i="17"/>
  <c r="C54" i="17"/>
  <c r="C53" i="17"/>
  <c r="B53" i="17" s="1"/>
  <c r="C52" i="17" a="1"/>
  <c r="C52" i="17" s="1"/>
  <c r="M118" i="11"/>
  <c r="M117" i="11"/>
  <c r="M116" i="11"/>
  <c r="M115" i="11"/>
  <c r="M114" i="11"/>
  <c r="M113" i="11"/>
  <c r="M112" i="11"/>
  <c r="M111" i="11"/>
  <c r="M110" i="11"/>
  <c r="M109" i="11"/>
  <c r="M108" i="11"/>
  <c r="M107" i="11"/>
  <c r="M106" i="11"/>
  <c r="M105" i="11"/>
  <c r="M104" i="11"/>
  <c r="M103" i="11"/>
  <c r="M102" i="11"/>
  <c r="M101" i="11"/>
  <c r="M100" i="11"/>
  <c r="M99" i="11"/>
  <c r="M98" i="11"/>
  <c r="M97" i="11"/>
  <c r="J111" i="11"/>
  <c r="J110" i="11"/>
  <c r="J109" i="11"/>
  <c r="J108" i="11"/>
  <c r="J107" i="11"/>
  <c r="J106" i="11"/>
  <c r="J105" i="11"/>
  <c r="J104" i="11"/>
  <c r="J103" i="11"/>
  <c r="J102" i="11"/>
  <c r="J101" i="11"/>
  <c r="J100" i="11"/>
  <c r="J99" i="11"/>
  <c r="J98" i="11"/>
  <c r="J97" i="11"/>
  <c r="B110" i="11"/>
  <c r="B111" i="11" s="1"/>
  <c r="B109" i="11"/>
  <c r="B99" i="11"/>
  <c r="B100" i="11" s="1"/>
  <c r="B101" i="11" s="1"/>
  <c r="B102" i="11" s="1"/>
  <c r="B103" i="11" s="1"/>
  <c r="B104" i="11" s="1"/>
  <c r="B105" i="11" s="1"/>
  <c r="B106" i="11" s="1"/>
  <c r="B107" i="11" s="1"/>
  <c r="B108" i="11" s="1"/>
  <c r="B98" i="11"/>
  <c r="G111" i="11"/>
  <c r="D111" i="11"/>
  <c r="G107" i="11"/>
  <c r="D107" i="11"/>
  <c r="G99" i="11"/>
  <c r="D99" i="11"/>
  <c r="M142" i="11"/>
  <c r="M141" i="11"/>
  <c r="M140" i="11"/>
  <c r="M139" i="11"/>
  <c r="M138" i="11"/>
  <c r="M137" i="11"/>
  <c r="M136" i="11"/>
  <c r="M135" i="11"/>
  <c r="M134" i="11"/>
  <c r="M133" i="11"/>
  <c r="M132" i="11"/>
  <c r="M131" i="11"/>
  <c r="M130" i="11"/>
  <c r="M129" i="11"/>
  <c r="M128" i="11"/>
  <c r="M127" i="11"/>
  <c r="M126" i="11"/>
  <c r="M125" i="11"/>
  <c r="M124" i="11"/>
  <c r="M123" i="11"/>
  <c r="M122" i="11"/>
  <c r="M121" i="11"/>
  <c r="M120" i="11"/>
  <c r="M119" i="11"/>
  <c r="J145" i="11"/>
  <c r="J144" i="11"/>
  <c r="J143" i="11"/>
  <c r="J142" i="11"/>
  <c r="J141" i="11"/>
  <c r="J140" i="11"/>
  <c r="J139" i="11"/>
  <c r="J138" i="11"/>
  <c r="J137" i="11"/>
  <c r="J136" i="11"/>
  <c r="J135" i="11"/>
  <c r="J134" i="11"/>
  <c r="J133" i="11"/>
  <c r="J132" i="11"/>
  <c r="J131" i="11"/>
  <c r="J130" i="11"/>
  <c r="J129" i="11"/>
  <c r="J128" i="11"/>
  <c r="J127" i="11"/>
  <c r="J126" i="11"/>
  <c r="J125" i="11"/>
  <c r="J124" i="11"/>
  <c r="J123" i="11"/>
  <c r="J122" i="11"/>
  <c r="J121" i="11"/>
  <c r="J120" i="11"/>
  <c r="J119" i="11"/>
  <c r="J118" i="11"/>
  <c r="J117" i="11"/>
  <c r="J116" i="11"/>
  <c r="J115" i="11"/>
  <c r="J114" i="11"/>
  <c r="J113" i="11"/>
  <c r="J112" i="11"/>
  <c r="G142" i="11"/>
  <c r="D142" i="11"/>
  <c r="G141" i="11"/>
  <c r="D141" i="11"/>
  <c r="G140" i="11"/>
  <c r="D140" i="11"/>
  <c r="G139" i="11"/>
  <c r="D139" i="11"/>
  <c r="G138" i="11"/>
  <c r="D138" i="11"/>
  <c r="G137" i="11"/>
  <c r="D137" i="11"/>
  <c r="G136" i="11"/>
  <c r="D136" i="11"/>
  <c r="G135" i="11"/>
  <c r="D135" i="11"/>
  <c r="G134" i="11"/>
  <c r="D134" i="11"/>
  <c r="G133" i="11"/>
  <c r="D133" i="11"/>
  <c r="G132" i="11"/>
  <c r="D132" i="11"/>
  <c r="G131" i="11"/>
  <c r="D131" i="11"/>
  <c r="G130" i="11"/>
  <c r="D130" i="11"/>
  <c r="G129" i="11"/>
  <c r="D129" i="11"/>
  <c r="G128" i="11"/>
  <c r="D128" i="11"/>
  <c r="G127" i="11"/>
  <c r="D127" i="11"/>
  <c r="G126" i="11"/>
  <c r="D126" i="11"/>
  <c r="G125" i="11"/>
  <c r="D125" i="11"/>
  <c r="G124" i="11"/>
  <c r="D124" i="11"/>
  <c r="G123" i="11"/>
  <c r="D123" i="11"/>
  <c r="G122" i="11"/>
  <c r="D122" i="11"/>
  <c r="G121" i="11"/>
  <c r="D121" i="11"/>
  <c r="G120" i="11"/>
  <c r="D120" i="11"/>
  <c r="G119" i="11"/>
  <c r="D119" i="11"/>
  <c r="G118" i="11"/>
  <c r="D118" i="11"/>
  <c r="G117" i="11"/>
  <c r="D117" i="11"/>
  <c r="G116" i="11"/>
  <c r="D116" i="11"/>
  <c r="G115" i="11"/>
  <c r="D115" i="11"/>
  <c r="G114" i="11"/>
  <c r="D114" i="11"/>
  <c r="G113" i="11"/>
  <c r="D113" i="11"/>
  <c r="G112" i="11"/>
  <c r="D112" i="11"/>
  <c r="G110" i="11"/>
  <c r="D110" i="11"/>
  <c r="G109" i="11"/>
  <c r="D109" i="11"/>
  <c r="G108" i="11"/>
  <c r="D108" i="11"/>
  <c r="G106" i="11"/>
  <c r="D106" i="11"/>
  <c r="G105" i="11"/>
  <c r="D105" i="11"/>
  <c r="G104" i="11"/>
  <c r="D104" i="11"/>
  <c r="G103" i="11"/>
  <c r="D103" i="11"/>
  <c r="G102" i="11"/>
  <c r="D102" i="11"/>
  <c r="G101" i="11"/>
  <c r="D101" i="11"/>
  <c r="G100" i="11"/>
  <c r="D100" i="11"/>
  <c r="G98" i="11"/>
  <c r="D98" i="11"/>
  <c r="G97" i="11"/>
  <c r="D97" i="11"/>
  <c r="G95" i="11"/>
  <c r="G94" i="11"/>
  <c r="G93" i="11"/>
  <c r="G92" i="11"/>
  <c r="G91" i="11"/>
  <c r="G90" i="11"/>
  <c r="G89" i="11"/>
  <c r="G88" i="11"/>
  <c r="G87" i="11"/>
  <c r="G86" i="11"/>
  <c r="G85" i="11"/>
  <c r="G84" i="11"/>
  <c r="G83" i="11"/>
  <c r="G82" i="11"/>
  <c r="G81" i="11"/>
  <c r="G80" i="11"/>
  <c r="G79" i="11"/>
  <c r="G78" i="11"/>
  <c r="G77" i="11"/>
  <c r="G76" i="11"/>
  <c r="G75" i="11"/>
  <c r="G74" i="11"/>
  <c r="G73" i="11"/>
  <c r="G72" i="11"/>
  <c r="G71" i="11"/>
  <c r="O98" i="15"/>
  <c r="H103" i="15"/>
  <c r="H106" i="15"/>
  <c r="H107" i="15"/>
  <c r="O107" i="15"/>
  <c r="H108" i="15"/>
  <c r="O108" i="15"/>
  <c r="H109" i="15"/>
  <c r="O109" i="15"/>
  <c r="H110" i="15"/>
  <c r="O110" i="15"/>
  <c r="H111" i="15"/>
  <c r="O111" i="15"/>
  <c r="H99" i="15"/>
  <c r="B73" i="11"/>
  <c r="B74" i="11" s="1"/>
  <c r="B75" i="11" s="1"/>
  <c r="B76" i="11" s="1"/>
  <c r="B77" i="11" s="1"/>
  <c r="B78" i="11" s="1"/>
  <c r="B79" i="11" s="1"/>
  <c r="B81" i="11" s="1"/>
  <c r="B82" i="11" s="1"/>
  <c r="B83" i="11" s="1"/>
  <c r="B84" i="11" s="1"/>
  <c r="B85" i="11" s="1"/>
  <c r="B86" i="11" s="1"/>
  <c r="B87" i="11" s="1"/>
  <c r="B88" i="11" s="1"/>
  <c r="B89" i="11" s="1"/>
  <c r="B90" i="11" s="1"/>
  <c r="B91" i="11" s="1"/>
  <c r="B92" i="11" s="1"/>
  <c r="B93" i="11" s="1"/>
  <c r="B94" i="11" s="1"/>
  <c r="B95" i="11" s="1"/>
  <c r="H98" i="15"/>
  <c r="H101" i="15"/>
  <c r="O101" i="15"/>
  <c r="H102" i="15"/>
  <c r="O102" i="15"/>
  <c r="O97" i="15"/>
  <c r="H100" i="15"/>
  <c r="O105" i="15"/>
  <c r="O99" i="15"/>
  <c r="O106" i="15"/>
  <c r="O100" i="15"/>
  <c r="O103" i="15"/>
  <c r="H104" i="15"/>
  <c r="H105" i="15"/>
  <c r="D79" i="11"/>
  <c r="D78" i="11"/>
  <c r="D77" i="11"/>
  <c r="D76" i="11"/>
  <c r="D75" i="11"/>
  <c r="D74" i="11"/>
  <c r="D95" i="11"/>
  <c r="D94" i="11"/>
  <c r="D93" i="11"/>
  <c r="D92" i="11"/>
  <c r="D91" i="11"/>
  <c r="D90" i="11"/>
  <c r="D89" i="11"/>
  <c r="D88" i="11"/>
  <c r="D87" i="11"/>
  <c r="D86" i="11"/>
  <c r="D85" i="11"/>
  <c r="D84" i="11"/>
  <c r="D83" i="11"/>
  <c r="D82" i="11"/>
  <c r="D81" i="11"/>
  <c r="D80" i="11"/>
  <c r="D73" i="11"/>
  <c r="D72" i="11"/>
  <c r="D71" i="11"/>
  <c r="H97" i="15"/>
  <c r="H96" i="15"/>
  <c r="O96" i="15"/>
  <c r="O156" i="15"/>
  <c r="O157" i="15"/>
  <c r="O159" i="15"/>
  <c r="O160" i="15"/>
  <c r="O162" i="15"/>
  <c r="O163" i="15"/>
  <c r="F111" i="15"/>
  <c r="F110" i="15"/>
  <c r="F109" i="15"/>
  <c r="F108" i="15"/>
  <c r="F107" i="15"/>
  <c r="F106" i="15"/>
  <c r="F105" i="15"/>
  <c r="F104" i="15"/>
  <c r="F103" i="15"/>
  <c r="F102" i="15"/>
  <c r="F101" i="15"/>
  <c r="F100" i="15"/>
  <c r="F99" i="15"/>
  <c r="F98" i="15"/>
  <c r="F97" i="15"/>
  <c r="F96" i="15"/>
  <c r="D155" i="15"/>
  <c r="F155" i="15"/>
  <c r="H155" i="15"/>
  <c r="J155" i="15"/>
  <c r="L155" i="15"/>
  <c r="K155" i="15" s="1"/>
  <c r="O155" i="15"/>
  <c r="Q155" i="15"/>
  <c r="S155" i="15"/>
  <c r="T155" i="15"/>
  <c r="U155" i="15"/>
  <c r="V155" i="15"/>
  <c r="W155" i="15"/>
  <c r="X155" i="15"/>
  <c r="Y155" i="15"/>
  <c r="D101" i="15"/>
  <c r="J101" i="15"/>
  <c r="L101" i="15"/>
  <c r="K101" i="15" s="1"/>
  <c r="Q101" i="15"/>
  <c r="S101" i="15"/>
  <c r="T101" i="15"/>
  <c r="U101" i="15"/>
  <c r="V101" i="15"/>
  <c r="W101" i="15"/>
  <c r="X101" i="15"/>
  <c r="Y101" i="15"/>
  <c r="D102" i="15"/>
  <c r="D103" i="15" s="1"/>
  <c r="D104" i="15" s="1"/>
  <c r="D105" i="15" s="1"/>
  <c r="D106" i="15" s="1"/>
  <c r="D107" i="15" s="1"/>
  <c r="D108" i="15" s="1"/>
  <c r="D109" i="15" s="1"/>
  <c r="D110" i="15" s="1"/>
  <c r="D111" i="15" s="1"/>
  <c r="J102" i="15"/>
  <c r="L102" i="15"/>
  <c r="K102" i="15" s="1"/>
  <c r="Q102" i="15"/>
  <c r="S102" i="15"/>
  <c r="T102" i="15" s="1"/>
  <c r="V102" i="15"/>
  <c r="X102" i="15"/>
  <c r="J103" i="15"/>
  <c r="L103" i="15"/>
  <c r="K103" i="15" s="1"/>
  <c r="Q103" i="15"/>
  <c r="S103" i="15"/>
  <c r="T103" i="15"/>
  <c r="V103" i="15"/>
  <c r="X103" i="15"/>
  <c r="J104" i="15"/>
  <c r="L104" i="15"/>
  <c r="N104" i="15" s="1"/>
  <c r="O104" i="15"/>
  <c r="Q104" i="15"/>
  <c r="S104" i="15"/>
  <c r="T104" i="15"/>
  <c r="U104" i="15"/>
  <c r="V104" i="15"/>
  <c r="W104" i="15"/>
  <c r="X104" i="15"/>
  <c r="Y104" i="15"/>
  <c r="J105" i="15"/>
  <c r="L105" i="15"/>
  <c r="P105" i="15" s="1"/>
  <c r="Q105" i="15"/>
  <c r="S105" i="15"/>
  <c r="T105" i="15"/>
  <c r="U105" i="15"/>
  <c r="V105" i="15"/>
  <c r="W105" i="15"/>
  <c r="X105" i="15"/>
  <c r="Y105" i="15"/>
  <c r="J106" i="15"/>
  <c r="L106" i="15"/>
  <c r="K106" i="15" s="1"/>
  <c r="Q106" i="15"/>
  <c r="S106" i="15"/>
  <c r="R106" i="15" s="1"/>
  <c r="T106" i="15"/>
  <c r="U106" i="15"/>
  <c r="V106" i="15"/>
  <c r="W106" i="15"/>
  <c r="X106" i="15"/>
  <c r="Y106" i="15"/>
  <c r="J107" i="15"/>
  <c r="L107" i="15"/>
  <c r="K107" i="15" s="1"/>
  <c r="Q107" i="15"/>
  <c r="S107" i="15"/>
  <c r="U107" i="15" s="1"/>
  <c r="T107" i="15"/>
  <c r="V107" i="15"/>
  <c r="X107" i="15"/>
  <c r="J108" i="15"/>
  <c r="L108" i="15"/>
  <c r="K108" i="15" s="1"/>
  <c r="Q108" i="15"/>
  <c r="S108" i="15"/>
  <c r="T108" i="15"/>
  <c r="U108" i="15"/>
  <c r="V108" i="15"/>
  <c r="X108" i="15"/>
  <c r="J109" i="15"/>
  <c r="L109" i="15"/>
  <c r="P109" i="15" s="1"/>
  <c r="Q109" i="15"/>
  <c r="S109" i="15"/>
  <c r="T109" i="15"/>
  <c r="U109" i="15"/>
  <c r="V109" i="15"/>
  <c r="W109" i="15"/>
  <c r="X109" i="15"/>
  <c r="Y109" i="15"/>
  <c r="J110" i="15"/>
  <c r="L110" i="15"/>
  <c r="K110" i="15" s="1"/>
  <c r="M110" i="15"/>
  <c r="Q110" i="15"/>
  <c r="S110" i="15"/>
  <c r="T110" i="15"/>
  <c r="U110" i="15"/>
  <c r="V110" i="15"/>
  <c r="W110" i="15"/>
  <c r="X110" i="15"/>
  <c r="Y110" i="15"/>
  <c r="J111" i="15"/>
  <c r="L111" i="15"/>
  <c r="K111" i="15" s="1"/>
  <c r="Q111" i="15"/>
  <c r="S111" i="15"/>
  <c r="T111" i="15"/>
  <c r="U111" i="15"/>
  <c r="V111" i="15"/>
  <c r="W111" i="15"/>
  <c r="X111" i="15"/>
  <c r="Y111" i="15"/>
  <c r="B72" i="11"/>
  <c r="C59" i="15"/>
  <c r="C58" i="15"/>
  <c r="C54" i="15"/>
  <c r="C53" i="15"/>
  <c r="B53" i="15" s="1"/>
  <c r="X180" i="15"/>
  <c r="V180" i="15"/>
  <c r="S180" i="15"/>
  <c r="Q180" i="15"/>
  <c r="O180" i="15"/>
  <c r="L180" i="15"/>
  <c r="K180" i="15"/>
  <c r="J180" i="15"/>
  <c r="H180" i="15"/>
  <c r="F180" i="15"/>
  <c r="X179" i="15"/>
  <c r="V179" i="15"/>
  <c r="S179" i="15"/>
  <c r="W179" i="15" s="1"/>
  <c r="Q179" i="15"/>
  <c r="O179" i="15"/>
  <c r="L179" i="15"/>
  <c r="M179" i="15" s="1"/>
  <c r="K179" i="15"/>
  <c r="J179" i="15"/>
  <c r="H179" i="15"/>
  <c r="F179" i="15"/>
  <c r="X178" i="15"/>
  <c r="V178" i="15"/>
  <c r="S178" i="15"/>
  <c r="R178" i="15" s="1"/>
  <c r="Q178" i="15"/>
  <c r="O178" i="15"/>
  <c r="L178" i="15"/>
  <c r="P178" i="15" s="1"/>
  <c r="J178" i="15"/>
  <c r="H178" i="15"/>
  <c r="F178" i="15"/>
  <c r="X177" i="15"/>
  <c r="V177" i="15"/>
  <c r="S177" i="15"/>
  <c r="U177" i="15" s="1"/>
  <c r="Q177" i="15"/>
  <c r="O177" i="15"/>
  <c r="L177" i="15"/>
  <c r="R177" i="15" s="1"/>
  <c r="K177" i="15"/>
  <c r="J177" i="15"/>
  <c r="H177" i="15"/>
  <c r="F177" i="15"/>
  <c r="X176" i="15"/>
  <c r="V176" i="15"/>
  <c r="S176" i="15"/>
  <c r="T176" i="15" s="1"/>
  <c r="Q176" i="15"/>
  <c r="O176" i="15"/>
  <c r="L176" i="15"/>
  <c r="N176" i="15" s="1"/>
  <c r="K176" i="15"/>
  <c r="J176" i="15"/>
  <c r="H176" i="15"/>
  <c r="F176" i="15"/>
  <c r="X175" i="15"/>
  <c r="V175" i="15"/>
  <c r="S175" i="15"/>
  <c r="Y175" i="15" s="1"/>
  <c r="Q175" i="15"/>
  <c r="O175" i="15"/>
  <c r="L175" i="15"/>
  <c r="P175" i="15" s="1"/>
  <c r="K175" i="15"/>
  <c r="J175" i="15"/>
  <c r="H175" i="15"/>
  <c r="F175" i="15"/>
  <c r="X174" i="15"/>
  <c r="V174" i="15"/>
  <c r="S174" i="15"/>
  <c r="T174" i="15" s="1"/>
  <c r="Q174" i="15"/>
  <c r="O174" i="15"/>
  <c r="L174" i="15"/>
  <c r="N174" i="15" s="1"/>
  <c r="K174" i="15"/>
  <c r="J174" i="15"/>
  <c r="H174" i="15"/>
  <c r="F174" i="15"/>
  <c r="X173" i="15"/>
  <c r="V173" i="15"/>
  <c r="S173" i="15"/>
  <c r="T173" i="15" s="1"/>
  <c r="Q173" i="15"/>
  <c r="O173" i="15"/>
  <c r="L173" i="15"/>
  <c r="M173" i="15" s="1"/>
  <c r="J173" i="15"/>
  <c r="H173" i="15"/>
  <c r="F173" i="15"/>
  <c r="X172" i="15"/>
  <c r="V172" i="15"/>
  <c r="S172" i="15"/>
  <c r="U172" i="15" s="1"/>
  <c r="Q172" i="15"/>
  <c r="O172" i="15"/>
  <c r="L172" i="15"/>
  <c r="N172" i="15" s="1"/>
  <c r="J172" i="15"/>
  <c r="H172" i="15"/>
  <c r="F172" i="15"/>
  <c r="X171" i="15"/>
  <c r="V171" i="15"/>
  <c r="S171" i="15"/>
  <c r="U171" i="15" s="1"/>
  <c r="Q171" i="15"/>
  <c r="O171" i="15"/>
  <c r="L171" i="15"/>
  <c r="P171" i="15" s="1"/>
  <c r="J171" i="15"/>
  <c r="H171" i="15"/>
  <c r="F171" i="15"/>
  <c r="X170" i="15"/>
  <c r="V170" i="15"/>
  <c r="S170" i="15"/>
  <c r="Q170" i="15"/>
  <c r="O170" i="15"/>
  <c r="L170" i="15"/>
  <c r="N170" i="15" s="1"/>
  <c r="K170" i="15"/>
  <c r="J170" i="15"/>
  <c r="H170" i="15"/>
  <c r="F170" i="15"/>
  <c r="X169" i="15"/>
  <c r="V169" i="15"/>
  <c r="S169" i="15"/>
  <c r="Q169" i="15"/>
  <c r="O169" i="15"/>
  <c r="L169" i="15"/>
  <c r="K169" i="15" s="1"/>
  <c r="J169" i="15"/>
  <c r="H169" i="15"/>
  <c r="F169" i="15"/>
  <c r="X168" i="15"/>
  <c r="V168" i="15"/>
  <c r="S168" i="15"/>
  <c r="Q168" i="15"/>
  <c r="O168" i="15"/>
  <c r="L168" i="15"/>
  <c r="M168" i="15" s="1"/>
  <c r="K168" i="15"/>
  <c r="J168" i="15"/>
  <c r="H168" i="15"/>
  <c r="F168" i="15"/>
  <c r="X167" i="15"/>
  <c r="V167" i="15"/>
  <c r="S167" i="15"/>
  <c r="Y167" i="15" s="1"/>
  <c r="Q167" i="15"/>
  <c r="O167" i="15"/>
  <c r="L167" i="15"/>
  <c r="N167" i="15" s="1"/>
  <c r="K167" i="15"/>
  <c r="J167" i="15"/>
  <c r="H167" i="15"/>
  <c r="F167" i="15"/>
  <c r="X166" i="15"/>
  <c r="V166" i="15"/>
  <c r="S166" i="15"/>
  <c r="Q166" i="15"/>
  <c r="O166" i="15"/>
  <c r="L166" i="15"/>
  <c r="K166" i="15" s="1"/>
  <c r="J166" i="15"/>
  <c r="H166" i="15"/>
  <c r="F166" i="15"/>
  <c r="X165" i="15"/>
  <c r="V165" i="15"/>
  <c r="S165" i="15"/>
  <c r="Y165" i="15" s="1"/>
  <c r="Q165" i="15"/>
  <c r="O165" i="15"/>
  <c r="L165" i="15"/>
  <c r="N165" i="15" s="1"/>
  <c r="J165" i="15"/>
  <c r="H165" i="15"/>
  <c r="F165" i="15"/>
  <c r="X164" i="15"/>
  <c r="V164" i="15"/>
  <c r="S164" i="15"/>
  <c r="T164" i="15" s="1"/>
  <c r="Q164" i="15"/>
  <c r="O164" i="15"/>
  <c r="L164" i="15"/>
  <c r="K164" i="15"/>
  <c r="J164" i="15"/>
  <c r="H164" i="15"/>
  <c r="F164" i="15"/>
  <c r="X163" i="15"/>
  <c r="V163" i="15"/>
  <c r="S163" i="15"/>
  <c r="U163" i="15" s="1"/>
  <c r="Q163" i="15"/>
  <c r="L163" i="15"/>
  <c r="K163" i="15" s="1"/>
  <c r="J163" i="15"/>
  <c r="H163" i="15"/>
  <c r="F163" i="15"/>
  <c r="X162" i="15"/>
  <c r="V162" i="15"/>
  <c r="S162" i="15"/>
  <c r="Y162" i="15" s="1"/>
  <c r="Q162" i="15"/>
  <c r="L162" i="15"/>
  <c r="M162" i="15" s="1"/>
  <c r="J162" i="15"/>
  <c r="H162" i="15"/>
  <c r="F162" i="15"/>
  <c r="X161" i="15"/>
  <c r="V161" i="15"/>
  <c r="S161" i="15"/>
  <c r="Q161" i="15"/>
  <c r="O161" i="15"/>
  <c r="L161" i="15"/>
  <c r="M161" i="15" s="1"/>
  <c r="J161" i="15"/>
  <c r="H161" i="15"/>
  <c r="F161" i="15"/>
  <c r="X160" i="15"/>
  <c r="V160" i="15"/>
  <c r="S160" i="15"/>
  <c r="W160" i="15" s="1"/>
  <c r="Q160" i="15"/>
  <c r="L160" i="15"/>
  <c r="M160" i="15" s="1"/>
  <c r="J160" i="15"/>
  <c r="H160" i="15"/>
  <c r="F160" i="15"/>
  <c r="Y159" i="15"/>
  <c r="X159" i="15"/>
  <c r="V159" i="15"/>
  <c r="S159" i="15"/>
  <c r="W159" i="15" s="1"/>
  <c r="Q159" i="15"/>
  <c r="L159" i="15"/>
  <c r="K159" i="15" s="1"/>
  <c r="J159" i="15"/>
  <c r="H159" i="15"/>
  <c r="F159" i="15"/>
  <c r="X158" i="15"/>
  <c r="V158" i="15"/>
  <c r="S158" i="15"/>
  <c r="U158" i="15" s="1"/>
  <c r="Q158" i="15"/>
  <c r="O158" i="15"/>
  <c r="L158" i="15"/>
  <c r="P158" i="15" s="1"/>
  <c r="J158" i="15"/>
  <c r="H158" i="15"/>
  <c r="F158" i="15"/>
  <c r="X157" i="15"/>
  <c r="V157" i="15"/>
  <c r="S157" i="15"/>
  <c r="T157" i="15" s="1"/>
  <c r="Q157" i="15"/>
  <c r="L157" i="15"/>
  <c r="N157" i="15" s="1"/>
  <c r="K157" i="15"/>
  <c r="J157" i="15"/>
  <c r="H157" i="15"/>
  <c r="F157" i="15"/>
  <c r="A157" i="15"/>
  <c r="A158" i="15" s="1"/>
  <c r="A159" i="15" s="1"/>
  <c r="D159" i="15" s="1"/>
  <c r="X156" i="15"/>
  <c r="V156" i="15"/>
  <c r="S156" i="15"/>
  <c r="Q156" i="15"/>
  <c r="L156" i="15"/>
  <c r="K156" i="15" s="1"/>
  <c r="J156" i="15"/>
  <c r="H156" i="15"/>
  <c r="F156" i="15"/>
  <c r="A156" i="15"/>
  <c r="A128" i="15"/>
  <c r="A129" i="15" s="1"/>
  <c r="B127" i="15"/>
  <c r="X122" i="15"/>
  <c r="V122" i="15"/>
  <c r="S122" i="15"/>
  <c r="Q122" i="15"/>
  <c r="O122" i="15"/>
  <c r="L122" i="15"/>
  <c r="M122" i="15" s="1"/>
  <c r="J122" i="15"/>
  <c r="H122" i="15"/>
  <c r="F122" i="15"/>
  <c r="X121" i="15"/>
  <c r="V121" i="15"/>
  <c r="S121" i="15"/>
  <c r="Q121" i="15"/>
  <c r="O121" i="15"/>
  <c r="L121" i="15"/>
  <c r="K121" i="15" s="1"/>
  <c r="J121" i="15"/>
  <c r="H121" i="15"/>
  <c r="F121" i="15"/>
  <c r="X120" i="15"/>
  <c r="V120" i="15"/>
  <c r="S120" i="15"/>
  <c r="Q120" i="15"/>
  <c r="O120" i="15"/>
  <c r="L120" i="15"/>
  <c r="P120" i="15" s="1"/>
  <c r="K120" i="15"/>
  <c r="J120" i="15"/>
  <c r="H120" i="15"/>
  <c r="F120" i="15"/>
  <c r="X119" i="15"/>
  <c r="V119" i="15"/>
  <c r="S119" i="15"/>
  <c r="Y119" i="15" s="1"/>
  <c r="Q119" i="15"/>
  <c r="O119" i="15"/>
  <c r="L119" i="15"/>
  <c r="N119" i="15" s="1"/>
  <c r="J119" i="15"/>
  <c r="H119" i="15"/>
  <c r="F119" i="15"/>
  <c r="X118" i="15"/>
  <c r="V118" i="15"/>
  <c r="S118" i="15"/>
  <c r="Y118" i="15" s="1"/>
  <c r="Q118" i="15"/>
  <c r="O118" i="15"/>
  <c r="L118" i="15"/>
  <c r="P118" i="15" s="1"/>
  <c r="J118" i="15"/>
  <c r="H118" i="15"/>
  <c r="F118" i="15"/>
  <c r="X117" i="15"/>
  <c r="V117" i="15"/>
  <c r="S117" i="15"/>
  <c r="Q117" i="15"/>
  <c r="O117" i="15"/>
  <c r="L117" i="15"/>
  <c r="P117" i="15" s="1"/>
  <c r="J117" i="15"/>
  <c r="H117" i="15"/>
  <c r="F117" i="15"/>
  <c r="X116" i="15"/>
  <c r="V116" i="15"/>
  <c r="S116" i="15"/>
  <c r="T116" i="15" s="1"/>
  <c r="Q116" i="15"/>
  <c r="O116" i="15"/>
  <c r="L116" i="15"/>
  <c r="P116" i="15" s="1"/>
  <c r="J116" i="15"/>
  <c r="H116" i="15"/>
  <c r="F116" i="15"/>
  <c r="X115" i="15"/>
  <c r="V115" i="15"/>
  <c r="S115" i="15"/>
  <c r="W115" i="15" s="1"/>
  <c r="Q115" i="15"/>
  <c r="O115" i="15"/>
  <c r="L115" i="15"/>
  <c r="P115" i="15" s="1"/>
  <c r="J115" i="15"/>
  <c r="H115" i="15"/>
  <c r="F115" i="15"/>
  <c r="X114" i="15"/>
  <c r="V114" i="15"/>
  <c r="S114" i="15"/>
  <c r="W114" i="15" s="1"/>
  <c r="Q114" i="15"/>
  <c r="O114" i="15"/>
  <c r="L114" i="15"/>
  <c r="R114" i="15" s="1"/>
  <c r="J114" i="15"/>
  <c r="H114" i="15"/>
  <c r="F114" i="15"/>
  <c r="X113" i="15"/>
  <c r="V113" i="15"/>
  <c r="S113" i="15"/>
  <c r="Y113" i="15" s="1"/>
  <c r="Q113" i="15"/>
  <c r="O113" i="15"/>
  <c r="L113" i="15"/>
  <c r="K113" i="15" s="1"/>
  <c r="J113" i="15"/>
  <c r="H113" i="15"/>
  <c r="F113" i="15"/>
  <c r="X112" i="15"/>
  <c r="V112" i="15"/>
  <c r="S112" i="15"/>
  <c r="W112" i="15" s="1"/>
  <c r="Q112" i="15"/>
  <c r="O112" i="15"/>
  <c r="L112" i="15"/>
  <c r="P112" i="15" s="1"/>
  <c r="J112" i="15"/>
  <c r="H112" i="15"/>
  <c r="F112" i="15"/>
  <c r="X100" i="15"/>
  <c r="V100" i="15"/>
  <c r="S100" i="15"/>
  <c r="Y100" i="15" s="1"/>
  <c r="Q100" i="15"/>
  <c r="L100" i="15"/>
  <c r="K100" i="15" s="1"/>
  <c r="J100" i="15"/>
  <c r="X99" i="15"/>
  <c r="V99" i="15"/>
  <c r="S99" i="15"/>
  <c r="Q99" i="15"/>
  <c r="L99" i="15"/>
  <c r="Y99" i="15" s="1"/>
  <c r="J99" i="15"/>
  <c r="D99" i="15"/>
  <c r="D100" i="15" s="1"/>
  <c r="A99" i="15"/>
  <c r="A100" i="15" s="1"/>
  <c r="X98" i="15"/>
  <c r="V98" i="15"/>
  <c r="S98" i="15"/>
  <c r="Y98" i="15" s="1"/>
  <c r="Q98" i="15"/>
  <c r="L98" i="15"/>
  <c r="R98" i="15" s="1"/>
  <c r="J98" i="15"/>
  <c r="D98" i="15"/>
  <c r="X97" i="15"/>
  <c r="V97" i="15"/>
  <c r="S97" i="15"/>
  <c r="T97" i="15" s="1"/>
  <c r="Q97" i="15"/>
  <c r="L97" i="15"/>
  <c r="K97" i="15" s="1"/>
  <c r="J97" i="15"/>
  <c r="A97" i="15"/>
  <c r="A98" i="15" s="1"/>
  <c r="X96" i="15"/>
  <c r="V96" i="15"/>
  <c r="S96" i="15"/>
  <c r="W96" i="15" s="1"/>
  <c r="Q96" i="15"/>
  <c r="L96" i="15"/>
  <c r="P96" i="15" s="1"/>
  <c r="J96" i="15"/>
  <c r="D84" i="15"/>
  <c r="D85" i="15" s="1"/>
  <c r="D86" i="15" s="1"/>
  <c r="D87" i="15" s="1"/>
  <c r="D88" i="15" s="1"/>
  <c r="D89" i="15" s="1"/>
  <c r="D90" i="15" s="1"/>
  <c r="A65" i="15"/>
  <c r="A66" i="15" s="1"/>
  <c r="B64" i="15"/>
  <c r="B59" i="15"/>
  <c r="B58" i="15"/>
  <c r="C52" i="15" a="1"/>
  <c r="C52" i="15" s="1"/>
  <c r="B56" i="11"/>
  <c r="B54" i="11"/>
  <c r="B52" i="11"/>
  <c r="B57" i="11" s="1"/>
  <c r="B58" i="11" s="1"/>
  <c r="B59" i="11" s="1"/>
  <c r="B60" i="11" s="1"/>
  <c r="B61" i="11" s="1"/>
  <c r="B62" i="11" s="1"/>
  <c r="B63" i="11" s="1"/>
  <c r="B64" i="11" s="1"/>
  <c r="B65" i="11" s="1"/>
  <c r="B66" i="11" s="1"/>
  <c r="C58" i="13"/>
  <c r="C53" i="13"/>
  <c r="C54" i="13"/>
  <c r="X180" i="13"/>
  <c r="V180" i="13"/>
  <c r="S180" i="13"/>
  <c r="Y180" i="13" s="1"/>
  <c r="Q180" i="13"/>
  <c r="O180" i="13"/>
  <c r="L180" i="13"/>
  <c r="P180" i="13" s="1"/>
  <c r="J180" i="13"/>
  <c r="H180" i="13"/>
  <c r="F180" i="13"/>
  <c r="X179" i="13"/>
  <c r="V179" i="13"/>
  <c r="S179" i="13"/>
  <c r="Y179" i="13" s="1"/>
  <c r="Q179" i="13"/>
  <c r="O179" i="13"/>
  <c r="L179" i="13"/>
  <c r="M179" i="13" s="1"/>
  <c r="J179" i="13"/>
  <c r="H179" i="13"/>
  <c r="F179" i="13"/>
  <c r="X178" i="13"/>
  <c r="V178" i="13"/>
  <c r="S178" i="13"/>
  <c r="Y178" i="13" s="1"/>
  <c r="Q178" i="13"/>
  <c r="O178" i="13"/>
  <c r="L178" i="13"/>
  <c r="R178" i="13" s="1"/>
  <c r="J178" i="13"/>
  <c r="H178" i="13"/>
  <c r="F178" i="13"/>
  <c r="X177" i="13"/>
  <c r="V177" i="13"/>
  <c r="S177" i="13"/>
  <c r="U177" i="13" s="1"/>
  <c r="Q177" i="13"/>
  <c r="O177" i="13"/>
  <c r="L177" i="13"/>
  <c r="N177" i="13" s="1"/>
  <c r="J177" i="13"/>
  <c r="H177" i="13"/>
  <c r="F177" i="13"/>
  <c r="X176" i="13"/>
  <c r="V176" i="13"/>
  <c r="S176" i="13"/>
  <c r="W176" i="13" s="1"/>
  <c r="Q176" i="13"/>
  <c r="O176" i="13"/>
  <c r="L176" i="13"/>
  <c r="N176" i="13" s="1"/>
  <c r="J176" i="13"/>
  <c r="H176" i="13"/>
  <c r="F176" i="13"/>
  <c r="Y175" i="13"/>
  <c r="X175" i="13"/>
  <c r="W175" i="13"/>
  <c r="V175" i="13"/>
  <c r="U175" i="13"/>
  <c r="T175" i="13"/>
  <c r="S175" i="13"/>
  <c r="Q175" i="13"/>
  <c r="O175" i="13"/>
  <c r="L175" i="13"/>
  <c r="J175" i="13"/>
  <c r="H175" i="13"/>
  <c r="F175" i="13"/>
  <c r="X174" i="13"/>
  <c r="V174" i="13"/>
  <c r="S174" i="13"/>
  <c r="W174" i="13" s="1"/>
  <c r="Q174" i="13"/>
  <c r="O174" i="13"/>
  <c r="N174" i="13"/>
  <c r="L174" i="13"/>
  <c r="P174" i="13" s="1"/>
  <c r="K174" i="13"/>
  <c r="J174" i="13"/>
  <c r="H174" i="13"/>
  <c r="F174" i="13"/>
  <c r="X173" i="13"/>
  <c r="V173" i="13"/>
  <c r="S173" i="13"/>
  <c r="Y173" i="13" s="1"/>
  <c r="Q173" i="13"/>
  <c r="O173" i="13"/>
  <c r="L173" i="13"/>
  <c r="P173" i="13" s="1"/>
  <c r="J173" i="13"/>
  <c r="H173" i="13"/>
  <c r="F173" i="13"/>
  <c r="X172" i="13"/>
  <c r="V172" i="13"/>
  <c r="S172" i="13"/>
  <c r="U172" i="13" s="1"/>
  <c r="Q172" i="13"/>
  <c r="O172" i="13"/>
  <c r="L172" i="13"/>
  <c r="R172" i="13" s="1"/>
  <c r="K172" i="13"/>
  <c r="J172" i="13"/>
  <c r="H172" i="13"/>
  <c r="F172" i="13"/>
  <c r="Y171" i="13"/>
  <c r="X171" i="13"/>
  <c r="V171" i="13"/>
  <c r="T171" i="13"/>
  <c r="S171" i="13"/>
  <c r="U171" i="13" s="1"/>
  <c r="Q171" i="13"/>
  <c r="O171" i="13"/>
  <c r="L171" i="13"/>
  <c r="N171" i="13" s="1"/>
  <c r="J171" i="13"/>
  <c r="H171" i="13"/>
  <c r="F171" i="13"/>
  <c r="X170" i="13"/>
  <c r="W170" i="13"/>
  <c r="V170" i="13"/>
  <c r="S170" i="13"/>
  <c r="Y170" i="13" s="1"/>
  <c r="Q170" i="13"/>
  <c r="O170" i="13"/>
  <c r="L170" i="13"/>
  <c r="K170" i="13"/>
  <c r="J170" i="13"/>
  <c r="H170" i="13"/>
  <c r="F170" i="13"/>
  <c r="X169" i="13"/>
  <c r="V169" i="13"/>
  <c r="S169" i="13"/>
  <c r="Y169" i="13" s="1"/>
  <c r="Q169" i="13"/>
  <c r="O169" i="13"/>
  <c r="L169" i="13"/>
  <c r="P169" i="13" s="1"/>
  <c r="K169" i="13"/>
  <c r="J169" i="13"/>
  <c r="H169" i="13"/>
  <c r="F169" i="13"/>
  <c r="X168" i="13"/>
  <c r="V168" i="13"/>
  <c r="S168" i="13"/>
  <c r="W168" i="13" s="1"/>
  <c r="Q168" i="13"/>
  <c r="O168" i="13"/>
  <c r="L168" i="13"/>
  <c r="N168" i="13" s="1"/>
  <c r="J168" i="13"/>
  <c r="H168" i="13"/>
  <c r="F168" i="13"/>
  <c r="X167" i="13"/>
  <c r="V167" i="13"/>
  <c r="S167" i="13"/>
  <c r="Q167" i="13"/>
  <c r="O167" i="13"/>
  <c r="L167" i="13"/>
  <c r="P167" i="13" s="1"/>
  <c r="K167" i="13"/>
  <c r="J167" i="13"/>
  <c r="H167" i="13"/>
  <c r="F167" i="13"/>
  <c r="X166" i="13"/>
  <c r="V166" i="13"/>
  <c r="S166" i="13"/>
  <c r="W166" i="13" s="1"/>
  <c r="Q166" i="13"/>
  <c r="O166" i="13"/>
  <c r="L166" i="13"/>
  <c r="N166" i="13" s="1"/>
  <c r="K166" i="13"/>
  <c r="J166" i="13"/>
  <c r="H166" i="13"/>
  <c r="F166" i="13"/>
  <c r="Y165" i="13"/>
  <c r="X165" i="13"/>
  <c r="W165" i="13"/>
  <c r="V165" i="13"/>
  <c r="S165" i="13"/>
  <c r="U165" i="13" s="1"/>
  <c r="Q165" i="13"/>
  <c r="O165" i="13"/>
  <c r="L165" i="13"/>
  <c r="M165" i="13" s="1"/>
  <c r="J165" i="13"/>
  <c r="H165" i="13"/>
  <c r="F165" i="13"/>
  <c r="X164" i="13"/>
  <c r="V164" i="13"/>
  <c r="S164" i="13"/>
  <c r="Y164" i="13" s="1"/>
  <c r="Q164" i="13"/>
  <c r="O164" i="13"/>
  <c r="L164" i="13"/>
  <c r="P164" i="13" s="1"/>
  <c r="J164" i="13"/>
  <c r="H164" i="13"/>
  <c r="F164" i="13"/>
  <c r="X163" i="13"/>
  <c r="V163" i="13"/>
  <c r="S163" i="13"/>
  <c r="W163" i="13" s="1"/>
  <c r="Q163" i="13"/>
  <c r="O163" i="13"/>
  <c r="L163" i="13"/>
  <c r="R163" i="13" s="1"/>
  <c r="K163" i="13"/>
  <c r="J163" i="13"/>
  <c r="H163" i="13"/>
  <c r="F163" i="13"/>
  <c r="X162" i="13"/>
  <c r="V162" i="13"/>
  <c r="S162" i="13"/>
  <c r="W162" i="13" s="1"/>
  <c r="Q162" i="13"/>
  <c r="O162" i="13"/>
  <c r="L162" i="13"/>
  <c r="N162" i="13" s="1"/>
  <c r="K162" i="13"/>
  <c r="J162" i="13"/>
  <c r="H162" i="13"/>
  <c r="F162" i="13"/>
  <c r="X161" i="13"/>
  <c r="V161" i="13"/>
  <c r="S161" i="13"/>
  <c r="W161" i="13" s="1"/>
  <c r="R161" i="13"/>
  <c r="Q161" i="13"/>
  <c r="O161" i="13"/>
  <c r="L161" i="13"/>
  <c r="J161" i="13"/>
  <c r="H161" i="13"/>
  <c r="F161" i="13"/>
  <c r="X160" i="13"/>
  <c r="V160" i="13"/>
  <c r="S160" i="13"/>
  <c r="U160" i="13" s="1"/>
  <c r="Q160" i="13"/>
  <c r="O160" i="13"/>
  <c r="L160" i="13"/>
  <c r="M160" i="13" s="1"/>
  <c r="J160" i="13"/>
  <c r="H160" i="13"/>
  <c r="F160" i="13"/>
  <c r="X159" i="13"/>
  <c r="V159" i="13"/>
  <c r="S159" i="13"/>
  <c r="Q159" i="13"/>
  <c r="O159" i="13"/>
  <c r="L159" i="13"/>
  <c r="K159" i="13" s="1"/>
  <c r="J159" i="13"/>
  <c r="H159" i="13"/>
  <c r="F159" i="13"/>
  <c r="X158" i="13"/>
  <c r="V158" i="13"/>
  <c r="S158" i="13"/>
  <c r="W158" i="13" s="1"/>
  <c r="Q158" i="13"/>
  <c r="O158" i="13"/>
  <c r="L158" i="13"/>
  <c r="K158" i="13" s="1"/>
  <c r="J158" i="13"/>
  <c r="H158" i="13"/>
  <c r="F158" i="13"/>
  <c r="X157" i="13"/>
  <c r="V157" i="13"/>
  <c r="S157" i="13"/>
  <c r="U157" i="13" s="1"/>
  <c r="Q157" i="13"/>
  <c r="O157" i="13"/>
  <c r="L157" i="13"/>
  <c r="P157" i="13" s="1"/>
  <c r="J157" i="13"/>
  <c r="H157" i="13"/>
  <c r="F157" i="13"/>
  <c r="A157" i="13"/>
  <c r="A158" i="13" s="1"/>
  <c r="X156" i="13"/>
  <c r="V156" i="13"/>
  <c r="S156" i="13"/>
  <c r="Q156" i="13"/>
  <c r="O156" i="13"/>
  <c r="L156" i="13"/>
  <c r="M156" i="13" s="1"/>
  <c r="J156" i="13"/>
  <c r="H156" i="13"/>
  <c r="F156" i="13"/>
  <c r="A156" i="13"/>
  <c r="D156" i="13" s="1"/>
  <c r="X155" i="13"/>
  <c r="V155" i="13"/>
  <c r="S155" i="13"/>
  <c r="U155" i="13" s="1"/>
  <c r="Q155" i="13"/>
  <c r="O155" i="13"/>
  <c r="L155" i="13"/>
  <c r="R155" i="13" s="1"/>
  <c r="K155" i="13"/>
  <c r="J155" i="13"/>
  <c r="H155" i="13"/>
  <c r="F155" i="13"/>
  <c r="D155" i="13"/>
  <c r="B129" i="13"/>
  <c r="A128" i="13"/>
  <c r="A129" i="13" s="1"/>
  <c r="A130" i="13" s="1"/>
  <c r="B127" i="13"/>
  <c r="X122" i="13"/>
  <c r="V122" i="13"/>
  <c r="S122" i="13"/>
  <c r="W122" i="13" s="1"/>
  <c r="Q122" i="13"/>
  <c r="O122" i="13"/>
  <c r="L122" i="13"/>
  <c r="N122" i="13" s="1"/>
  <c r="K122" i="13"/>
  <c r="J122" i="13"/>
  <c r="H122" i="13"/>
  <c r="F122" i="13"/>
  <c r="X121" i="13"/>
  <c r="V121" i="13"/>
  <c r="S121" i="13"/>
  <c r="Q121" i="13"/>
  <c r="O121" i="13"/>
  <c r="L121" i="13"/>
  <c r="N121" i="13" s="1"/>
  <c r="K121" i="13"/>
  <c r="J121" i="13"/>
  <c r="H121" i="13"/>
  <c r="F121" i="13"/>
  <c r="X120" i="13"/>
  <c r="V120" i="13"/>
  <c r="S120" i="13"/>
  <c r="W120" i="13" s="1"/>
  <c r="R120" i="13"/>
  <c r="Q120" i="13"/>
  <c r="P120" i="13"/>
  <c r="O120" i="13"/>
  <c r="L120" i="13"/>
  <c r="N120" i="13" s="1"/>
  <c r="K120" i="13"/>
  <c r="J120" i="13"/>
  <c r="H120" i="13"/>
  <c r="F120" i="13"/>
  <c r="X119" i="13"/>
  <c r="V119" i="13"/>
  <c r="S119" i="13"/>
  <c r="R119" i="13"/>
  <c r="Q119" i="13"/>
  <c r="O119" i="13"/>
  <c r="L119" i="13"/>
  <c r="M119" i="13" s="1"/>
  <c r="K119" i="13"/>
  <c r="J119" i="13"/>
  <c r="H119" i="13"/>
  <c r="F119" i="13"/>
  <c r="X118" i="13"/>
  <c r="V118" i="13"/>
  <c r="S118" i="13"/>
  <c r="Y118" i="13" s="1"/>
  <c r="Q118" i="13"/>
  <c r="O118" i="13"/>
  <c r="L118" i="13"/>
  <c r="P118" i="13" s="1"/>
  <c r="J118" i="13"/>
  <c r="H118" i="13"/>
  <c r="F118" i="13"/>
  <c r="X117" i="13"/>
  <c r="V117" i="13"/>
  <c r="S117" i="13"/>
  <c r="W117" i="13" s="1"/>
  <c r="Q117" i="13"/>
  <c r="O117" i="13"/>
  <c r="L117" i="13"/>
  <c r="P117" i="13" s="1"/>
  <c r="K117" i="13"/>
  <c r="J117" i="13"/>
  <c r="H117" i="13"/>
  <c r="F117" i="13"/>
  <c r="X116" i="13"/>
  <c r="V116" i="13"/>
  <c r="S116" i="13"/>
  <c r="W116" i="13" s="1"/>
  <c r="Q116" i="13"/>
  <c r="O116" i="13"/>
  <c r="L116" i="13"/>
  <c r="P116" i="13" s="1"/>
  <c r="K116" i="13"/>
  <c r="J116" i="13"/>
  <c r="H116" i="13"/>
  <c r="F116" i="13"/>
  <c r="X115" i="13"/>
  <c r="V115" i="13"/>
  <c r="S115" i="13"/>
  <c r="U115" i="13" s="1"/>
  <c r="Q115" i="13"/>
  <c r="O115" i="13"/>
  <c r="L115" i="13"/>
  <c r="J115" i="13"/>
  <c r="H115" i="13"/>
  <c r="F115" i="13"/>
  <c r="X114" i="13"/>
  <c r="V114" i="13"/>
  <c r="S114" i="13"/>
  <c r="U114" i="13" s="1"/>
  <c r="Q114" i="13"/>
  <c r="O114" i="13"/>
  <c r="L114" i="13"/>
  <c r="M114" i="13" s="1"/>
  <c r="J114" i="13"/>
  <c r="H114" i="13"/>
  <c r="F114" i="13"/>
  <c r="X113" i="13"/>
  <c r="V113" i="13"/>
  <c r="S113" i="13"/>
  <c r="Q113" i="13"/>
  <c r="O113" i="13"/>
  <c r="L113" i="13"/>
  <c r="K113" i="13" s="1"/>
  <c r="J113" i="13"/>
  <c r="H113" i="13"/>
  <c r="F113" i="13"/>
  <c r="X112" i="13"/>
  <c r="V112" i="13"/>
  <c r="S112" i="13"/>
  <c r="W112" i="13" s="1"/>
  <c r="Q112" i="13"/>
  <c r="P112" i="13"/>
  <c r="O112" i="13"/>
  <c r="L112" i="13"/>
  <c r="K112" i="13"/>
  <c r="J112" i="13"/>
  <c r="H112" i="13"/>
  <c r="F112" i="13"/>
  <c r="X111" i="13"/>
  <c r="V111" i="13"/>
  <c r="S111" i="13"/>
  <c r="U111" i="13" s="1"/>
  <c r="Q111" i="13"/>
  <c r="O111" i="13"/>
  <c r="L111" i="13"/>
  <c r="P111" i="13" s="1"/>
  <c r="J111" i="13"/>
  <c r="H111" i="13"/>
  <c r="F111" i="13"/>
  <c r="X110" i="13"/>
  <c r="V110" i="13"/>
  <c r="S110" i="13"/>
  <c r="Y110" i="13" s="1"/>
  <c r="Q110" i="13"/>
  <c r="O110" i="13"/>
  <c r="L110" i="13"/>
  <c r="M110" i="13" s="1"/>
  <c r="K110" i="13"/>
  <c r="J110" i="13"/>
  <c r="H110" i="13"/>
  <c r="F110" i="13"/>
  <c r="X109" i="13"/>
  <c r="V109" i="13"/>
  <c r="S109" i="13"/>
  <c r="U109" i="13" s="1"/>
  <c r="R109" i="13"/>
  <c r="Q109" i="13"/>
  <c r="O109" i="13"/>
  <c r="L109" i="13"/>
  <c r="N109" i="13" s="1"/>
  <c r="J109" i="13"/>
  <c r="H109" i="13"/>
  <c r="F109" i="13"/>
  <c r="X108" i="13"/>
  <c r="V108" i="13"/>
  <c r="S108" i="13"/>
  <c r="T108" i="13" s="1"/>
  <c r="Q108" i="13"/>
  <c r="O108" i="13"/>
  <c r="L108" i="13"/>
  <c r="R108" i="13" s="1"/>
  <c r="J108" i="13"/>
  <c r="H108" i="13"/>
  <c r="F108" i="13"/>
  <c r="X107" i="13"/>
  <c r="V107" i="13"/>
  <c r="S107" i="13"/>
  <c r="W107" i="13" s="1"/>
  <c r="Q107" i="13"/>
  <c r="O107" i="13"/>
  <c r="L107" i="13"/>
  <c r="M107" i="13" s="1"/>
  <c r="K107" i="13"/>
  <c r="J107" i="13"/>
  <c r="H107" i="13"/>
  <c r="F107" i="13"/>
  <c r="X106" i="13"/>
  <c r="V106" i="13"/>
  <c r="S106" i="13"/>
  <c r="Y106" i="13" s="1"/>
  <c r="Q106" i="13"/>
  <c r="O106" i="13"/>
  <c r="L106" i="13"/>
  <c r="R106" i="13" s="1"/>
  <c r="J106" i="13"/>
  <c r="H106" i="13"/>
  <c r="F106" i="13"/>
  <c r="X105" i="13"/>
  <c r="V105" i="13"/>
  <c r="S105" i="13"/>
  <c r="W105" i="13" s="1"/>
  <c r="Q105" i="13"/>
  <c r="O105" i="13"/>
  <c r="L105" i="13"/>
  <c r="P105" i="13" s="1"/>
  <c r="J105" i="13"/>
  <c r="H105" i="13"/>
  <c r="F105" i="13"/>
  <c r="X104" i="13"/>
  <c r="V104" i="13"/>
  <c r="S104" i="13"/>
  <c r="Q104" i="13"/>
  <c r="O104" i="13"/>
  <c r="L104" i="13"/>
  <c r="K104" i="13" s="1"/>
  <c r="J104" i="13"/>
  <c r="H104" i="13"/>
  <c r="F104" i="13"/>
  <c r="X103" i="13"/>
  <c r="V103" i="13"/>
  <c r="S103" i="13"/>
  <c r="T103" i="13" s="1"/>
  <c r="Q103" i="13"/>
  <c r="O103" i="13"/>
  <c r="L103" i="13"/>
  <c r="N103" i="13" s="1"/>
  <c r="J103" i="13"/>
  <c r="H103" i="13"/>
  <c r="F103" i="13"/>
  <c r="X102" i="13"/>
  <c r="V102" i="13"/>
  <c r="S102" i="13"/>
  <c r="Y102" i="13" s="1"/>
  <c r="Q102" i="13"/>
  <c r="O102" i="13"/>
  <c r="L102" i="13"/>
  <c r="J102" i="13"/>
  <c r="H102" i="13"/>
  <c r="F102" i="13"/>
  <c r="X101" i="13"/>
  <c r="V101" i="13"/>
  <c r="S101" i="13"/>
  <c r="Q101" i="13"/>
  <c r="O101" i="13"/>
  <c r="L101" i="13"/>
  <c r="M101" i="13" s="1"/>
  <c r="K101" i="13"/>
  <c r="J101" i="13"/>
  <c r="H101" i="13"/>
  <c r="F101" i="13"/>
  <c r="X100" i="13"/>
  <c r="V100" i="13"/>
  <c r="S100" i="13"/>
  <c r="Y100" i="13" s="1"/>
  <c r="Q100" i="13"/>
  <c r="O100" i="13"/>
  <c r="L100" i="13"/>
  <c r="J100" i="13"/>
  <c r="H100" i="13"/>
  <c r="F100" i="13"/>
  <c r="X99" i="13"/>
  <c r="V99" i="13"/>
  <c r="S99" i="13"/>
  <c r="T99" i="13" s="1"/>
  <c r="Q99" i="13"/>
  <c r="O99" i="13"/>
  <c r="L99" i="13"/>
  <c r="P99" i="13" s="1"/>
  <c r="K99" i="13"/>
  <c r="J99" i="13"/>
  <c r="H99" i="13"/>
  <c r="F99" i="13"/>
  <c r="X98" i="13"/>
  <c r="V98" i="13"/>
  <c r="S98" i="13"/>
  <c r="Y98" i="13" s="1"/>
  <c r="Q98" i="13"/>
  <c r="O98" i="13"/>
  <c r="L98" i="13"/>
  <c r="N98" i="13" s="1"/>
  <c r="K98" i="13"/>
  <c r="J98" i="13"/>
  <c r="H98" i="13"/>
  <c r="F98" i="13"/>
  <c r="D98" i="13"/>
  <c r="D99" i="13" s="1"/>
  <c r="D100" i="13" s="1"/>
  <c r="D101" i="13" s="1"/>
  <c r="D102" i="13" s="1"/>
  <c r="D103" i="13" s="1"/>
  <c r="D104" i="13" s="1"/>
  <c r="D105" i="13" s="1"/>
  <c r="D106" i="13" s="1"/>
  <c r="D107" i="13" s="1"/>
  <c r="D108" i="13" s="1"/>
  <c r="D109" i="13" s="1"/>
  <c r="D110" i="13" s="1"/>
  <c r="D111" i="13" s="1"/>
  <c r="D112" i="13" s="1"/>
  <c r="D113" i="13" s="1"/>
  <c r="D114" i="13" s="1"/>
  <c r="D115" i="13" s="1"/>
  <c r="D116" i="13" s="1"/>
  <c r="D117" i="13" s="1"/>
  <c r="D118" i="13" s="1"/>
  <c r="D119" i="13" s="1"/>
  <c r="D120" i="13" s="1"/>
  <c r="D121" i="13" s="1"/>
  <c r="D122" i="13" s="1"/>
  <c r="X97" i="13"/>
  <c r="V97" i="13"/>
  <c r="S97" i="13"/>
  <c r="Q97" i="13"/>
  <c r="O97" i="13"/>
  <c r="L97" i="13"/>
  <c r="N97" i="13" s="1"/>
  <c r="K97" i="13"/>
  <c r="J97" i="13"/>
  <c r="H97" i="13"/>
  <c r="F97" i="13"/>
  <c r="A97" i="13"/>
  <c r="X96" i="13"/>
  <c r="V96" i="13"/>
  <c r="S96" i="13"/>
  <c r="U96" i="13" s="1"/>
  <c r="Q96" i="13"/>
  <c r="O96" i="13"/>
  <c r="L96" i="13"/>
  <c r="N96" i="13" s="1"/>
  <c r="K96" i="13"/>
  <c r="J96" i="13"/>
  <c r="H96" i="13"/>
  <c r="F96" i="13"/>
  <c r="D84" i="13"/>
  <c r="D85" i="13" s="1"/>
  <c r="D86" i="13" s="1"/>
  <c r="D87" i="13" s="1"/>
  <c r="D88" i="13" s="1"/>
  <c r="D89" i="13" s="1"/>
  <c r="D90" i="13" s="1"/>
  <c r="A65" i="13"/>
  <c r="A66" i="13" s="1"/>
  <c r="B64" i="13"/>
  <c r="C59" i="13"/>
  <c r="B59" i="13"/>
  <c r="B58" i="13"/>
  <c r="B53" i="13"/>
  <c r="C52" i="13" a="1"/>
  <c r="C52" i="13" s="1"/>
  <c r="D130" i="12"/>
  <c r="D131" i="12" s="1"/>
  <c r="D132" i="12" s="1"/>
  <c r="D133" i="12" s="1"/>
  <c r="D134" i="12" s="1"/>
  <c r="D135" i="12" s="1"/>
  <c r="D136" i="12" s="1"/>
  <c r="D137" i="12" s="1"/>
  <c r="D129" i="12"/>
  <c r="D128" i="12"/>
  <c r="C58" i="12"/>
  <c r="B58" i="12" s="1"/>
  <c r="C54" i="12"/>
  <c r="C53" i="12"/>
  <c r="B34" i="11"/>
  <c r="B35" i="11" s="1"/>
  <c r="B36" i="11" s="1"/>
  <c r="B37" i="11" s="1"/>
  <c r="B38" i="11" s="1"/>
  <c r="B39" i="11" s="1"/>
  <c r="B40" i="11" s="1"/>
  <c r="B41" i="11" s="1"/>
  <c r="B42" i="11" s="1"/>
  <c r="B43" i="11" s="1"/>
  <c r="B44" i="11" s="1"/>
  <c r="B45" i="11" s="1"/>
  <c r="X181" i="12"/>
  <c r="V181" i="12"/>
  <c r="T181" i="12"/>
  <c r="S181" i="12"/>
  <c r="Y181" i="12" s="1"/>
  <c r="R181" i="12"/>
  <c r="Q181" i="12"/>
  <c r="O181" i="12"/>
  <c r="L181" i="12"/>
  <c r="P181" i="12" s="1"/>
  <c r="J181" i="12"/>
  <c r="H181" i="12"/>
  <c r="F181" i="12"/>
  <c r="X180" i="12"/>
  <c r="V180" i="12"/>
  <c r="S180" i="12"/>
  <c r="Q180" i="12"/>
  <c r="O180" i="12"/>
  <c r="L180" i="12"/>
  <c r="K180" i="12"/>
  <c r="J180" i="12"/>
  <c r="H180" i="12"/>
  <c r="F180" i="12"/>
  <c r="X179" i="12"/>
  <c r="W179" i="12"/>
  <c r="V179" i="12"/>
  <c r="T179" i="12"/>
  <c r="S179" i="12"/>
  <c r="Y179" i="12" s="1"/>
  <c r="Q179" i="12"/>
  <c r="O179" i="12"/>
  <c r="L179" i="12"/>
  <c r="J179" i="12"/>
  <c r="H179" i="12"/>
  <c r="F179" i="12"/>
  <c r="X178" i="12"/>
  <c r="V178" i="12"/>
  <c r="S178" i="12"/>
  <c r="T178" i="12" s="1"/>
  <c r="Q178" i="12"/>
  <c r="O178" i="12"/>
  <c r="L178" i="12"/>
  <c r="K178" i="12"/>
  <c r="J178" i="12"/>
  <c r="H178" i="12"/>
  <c r="F178" i="12"/>
  <c r="X177" i="12"/>
  <c r="W177" i="12"/>
  <c r="V177" i="12"/>
  <c r="T177" i="12"/>
  <c r="S177" i="12"/>
  <c r="Y177" i="12" s="1"/>
  <c r="Q177" i="12"/>
  <c r="P177" i="12"/>
  <c r="O177" i="12"/>
  <c r="L177" i="12"/>
  <c r="J177" i="12"/>
  <c r="H177" i="12"/>
  <c r="F177" i="12"/>
  <c r="X176" i="12"/>
  <c r="V176" i="12"/>
  <c r="T176" i="12"/>
  <c r="S176" i="12"/>
  <c r="Q176" i="12"/>
  <c r="O176" i="12"/>
  <c r="L176" i="12"/>
  <c r="P176" i="12" s="1"/>
  <c r="K176" i="12"/>
  <c r="J176" i="12"/>
  <c r="H176" i="12"/>
  <c r="F176" i="12"/>
  <c r="X175" i="12"/>
  <c r="W175" i="12"/>
  <c r="V175" i="12"/>
  <c r="T175" i="12"/>
  <c r="S175" i="12"/>
  <c r="Y175" i="12" s="1"/>
  <c r="Q175" i="12"/>
  <c r="P175" i="12"/>
  <c r="O175" i="12"/>
  <c r="L175" i="12"/>
  <c r="J175" i="12"/>
  <c r="H175" i="12"/>
  <c r="F175" i="12"/>
  <c r="Y174" i="12"/>
  <c r="X174" i="12"/>
  <c r="V174" i="12"/>
  <c r="U174" i="12"/>
  <c r="T174" i="12"/>
  <c r="S174" i="12"/>
  <c r="Q174" i="12"/>
  <c r="O174" i="12"/>
  <c r="L174" i="12"/>
  <c r="M174" i="12" s="1"/>
  <c r="J174" i="12"/>
  <c r="H174" i="12"/>
  <c r="F174" i="12"/>
  <c r="Y173" i="12"/>
  <c r="X173" i="12"/>
  <c r="V173" i="12"/>
  <c r="U173" i="12"/>
  <c r="S173" i="12"/>
  <c r="W173" i="12" s="1"/>
  <c r="R173" i="12"/>
  <c r="Q173" i="12"/>
  <c r="P173" i="12"/>
  <c r="O173" i="12"/>
  <c r="N173" i="12"/>
  <c r="M173" i="12"/>
  <c r="L173" i="12"/>
  <c r="K173" i="12"/>
  <c r="J173" i="12"/>
  <c r="H173" i="12"/>
  <c r="F173" i="12"/>
  <c r="X172" i="12"/>
  <c r="W172" i="12"/>
  <c r="V172" i="12"/>
  <c r="S172" i="12"/>
  <c r="Q172" i="12"/>
  <c r="P172" i="12"/>
  <c r="O172" i="12"/>
  <c r="N172" i="12"/>
  <c r="M172" i="12"/>
  <c r="L172" i="12"/>
  <c r="K172" i="12"/>
  <c r="J172" i="12"/>
  <c r="H172" i="12"/>
  <c r="F172" i="12"/>
  <c r="X171" i="12"/>
  <c r="V171" i="12"/>
  <c r="T171" i="12"/>
  <c r="S171" i="12"/>
  <c r="Q171" i="12"/>
  <c r="O171" i="12"/>
  <c r="L171" i="12"/>
  <c r="K171" i="12"/>
  <c r="J171" i="12"/>
  <c r="H171" i="12"/>
  <c r="F171" i="12"/>
  <c r="Y170" i="12"/>
  <c r="X170" i="12"/>
  <c r="W170" i="12"/>
  <c r="V170" i="12"/>
  <c r="U170" i="12"/>
  <c r="T170" i="12"/>
  <c r="S170" i="12"/>
  <c r="Q170" i="12"/>
  <c r="P170" i="12"/>
  <c r="O170" i="12"/>
  <c r="M170" i="12"/>
  <c r="L170" i="12"/>
  <c r="R170" i="12" s="1"/>
  <c r="J170" i="12"/>
  <c r="H170" i="12"/>
  <c r="F170" i="12"/>
  <c r="Y169" i="12"/>
  <c r="X169" i="12"/>
  <c r="W169" i="12"/>
  <c r="V169" i="12"/>
  <c r="U169" i="12"/>
  <c r="T169" i="12"/>
  <c r="S169" i="12"/>
  <c r="R169" i="12"/>
  <c r="Q169" i="12"/>
  <c r="O169" i="12"/>
  <c r="N169" i="12"/>
  <c r="M169" i="12"/>
  <c r="L169" i="12"/>
  <c r="K169" i="12" s="1"/>
  <c r="J169" i="12"/>
  <c r="H169" i="12"/>
  <c r="F169" i="12"/>
  <c r="X168" i="12"/>
  <c r="V168" i="12"/>
  <c r="S168" i="12"/>
  <c r="W168" i="12" s="1"/>
  <c r="R168" i="12"/>
  <c r="Q168" i="12"/>
  <c r="O168" i="12"/>
  <c r="N168" i="12"/>
  <c r="L168" i="12"/>
  <c r="P168" i="12" s="1"/>
  <c r="K168" i="12"/>
  <c r="J168" i="12"/>
  <c r="H168" i="12"/>
  <c r="F168" i="12"/>
  <c r="X167" i="12"/>
  <c r="W167" i="12"/>
  <c r="V167" i="12"/>
  <c r="T167" i="12"/>
  <c r="S167" i="12"/>
  <c r="Y167" i="12" s="1"/>
  <c r="Q167" i="12"/>
  <c r="P167" i="12"/>
  <c r="O167" i="12"/>
  <c r="L167" i="12"/>
  <c r="J167" i="12"/>
  <c r="H167" i="12"/>
  <c r="F167" i="12"/>
  <c r="Y166" i="12"/>
  <c r="X166" i="12"/>
  <c r="V166" i="12"/>
  <c r="S166" i="12"/>
  <c r="U166" i="12" s="1"/>
  <c r="Q166" i="12"/>
  <c r="O166" i="12"/>
  <c r="L166" i="12"/>
  <c r="J166" i="12"/>
  <c r="H166" i="12"/>
  <c r="F166" i="12"/>
  <c r="Y165" i="12"/>
  <c r="X165" i="12"/>
  <c r="V165" i="12"/>
  <c r="S165" i="12"/>
  <c r="W165" i="12" s="1"/>
  <c r="Q165" i="12"/>
  <c r="P165" i="12"/>
  <c r="O165" i="12"/>
  <c r="N165" i="12"/>
  <c r="M165" i="12"/>
  <c r="L165" i="12"/>
  <c r="K165" i="12" s="1"/>
  <c r="J165" i="12"/>
  <c r="H165" i="12"/>
  <c r="F165" i="12"/>
  <c r="X164" i="12"/>
  <c r="W164" i="12"/>
  <c r="V164" i="12"/>
  <c r="S164" i="12"/>
  <c r="Q164" i="12"/>
  <c r="O164" i="12"/>
  <c r="L164" i="12"/>
  <c r="K164" i="12" s="1"/>
  <c r="J164" i="12"/>
  <c r="H164" i="12"/>
  <c r="F164" i="12"/>
  <c r="X163" i="12"/>
  <c r="V163" i="12"/>
  <c r="S163" i="12"/>
  <c r="R163" i="12" s="1"/>
  <c r="Q163" i="12"/>
  <c r="O163" i="12"/>
  <c r="L163" i="12"/>
  <c r="K163" i="12" s="1"/>
  <c r="J163" i="12"/>
  <c r="H163" i="12"/>
  <c r="F163" i="12"/>
  <c r="Y162" i="12"/>
  <c r="X162" i="12"/>
  <c r="V162" i="12"/>
  <c r="S162" i="12"/>
  <c r="W162" i="12" s="1"/>
  <c r="R162" i="12"/>
  <c r="Q162" i="12"/>
  <c r="P162" i="12"/>
  <c r="O162" i="12"/>
  <c r="M162" i="12"/>
  <c r="L162" i="12"/>
  <c r="N162" i="12" s="1"/>
  <c r="J162" i="12"/>
  <c r="H162" i="12"/>
  <c r="F162" i="12"/>
  <c r="Y161" i="12"/>
  <c r="X161" i="12"/>
  <c r="V161" i="12"/>
  <c r="S161" i="12"/>
  <c r="W161" i="12" s="1"/>
  <c r="R161" i="12"/>
  <c r="Q161" i="12"/>
  <c r="O161" i="12"/>
  <c r="N161" i="12"/>
  <c r="L161" i="12"/>
  <c r="J161" i="12"/>
  <c r="H161" i="12"/>
  <c r="F161" i="12"/>
  <c r="Y160" i="12"/>
  <c r="X160" i="12"/>
  <c r="W160" i="12"/>
  <c r="V160" i="12"/>
  <c r="S160" i="12"/>
  <c r="R160" i="12" s="1"/>
  <c r="Q160" i="12"/>
  <c r="O160" i="12"/>
  <c r="L160" i="12"/>
  <c r="P160" i="12" s="1"/>
  <c r="K160" i="12"/>
  <c r="J160" i="12"/>
  <c r="H160" i="12"/>
  <c r="F160" i="12"/>
  <c r="X159" i="12"/>
  <c r="V159" i="12"/>
  <c r="S159" i="12"/>
  <c r="Y159" i="12" s="1"/>
  <c r="Q159" i="12"/>
  <c r="O159" i="12"/>
  <c r="L159" i="12"/>
  <c r="J159" i="12"/>
  <c r="H159" i="12"/>
  <c r="F159" i="12"/>
  <c r="Y158" i="12"/>
  <c r="X158" i="12"/>
  <c r="V158" i="12"/>
  <c r="S158" i="12"/>
  <c r="T158" i="12" s="1"/>
  <c r="Q158" i="12"/>
  <c r="O158" i="12"/>
  <c r="L158" i="12"/>
  <c r="K158" i="12"/>
  <c r="J158" i="12"/>
  <c r="H158" i="12"/>
  <c r="F158" i="12"/>
  <c r="A158" i="12"/>
  <c r="X157" i="12"/>
  <c r="V157" i="12"/>
  <c r="S157" i="12"/>
  <c r="W157" i="12" s="1"/>
  <c r="Q157" i="12"/>
  <c r="O157" i="12"/>
  <c r="L157" i="12"/>
  <c r="N157" i="12" s="1"/>
  <c r="K157" i="12"/>
  <c r="J157" i="12"/>
  <c r="H157" i="12"/>
  <c r="F157" i="12"/>
  <c r="A157" i="12"/>
  <c r="D157" i="12" s="1"/>
  <c r="X156" i="12"/>
  <c r="W156" i="12"/>
  <c r="V156" i="12"/>
  <c r="U156" i="12"/>
  <c r="S156" i="12"/>
  <c r="Q156" i="12"/>
  <c r="O156" i="12"/>
  <c r="L156" i="12"/>
  <c r="P156" i="12" s="1"/>
  <c r="K156" i="12"/>
  <c r="J156" i="12"/>
  <c r="H156" i="12"/>
  <c r="F156" i="12"/>
  <c r="D156" i="12"/>
  <c r="B129" i="12"/>
  <c r="A129" i="12"/>
  <c r="A130" i="12" s="1"/>
  <c r="B128" i="12"/>
  <c r="A128" i="12"/>
  <c r="B127" i="12"/>
  <c r="Y122" i="12"/>
  <c r="X122" i="12"/>
  <c r="W122" i="12"/>
  <c r="V122" i="12"/>
  <c r="U122" i="12"/>
  <c r="T122" i="12"/>
  <c r="S122" i="12"/>
  <c r="R122" i="12"/>
  <c r="Q122" i="12"/>
  <c r="O122" i="12"/>
  <c r="M122" i="12"/>
  <c r="L122" i="12"/>
  <c r="J122" i="12"/>
  <c r="H122" i="12"/>
  <c r="F122" i="12"/>
  <c r="X121" i="12"/>
  <c r="V121" i="12"/>
  <c r="S121" i="12"/>
  <c r="W121" i="12" s="1"/>
  <c r="R121" i="12"/>
  <c r="Q121" i="12"/>
  <c r="O121" i="12"/>
  <c r="N121" i="12"/>
  <c r="L121" i="12"/>
  <c r="P121" i="12" s="1"/>
  <c r="K121" i="12"/>
  <c r="J121" i="12"/>
  <c r="H121" i="12"/>
  <c r="F121" i="12"/>
  <c r="X120" i="12"/>
  <c r="W120" i="12"/>
  <c r="V120" i="12"/>
  <c r="T120" i="12"/>
  <c r="S120" i="12"/>
  <c r="Y120" i="12" s="1"/>
  <c r="Q120" i="12"/>
  <c r="P120" i="12"/>
  <c r="O120" i="12"/>
  <c r="N120" i="12"/>
  <c r="L120" i="12"/>
  <c r="J120" i="12"/>
  <c r="H120" i="12"/>
  <c r="F120" i="12"/>
  <c r="Y119" i="12"/>
  <c r="X119" i="12"/>
  <c r="V119" i="12"/>
  <c r="U119" i="12"/>
  <c r="S119" i="12"/>
  <c r="Q119" i="12"/>
  <c r="O119" i="12"/>
  <c r="L119" i="12"/>
  <c r="J119" i="12"/>
  <c r="H119" i="12"/>
  <c r="F119" i="12"/>
  <c r="Y118" i="12"/>
  <c r="X118" i="12"/>
  <c r="V118" i="12"/>
  <c r="U118" i="12"/>
  <c r="S118" i="12"/>
  <c r="W118" i="12" s="1"/>
  <c r="R118" i="12"/>
  <c r="Q118" i="12"/>
  <c r="P118" i="12"/>
  <c r="O118" i="12"/>
  <c r="N118" i="12"/>
  <c r="M118" i="12"/>
  <c r="L118" i="12"/>
  <c r="K118" i="12"/>
  <c r="J118" i="12"/>
  <c r="H118" i="12"/>
  <c r="F118" i="12"/>
  <c r="X117" i="12"/>
  <c r="W117" i="12"/>
  <c r="V117" i="12"/>
  <c r="U117" i="12"/>
  <c r="S117" i="12"/>
  <c r="Q117" i="12"/>
  <c r="P117" i="12"/>
  <c r="O117" i="12"/>
  <c r="N117" i="12"/>
  <c r="M117" i="12"/>
  <c r="L117" i="12"/>
  <c r="K117" i="12"/>
  <c r="J117" i="12"/>
  <c r="H117" i="12"/>
  <c r="F117" i="12"/>
  <c r="X116" i="12"/>
  <c r="V116" i="12"/>
  <c r="S116" i="12"/>
  <c r="R116" i="12"/>
  <c r="Q116" i="12"/>
  <c r="P116" i="12"/>
  <c r="O116" i="12"/>
  <c r="L116" i="12"/>
  <c r="K116" i="12"/>
  <c r="J116" i="12"/>
  <c r="H116" i="12"/>
  <c r="F116" i="12"/>
  <c r="Y115" i="12"/>
  <c r="X115" i="12"/>
  <c r="W115" i="12"/>
  <c r="V115" i="12"/>
  <c r="U115" i="12"/>
  <c r="T115" i="12"/>
  <c r="S115" i="12"/>
  <c r="Q115" i="12"/>
  <c r="P115" i="12"/>
  <c r="O115" i="12"/>
  <c r="M115" i="12"/>
  <c r="L115" i="12"/>
  <c r="R115" i="12" s="1"/>
  <c r="J115" i="12"/>
  <c r="H115" i="12"/>
  <c r="F115" i="12"/>
  <c r="Y114" i="12"/>
  <c r="X114" i="12"/>
  <c r="V114" i="12"/>
  <c r="U114" i="12"/>
  <c r="T114" i="12"/>
  <c r="S114" i="12"/>
  <c r="W114" i="12" s="1"/>
  <c r="R114" i="12"/>
  <c r="Q114" i="12"/>
  <c r="O114" i="12"/>
  <c r="N114" i="12"/>
  <c r="L114" i="12"/>
  <c r="J114" i="12"/>
  <c r="H114" i="12"/>
  <c r="F114" i="12"/>
  <c r="Y113" i="12"/>
  <c r="X113" i="12"/>
  <c r="W113" i="12"/>
  <c r="V113" i="12"/>
  <c r="S113" i="12"/>
  <c r="R113" i="12"/>
  <c r="Q113" i="12"/>
  <c r="P113" i="12"/>
  <c r="O113" i="12"/>
  <c r="N113" i="12"/>
  <c r="L113" i="12"/>
  <c r="M113" i="12" s="1"/>
  <c r="K113" i="12"/>
  <c r="J113" i="12"/>
  <c r="H113" i="12"/>
  <c r="F113" i="12"/>
  <c r="X112" i="12"/>
  <c r="W112" i="12"/>
  <c r="V112" i="12"/>
  <c r="T112" i="12"/>
  <c r="S112" i="12"/>
  <c r="Y112" i="12" s="1"/>
  <c r="Q112" i="12"/>
  <c r="P112" i="12"/>
  <c r="O112" i="12"/>
  <c r="N112" i="12"/>
  <c r="L112" i="12"/>
  <c r="J112" i="12"/>
  <c r="H112" i="12"/>
  <c r="F112" i="12"/>
  <c r="X111" i="12"/>
  <c r="V111" i="12"/>
  <c r="S111" i="12"/>
  <c r="Y111" i="12" s="1"/>
  <c r="Q111" i="12"/>
  <c r="O111" i="12"/>
  <c r="L111" i="12"/>
  <c r="J111" i="12"/>
  <c r="H111" i="12"/>
  <c r="F111" i="12"/>
  <c r="X110" i="12"/>
  <c r="W110" i="12"/>
  <c r="V110" i="12"/>
  <c r="U110" i="12"/>
  <c r="S110" i="12"/>
  <c r="T110" i="12" s="1"/>
  <c r="Q110" i="12"/>
  <c r="O110" i="12"/>
  <c r="L110" i="12"/>
  <c r="K110" i="12" s="1"/>
  <c r="J110" i="12"/>
  <c r="H110" i="12"/>
  <c r="F110" i="12"/>
  <c r="X109" i="12"/>
  <c r="V109" i="12"/>
  <c r="S109" i="12"/>
  <c r="U109" i="12" s="1"/>
  <c r="R109" i="12"/>
  <c r="Q109" i="12"/>
  <c r="O109" i="12"/>
  <c r="L109" i="12"/>
  <c r="P109" i="12" s="1"/>
  <c r="K109" i="12"/>
  <c r="J109" i="12"/>
  <c r="H109" i="12"/>
  <c r="F109" i="12"/>
  <c r="X108" i="12"/>
  <c r="V108" i="12"/>
  <c r="S108" i="12"/>
  <c r="T108" i="12" s="1"/>
  <c r="R108" i="12"/>
  <c r="Q108" i="12"/>
  <c r="P108" i="12"/>
  <c r="O108" i="12"/>
  <c r="L108" i="12"/>
  <c r="K108" i="12"/>
  <c r="J108" i="12"/>
  <c r="H108" i="12"/>
  <c r="F108" i="12"/>
  <c r="Y107" i="12"/>
  <c r="X107" i="12"/>
  <c r="W107" i="12"/>
  <c r="V107" i="12"/>
  <c r="T107" i="12"/>
  <c r="S107" i="12"/>
  <c r="U107" i="12" s="1"/>
  <c r="Q107" i="12"/>
  <c r="O107" i="12"/>
  <c r="L107" i="12"/>
  <c r="M107" i="12" s="1"/>
  <c r="J107" i="12"/>
  <c r="H107" i="12"/>
  <c r="F107" i="12"/>
  <c r="X106" i="12"/>
  <c r="V106" i="12"/>
  <c r="S106" i="12"/>
  <c r="W106" i="12" s="1"/>
  <c r="Q106" i="12"/>
  <c r="O106" i="12"/>
  <c r="L106" i="12"/>
  <c r="N106" i="12" s="1"/>
  <c r="J106" i="12"/>
  <c r="H106" i="12"/>
  <c r="F106" i="12"/>
  <c r="X105" i="12"/>
  <c r="V105" i="12"/>
  <c r="S105" i="12"/>
  <c r="Q105" i="12"/>
  <c r="O105" i="12"/>
  <c r="L105" i="12"/>
  <c r="M105" i="12" s="1"/>
  <c r="K105" i="12"/>
  <c r="J105" i="12"/>
  <c r="H105" i="12"/>
  <c r="F105" i="12"/>
  <c r="X104" i="12"/>
  <c r="V104" i="12"/>
  <c r="S104" i="12"/>
  <c r="W104" i="12" s="1"/>
  <c r="Q104" i="12"/>
  <c r="O104" i="12"/>
  <c r="L104" i="12"/>
  <c r="M104" i="12" s="1"/>
  <c r="J104" i="12"/>
  <c r="H104" i="12"/>
  <c r="F104" i="12"/>
  <c r="Y103" i="12"/>
  <c r="X103" i="12"/>
  <c r="V103" i="12"/>
  <c r="U103" i="12"/>
  <c r="S103" i="12"/>
  <c r="Q103" i="12"/>
  <c r="O103" i="12"/>
  <c r="L103" i="12"/>
  <c r="N103" i="12" s="1"/>
  <c r="K103" i="12"/>
  <c r="J103" i="12"/>
  <c r="H103" i="12"/>
  <c r="F103" i="12"/>
  <c r="X102" i="12"/>
  <c r="V102" i="12"/>
  <c r="S102" i="12"/>
  <c r="T102" i="12" s="1"/>
  <c r="Q102" i="12"/>
  <c r="O102" i="12"/>
  <c r="L102" i="12"/>
  <c r="P102" i="12" s="1"/>
  <c r="K102" i="12"/>
  <c r="J102" i="12"/>
  <c r="H102" i="12"/>
  <c r="F102" i="12"/>
  <c r="X101" i="12"/>
  <c r="V101" i="12"/>
  <c r="S101" i="12"/>
  <c r="R101" i="12"/>
  <c r="Q101" i="12"/>
  <c r="O101" i="12"/>
  <c r="L101" i="12"/>
  <c r="P101" i="12" s="1"/>
  <c r="J101" i="12"/>
  <c r="H101" i="12"/>
  <c r="F101" i="12"/>
  <c r="X100" i="12"/>
  <c r="V100" i="12"/>
  <c r="S100" i="12"/>
  <c r="Q100" i="12"/>
  <c r="O100" i="12"/>
  <c r="L100" i="12"/>
  <c r="R100" i="12" s="1"/>
  <c r="K100" i="12"/>
  <c r="J100" i="12"/>
  <c r="H100" i="12"/>
  <c r="F100" i="12"/>
  <c r="X99" i="12"/>
  <c r="V99" i="12"/>
  <c r="S99" i="12"/>
  <c r="R99" i="12" s="1"/>
  <c r="Q99" i="12"/>
  <c r="O99" i="12"/>
  <c r="L99" i="12"/>
  <c r="K99" i="12" s="1"/>
  <c r="J99" i="12"/>
  <c r="H99" i="12"/>
  <c r="F99" i="12"/>
  <c r="D99" i="12"/>
  <c r="D100" i="12" s="1"/>
  <c r="D101" i="12" s="1"/>
  <c r="D102" i="12" s="1"/>
  <c r="D103" i="12" s="1"/>
  <c r="D104" i="12" s="1"/>
  <c r="D105" i="12" s="1"/>
  <c r="D106" i="12" s="1"/>
  <c r="D107" i="12" s="1"/>
  <c r="D108" i="12" s="1"/>
  <c r="D109" i="12" s="1"/>
  <c r="D110" i="12" s="1"/>
  <c r="D111" i="12" s="1"/>
  <c r="D112" i="12" s="1"/>
  <c r="D113" i="12" s="1"/>
  <c r="D114" i="12" s="1"/>
  <c r="D115" i="12" s="1"/>
  <c r="D116" i="12" s="1"/>
  <c r="D117" i="12" s="1"/>
  <c r="D118" i="12" s="1"/>
  <c r="D119" i="12" s="1"/>
  <c r="D120" i="12" s="1"/>
  <c r="D121" i="12" s="1"/>
  <c r="D122" i="12" s="1"/>
  <c r="X98" i="12"/>
  <c r="V98" i="12"/>
  <c r="U98" i="12"/>
  <c r="S98" i="12"/>
  <c r="W98" i="12" s="1"/>
  <c r="Q98" i="12"/>
  <c r="O98" i="12"/>
  <c r="L98" i="12"/>
  <c r="P98" i="12" s="1"/>
  <c r="J98" i="12"/>
  <c r="H98" i="12"/>
  <c r="F98" i="12"/>
  <c r="D98" i="12"/>
  <c r="X97" i="12"/>
  <c r="V97" i="12"/>
  <c r="S97" i="12"/>
  <c r="Y97" i="12" s="1"/>
  <c r="R97" i="12"/>
  <c r="Q97" i="12"/>
  <c r="O97" i="12"/>
  <c r="L97" i="12"/>
  <c r="M97" i="12" s="1"/>
  <c r="K97" i="12"/>
  <c r="J97" i="12"/>
  <c r="H97" i="12"/>
  <c r="F97" i="12"/>
  <c r="A97" i="12"/>
  <c r="X96" i="12"/>
  <c r="V96" i="12"/>
  <c r="S96" i="12"/>
  <c r="Y96" i="12" s="1"/>
  <c r="R96" i="12"/>
  <c r="Q96" i="12"/>
  <c r="O96" i="12"/>
  <c r="M96" i="12"/>
  <c r="L96" i="12"/>
  <c r="P96" i="12" s="1"/>
  <c r="K96" i="12"/>
  <c r="J96" i="12"/>
  <c r="H96" i="12"/>
  <c r="F96" i="12"/>
  <c r="D85" i="12"/>
  <c r="D86" i="12" s="1"/>
  <c r="D87" i="12" s="1"/>
  <c r="D88" i="12" s="1"/>
  <c r="D89" i="12" s="1"/>
  <c r="D90" i="12" s="1"/>
  <c r="D84" i="12"/>
  <c r="A66" i="12"/>
  <c r="A67" i="12" s="1"/>
  <c r="B65" i="12"/>
  <c r="A65" i="12"/>
  <c r="B64" i="12"/>
  <c r="C59" i="12"/>
  <c r="B59" i="12"/>
  <c r="B53" i="12"/>
  <c r="C52" i="12" a="1"/>
  <c r="C52" i="12" s="1"/>
  <c r="E1" i="6"/>
  <c r="Y181" i="7"/>
  <c r="Y180" i="7"/>
  <c r="Y179" i="7"/>
  <c r="Y178" i="7"/>
  <c r="Y177" i="7"/>
  <c r="Y176" i="7"/>
  <c r="Y175" i="7"/>
  <c r="Y174" i="7"/>
  <c r="Y173" i="7"/>
  <c r="Y172" i="7"/>
  <c r="Y171" i="7"/>
  <c r="Y170" i="7"/>
  <c r="Y169" i="7"/>
  <c r="Y168" i="7"/>
  <c r="Y167" i="7"/>
  <c r="Y166" i="7"/>
  <c r="Y165" i="7"/>
  <c r="Y164" i="7"/>
  <c r="Y163" i="7"/>
  <c r="Y162" i="7"/>
  <c r="Y161" i="7"/>
  <c r="Y160" i="7"/>
  <c r="Y159" i="7"/>
  <c r="Y158" i="7"/>
  <c r="Y157" i="7"/>
  <c r="Y156" i="7"/>
  <c r="Y108" i="7"/>
  <c r="Y107" i="7"/>
  <c r="Y106" i="7"/>
  <c r="Y105" i="7"/>
  <c r="B105" i="7" s="1"/>
  <c r="Y104" i="7"/>
  <c r="Y103" i="7"/>
  <c r="Y102" i="7"/>
  <c r="B102" i="7" s="1"/>
  <c r="Y101" i="7"/>
  <c r="Y100" i="7"/>
  <c r="Y99" i="7"/>
  <c r="Y98" i="7"/>
  <c r="Y97" i="7"/>
  <c r="B97" i="7" s="1"/>
  <c r="Y96" i="7"/>
  <c r="Y122" i="7"/>
  <c r="Y121" i="7"/>
  <c r="Y120" i="7"/>
  <c r="Y119" i="7"/>
  <c r="Y118" i="7"/>
  <c r="Y117" i="7"/>
  <c r="Y116" i="7"/>
  <c r="Y115" i="7"/>
  <c r="Y114" i="7"/>
  <c r="Y113" i="7"/>
  <c r="Y112" i="7"/>
  <c r="Y111" i="7"/>
  <c r="Y110" i="7"/>
  <c r="B110" i="7" s="1"/>
  <c r="Y109" i="7"/>
  <c r="B109" i="7" s="1"/>
  <c r="B108" i="7"/>
  <c r="B107" i="7"/>
  <c r="B103" i="7"/>
  <c r="B101" i="7"/>
  <c r="C58" i="7"/>
  <c r="C59" i="7"/>
  <c r="B106" i="7"/>
  <c r="B104" i="7"/>
  <c r="B100" i="7"/>
  <c r="B99" i="7"/>
  <c r="B98" i="7"/>
  <c r="C54" i="7"/>
  <c r="C53" i="7"/>
  <c r="B53" i="7" s="1"/>
  <c r="G11" i="11"/>
  <c r="B11" i="11"/>
  <c r="B12" i="11" s="1"/>
  <c r="B13" i="11" s="1"/>
  <c r="B14" i="11" s="1"/>
  <c r="B15" i="11" s="1"/>
  <c r="B16" i="11" s="1"/>
  <c r="B17" i="11" s="1"/>
  <c r="B18" i="11" s="1"/>
  <c r="B19" i="11" s="1"/>
  <c r="B20" i="11" s="1"/>
  <c r="B21" i="11" s="1"/>
  <c r="B22" i="11" s="1"/>
  <c r="B23" i="11" s="1"/>
  <c r="B24" i="11" s="1"/>
  <c r="B25" i="11" s="1"/>
  <c r="B26" i="11" s="1"/>
  <c r="B27" i="11" s="1"/>
  <c r="B28" i="11" s="1"/>
  <c r="B29" i="11" s="1"/>
  <c r="O104" i="7"/>
  <c r="X181" i="7"/>
  <c r="V181" i="7"/>
  <c r="S181" i="7"/>
  <c r="Q181" i="7"/>
  <c r="O181" i="7"/>
  <c r="L181" i="7"/>
  <c r="P181" i="7" s="1"/>
  <c r="J181" i="7"/>
  <c r="H181" i="7"/>
  <c r="F181" i="7"/>
  <c r="X180" i="7"/>
  <c r="V180" i="7"/>
  <c r="S180" i="7"/>
  <c r="Q180" i="7"/>
  <c r="O180" i="7"/>
  <c r="L180" i="7"/>
  <c r="M180" i="7" s="1"/>
  <c r="K180" i="7"/>
  <c r="J180" i="7"/>
  <c r="H180" i="7"/>
  <c r="F180" i="7"/>
  <c r="X179" i="7"/>
  <c r="V179" i="7"/>
  <c r="S179" i="7"/>
  <c r="Q179" i="7"/>
  <c r="O179" i="7"/>
  <c r="L179" i="7"/>
  <c r="P179" i="7" s="1"/>
  <c r="K179" i="7"/>
  <c r="J179" i="7"/>
  <c r="H179" i="7"/>
  <c r="F179" i="7"/>
  <c r="X178" i="7"/>
  <c r="V178" i="7"/>
  <c r="S178" i="7"/>
  <c r="W178" i="7" s="1"/>
  <c r="Q178" i="7"/>
  <c r="O178" i="7"/>
  <c r="L178" i="7"/>
  <c r="M178" i="7" s="1"/>
  <c r="J178" i="7"/>
  <c r="H178" i="7"/>
  <c r="F178" i="7"/>
  <c r="X177" i="7"/>
  <c r="V177" i="7"/>
  <c r="S177" i="7"/>
  <c r="Q177" i="7"/>
  <c r="O177" i="7"/>
  <c r="L177" i="7"/>
  <c r="P177" i="7" s="1"/>
  <c r="K177" i="7"/>
  <c r="J177" i="7"/>
  <c r="H177" i="7"/>
  <c r="F177" i="7"/>
  <c r="X176" i="7"/>
  <c r="V176" i="7"/>
  <c r="S176" i="7"/>
  <c r="W176" i="7" s="1"/>
  <c r="Q176" i="7"/>
  <c r="O176" i="7"/>
  <c r="L176" i="7"/>
  <c r="N176" i="7" s="1"/>
  <c r="J176" i="7"/>
  <c r="H176" i="7"/>
  <c r="F176" i="7"/>
  <c r="X175" i="7"/>
  <c r="V175" i="7"/>
  <c r="S175" i="7"/>
  <c r="W175" i="7" s="1"/>
  <c r="Q175" i="7"/>
  <c r="O175" i="7"/>
  <c r="L175" i="7"/>
  <c r="P175" i="7" s="1"/>
  <c r="K175" i="7"/>
  <c r="J175" i="7"/>
  <c r="H175" i="7"/>
  <c r="F175" i="7"/>
  <c r="X174" i="7"/>
  <c r="V174" i="7"/>
  <c r="S174" i="7"/>
  <c r="U174" i="7" s="1"/>
  <c r="Q174" i="7"/>
  <c r="O174" i="7"/>
  <c r="L174" i="7"/>
  <c r="P174" i="7" s="1"/>
  <c r="J174" i="7"/>
  <c r="H174" i="7"/>
  <c r="F174" i="7"/>
  <c r="X173" i="7"/>
  <c r="V173" i="7"/>
  <c r="S173" i="7"/>
  <c r="Q173" i="7"/>
  <c r="O173" i="7"/>
  <c r="L173" i="7"/>
  <c r="N173" i="7" s="1"/>
  <c r="K173" i="7"/>
  <c r="J173" i="7"/>
  <c r="H173" i="7"/>
  <c r="F173" i="7"/>
  <c r="X172" i="7"/>
  <c r="V172" i="7"/>
  <c r="S172" i="7"/>
  <c r="W172" i="7" s="1"/>
  <c r="Q172" i="7"/>
  <c r="O172" i="7"/>
  <c r="L172" i="7"/>
  <c r="P172" i="7" s="1"/>
  <c r="J172" i="7"/>
  <c r="H172" i="7"/>
  <c r="F172" i="7"/>
  <c r="X171" i="7"/>
  <c r="V171" i="7"/>
  <c r="S171" i="7"/>
  <c r="Q171" i="7"/>
  <c r="O171" i="7"/>
  <c r="L171" i="7"/>
  <c r="M171" i="7" s="1"/>
  <c r="J171" i="7"/>
  <c r="H171" i="7"/>
  <c r="F171" i="7"/>
  <c r="X170" i="7"/>
  <c r="V170" i="7"/>
  <c r="S170" i="7"/>
  <c r="Q170" i="7"/>
  <c r="O170" i="7"/>
  <c r="L170" i="7"/>
  <c r="P170" i="7" s="1"/>
  <c r="J170" i="7"/>
  <c r="H170" i="7"/>
  <c r="F170" i="7"/>
  <c r="X169" i="7"/>
  <c r="V169" i="7"/>
  <c r="S169" i="7"/>
  <c r="W169" i="7" s="1"/>
  <c r="Q169" i="7"/>
  <c r="O169" i="7"/>
  <c r="L169" i="7"/>
  <c r="N169" i="7" s="1"/>
  <c r="J169" i="7"/>
  <c r="H169" i="7"/>
  <c r="F169" i="7"/>
  <c r="X168" i="7"/>
  <c r="V168" i="7"/>
  <c r="S168" i="7"/>
  <c r="Q168" i="7"/>
  <c r="O168" i="7"/>
  <c r="L168" i="7"/>
  <c r="P168" i="7" s="1"/>
  <c r="J168" i="7"/>
  <c r="H168" i="7"/>
  <c r="F168" i="7"/>
  <c r="X167" i="7"/>
  <c r="V167" i="7"/>
  <c r="S167" i="7"/>
  <c r="W167" i="7" s="1"/>
  <c r="Q167" i="7"/>
  <c r="O167" i="7"/>
  <c r="L167" i="7"/>
  <c r="N167" i="7" s="1"/>
  <c r="J167" i="7"/>
  <c r="H167" i="7"/>
  <c r="F167" i="7"/>
  <c r="X166" i="7"/>
  <c r="V166" i="7"/>
  <c r="S166" i="7"/>
  <c r="Q166" i="7"/>
  <c r="O166" i="7"/>
  <c r="L166" i="7"/>
  <c r="P166" i="7" s="1"/>
  <c r="J166" i="7"/>
  <c r="H166" i="7"/>
  <c r="F166" i="7"/>
  <c r="X165" i="7"/>
  <c r="V165" i="7"/>
  <c r="S165" i="7"/>
  <c r="W165" i="7" s="1"/>
  <c r="Q165" i="7"/>
  <c r="O165" i="7"/>
  <c r="L165" i="7"/>
  <c r="P165" i="7" s="1"/>
  <c r="J165" i="7"/>
  <c r="H165" i="7"/>
  <c r="F165" i="7"/>
  <c r="X164" i="7"/>
  <c r="V164" i="7"/>
  <c r="S164" i="7"/>
  <c r="U164" i="7" s="1"/>
  <c r="Q164" i="7"/>
  <c r="O164" i="7"/>
  <c r="L164" i="7"/>
  <c r="K164" i="7" s="1"/>
  <c r="J164" i="7"/>
  <c r="H164" i="7"/>
  <c r="F164" i="7"/>
  <c r="X163" i="7"/>
  <c r="V163" i="7"/>
  <c r="S163" i="7"/>
  <c r="T163" i="7" s="1"/>
  <c r="Q163" i="7"/>
  <c r="O163" i="7"/>
  <c r="L163" i="7"/>
  <c r="J163" i="7"/>
  <c r="H163" i="7"/>
  <c r="F163" i="7"/>
  <c r="X162" i="7"/>
  <c r="V162" i="7"/>
  <c r="S162" i="7"/>
  <c r="W162" i="7" s="1"/>
  <c r="Q162" i="7"/>
  <c r="O162" i="7"/>
  <c r="L162" i="7"/>
  <c r="P162" i="7" s="1"/>
  <c r="J162" i="7"/>
  <c r="H162" i="7"/>
  <c r="F162" i="7"/>
  <c r="X161" i="7"/>
  <c r="V161" i="7"/>
  <c r="S161" i="7"/>
  <c r="W161" i="7" s="1"/>
  <c r="Q161" i="7"/>
  <c r="O161" i="7"/>
  <c r="L161" i="7"/>
  <c r="K161" i="7" s="1"/>
  <c r="J161" i="7"/>
  <c r="H161" i="7"/>
  <c r="F161" i="7"/>
  <c r="X160" i="7"/>
  <c r="V160" i="7"/>
  <c r="S160" i="7"/>
  <c r="Q160" i="7"/>
  <c r="O160" i="7"/>
  <c r="L160" i="7"/>
  <c r="P160" i="7" s="1"/>
  <c r="J160" i="7"/>
  <c r="H160" i="7"/>
  <c r="F160" i="7"/>
  <c r="X159" i="7"/>
  <c r="V159" i="7"/>
  <c r="S159" i="7"/>
  <c r="W159" i="7" s="1"/>
  <c r="Q159" i="7"/>
  <c r="O159" i="7"/>
  <c r="L159" i="7"/>
  <c r="N159" i="7" s="1"/>
  <c r="J159" i="7"/>
  <c r="H159" i="7"/>
  <c r="F159" i="7"/>
  <c r="X158" i="7"/>
  <c r="V158" i="7"/>
  <c r="S158" i="7"/>
  <c r="Q158" i="7"/>
  <c r="O158" i="7"/>
  <c r="L158" i="7"/>
  <c r="P158" i="7" s="1"/>
  <c r="J158" i="7"/>
  <c r="H158" i="7"/>
  <c r="F158" i="7"/>
  <c r="X157" i="7"/>
  <c r="V157" i="7"/>
  <c r="S157" i="7"/>
  <c r="W157" i="7" s="1"/>
  <c r="Q157" i="7"/>
  <c r="O157" i="7"/>
  <c r="L157" i="7"/>
  <c r="P157" i="7" s="1"/>
  <c r="J157" i="7"/>
  <c r="H157" i="7"/>
  <c r="F157" i="7"/>
  <c r="A157" i="7"/>
  <c r="X156" i="7"/>
  <c r="V156" i="7"/>
  <c r="S156" i="7"/>
  <c r="U156" i="7" s="1"/>
  <c r="Q156" i="7"/>
  <c r="O156" i="7"/>
  <c r="L156" i="7"/>
  <c r="M156" i="7" s="1"/>
  <c r="J156" i="7"/>
  <c r="H156" i="7"/>
  <c r="F156" i="7"/>
  <c r="D156" i="7"/>
  <c r="A128" i="7"/>
  <c r="B128" i="7" s="1"/>
  <c r="B127" i="7"/>
  <c r="X122" i="7"/>
  <c r="V122" i="7"/>
  <c r="S122" i="7"/>
  <c r="U122" i="7" s="1"/>
  <c r="Q122" i="7"/>
  <c r="O122" i="7"/>
  <c r="L122" i="7"/>
  <c r="K122" i="7" s="1"/>
  <c r="J122" i="7"/>
  <c r="H122" i="7"/>
  <c r="F122" i="7"/>
  <c r="X121" i="7"/>
  <c r="V121" i="7"/>
  <c r="S121" i="7"/>
  <c r="Q121" i="7"/>
  <c r="O121" i="7"/>
  <c r="L121" i="7"/>
  <c r="P121" i="7" s="1"/>
  <c r="K121" i="7"/>
  <c r="J121" i="7"/>
  <c r="H121" i="7"/>
  <c r="F121" i="7"/>
  <c r="X120" i="7"/>
  <c r="V120" i="7"/>
  <c r="S120" i="7"/>
  <c r="U120" i="7" s="1"/>
  <c r="Q120" i="7"/>
  <c r="O120" i="7"/>
  <c r="L120" i="7"/>
  <c r="K120" i="7" s="1"/>
  <c r="J120" i="7"/>
  <c r="H120" i="7"/>
  <c r="F120" i="7"/>
  <c r="X119" i="7"/>
  <c r="V119" i="7"/>
  <c r="S119" i="7"/>
  <c r="W119" i="7" s="1"/>
  <c r="Q119" i="7"/>
  <c r="O119" i="7"/>
  <c r="L119" i="7"/>
  <c r="K119" i="7" s="1"/>
  <c r="J119" i="7"/>
  <c r="H119" i="7"/>
  <c r="F119" i="7"/>
  <c r="X118" i="7"/>
  <c r="V118" i="7"/>
  <c r="S118" i="7"/>
  <c r="W118" i="7" s="1"/>
  <c r="Q118" i="7"/>
  <c r="O118" i="7"/>
  <c r="L118" i="7"/>
  <c r="P118" i="7" s="1"/>
  <c r="J118" i="7"/>
  <c r="H118" i="7"/>
  <c r="F118" i="7"/>
  <c r="X117" i="7"/>
  <c r="V117" i="7"/>
  <c r="S117" i="7"/>
  <c r="Q117" i="7"/>
  <c r="O117" i="7"/>
  <c r="L117" i="7"/>
  <c r="N117" i="7" s="1"/>
  <c r="J117" i="7"/>
  <c r="H117" i="7"/>
  <c r="F117" i="7"/>
  <c r="X116" i="7"/>
  <c r="V116" i="7"/>
  <c r="S116" i="7"/>
  <c r="T116" i="7" s="1"/>
  <c r="Q116" i="7"/>
  <c r="O116" i="7"/>
  <c r="L116" i="7"/>
  <c r="N116" i="7" s="1"/>
  <c r="J116" i="7"/>
  <c r="H116" i="7"/>
  <c r="F116" i="7"/>
  <c r="X115" i="7"/>
  <c r="V115" i="7"/>
  <c r="S115" i="7"/>
  <c r="W115" i="7" s="1"/>
  <c r="Q115" i="7"/>
  <c r="O115" i="7"/>
  <c r="L115" i="7"/>
  <c r="N115" i="7" s="1"/>
  <c r="J115" i="7"/>
  <c r="H115" i="7"/>
  <c r="F115" i="7"/>
  <c r="X114" i="7"/>
  <c r="V114" i="7"/>
  <c r="S114" i="7"/>
  <c r="Q114" i="7"/>
  <c r="O114" i="7"/>
  <c r="L114" i="7"/>
  <c r="K114" i="7" s="1"/>
  <c r="J114" i="7"/>
  <c r="H114" i="7"/>
  <c r="F114" i="7"/>
  <c r="X113" i="7"/>
  <c r="V113" i="7"/>
  <c r="S113" i="7"/>
  <c r="Q113" i="7"/>
  <c r="O113" i="7"/>
  <c r="L113" i="7"/>
  <c r="P113" i="7" s="1"/>
  <c r="J113" i="7"/>
  <c r="H113" i="7"/>
  <c r="F113" i="7"/>
  <c r="X112" i="7"/>
  <c r="V112" i="7"/>
  <c r="S112" i="7"/>
  <c r="U112" i="7" s="1"/>
  <c r="Q112" i="7"/>
  <c r="O112" i="7"/>
  <c r="L112" i="7"/>
  <c r="J112" i="7"/>
  <c r="H112" i="7"/>
  <c r="F112" i="7"/>
  <c r="X111" i="7"/>
  <c r="V111" i="7"/>
  <c r="S111" i="7"/>
  <c r="Q111" i="7"/>
  <c r="O111" i="7"/>
  <c r="L111" i="7"/>
  <c r="K111" i="7" s="1"/>
  <c r="J111" i="7"/>
  <c r="H111" i="7"/>
  <c r="F111" i="7"/>
  <c r="X110" i="7"/>
  <c r="V110" i="7"/>
  <c r="S110" i="7"/>
  <c r="W110" i="7" s="1"/>
  <c r="Q110" i="7"/>
  <c r="O110" i="7"/>
  <c r="L110" i="7"/>
  <c r="P110" i="7" s="1"/>
  <c r="J110" i="7"/>
  <c r="H110" i="7"/>
  <c r="F110" i="7"/>
  <c r="X109" i="7"/>
  <c r="V109" i="7"/>
  <c r="S109" i="7"/>
  <c r="Q109" i="7"/>
  <c r="O109" i="7"/>
  <c r="L109" i="7"/>
  <c r="M109" i="7" s="1"/>
  <c r="J109" i="7"/>
  <c r="H109" i="7"/>
  <c r="F109" i="7"/>
  <c r="X108" i="7"/>
  <c r="V108" i="7"/>
  <c r="S108" i="7"/>
  <c r="U108" i="7" s="1"/>
  <c r="Q108" i="7"/>
  <c r="O108" i="7"/>
  <c r="L108" i="7"/>
  <c r="P108" i="7" s="1"/>
  <c r="J108" i="7"/>
  <c r="H108" i="7"/>
  <c r="F108" i="7"/>
  <c r="X107" i="7"/>
  <c r="V107" i="7"/>
  <c r="S107" i="7"/>
  <c r="W107" i="7" s="1"/>
  <c r="Q107" i="7"/>
  <c r="O107" i="7"/>
  <c r="L107" i="7"/>
  <c r="N107" i="7" s="1"/>
  <c r="J107" i="7"/>
  <c r="H107" i="7"/>
  <c r="F107" i="7"/>
  <c r="X106" i="7"/>
  <c r="V106" i="7"/>
  <c r="S106" i="7"/>
  <c r="T106" i="7" s="1"/>
  <c r="Q106" i="7"/>
  <c r="O106" i="7"/>
  <c r="L106" i="7"/>
  <c r="N106" i="7" s="1"/>
  <c r="J106" i="7"/>
  <c r="H106" i="7"/>
  <c r="F106" i="7"/>
  <c r="X105" i="7"/>
  <c r="V105" i="7"/>
  <c r="S105" i="7"/>
  <c r="T105" i="7" s="1"/>
  <c r="Q105" i="7"/>
  <c r="O105" i="7"/>
  <c r="L105" i="7"/>
  <c r="P105" i="7" s="1"/>
  <c r="J105" i="7"/>
  <c r="H105" i="7"/>
  <c r="F105" i="7"/>
  <c r="X104" i="7"/>
  <c r="V104" i="7"/>
  <c r="S104" i="7"/>
  <c r="U104" i="7" s="1"/>
  <c r="Q104" i="7"/>
  <c r="L104" i="7"/>
  <c r="P104" i="7" s="1"/>
  <c r="J104" i="7"/>
  <c r="H104" i="7"/>
  <c r="F104" i="7"/>
  <c r="X103" i="7"/>
  <c r="V103" i="7"/>
  <c r="S103" i="7"/>
  <c r="Q103" i="7"/>
  <c r="O103" i="7"/>
  <c r="L103" i="7"/>
  <c r="P103" i="7" s="1"/>
  <c r="J103" i="7"/>
  <c r="H103" i="7"/>
  <c r="F103" i="7"/>
  <c r="X102" i="7"/>
  <c r="V102" i="7"/>
  <c r="S102" i="7"/>
  <c r="W102" i="7" s="1"/>
  <c r="Q102" i="7"/>
  <c r="O102" i="7"/>
  <c r="L102" i="7"/>
  <c r="P102" i="7" s="1"/>
  <c r="J102" i="7"/>
  <c r="H102" i="7"/>
  <c r="F102" i="7"/>
  <c r="X101" i="7"/>
  <c r="V101" i="7"/>
  <c r="S101" i="7"/>
  <c r="W101" i="7" s="1"/>
  <c r="Q101" i="7"/>
  <c r="O101" i="7"/>
  <c r="L101" i="7"/>
  <c r="M101" i="7" s="1"/>
  <c r="J101" i="7"/>
  <c r="H101" i="7"/>
  <c r="F101" i="7"/>
  <c r="X100" i="7"/>
  <c r="V100" i="7"/>
  <c r="S100" i="7"/>
  <c r="U100" i="7" s="1"/>
  <c r="Q100" i="7"/>
  <c r="O100" i="7"/>
  <c r="L100" i="7"/>
  <c r="P100" i="7" s="1"/>
  <c r="J100" i="7"/>
  <c r="H100" i="7"/>
  <c r="F100" i="7"/>
  <c r="X99" i="7"/>
  <c r="V99" i="7"/>
  <c r="S99" i="7"/>
  <c r="W99" i="7" s="1"/>
  <c r="Q99" i="7"/>
  <c r="O99" i="7"/>
  <c r="L99" i="7"/>
  <c r="N99" i="7" s="1"/>
  <c r="J99" i="7"/>
  <c r="H99" i="7"/>
  <c r="F99" i="7"/>
  <c r="X98" i="7"/>
  <c r="V98" i="7"/>
  <c r="S98" i="7"/>
  <c r="T98" i="7" s="1"/>
  <c r="Q98" i="7"/>
  <c r="O98" i="7"/>
  <c r="L98" i="7"/>
  <c r="K98" i="7" s="1"/>
  <c r="J98" i="7"/>
  <c r="H98" i="7"/>
  <c r="F98" i="7"/>
  <c r="D98" i="7"/>
  <c r="D99" i="7" s="1"/>
  <c r="D100" i="7" s="1"/>
  <c r="D101" i="7" s="1"/>
  <c r="D102" i="7" s="1"/>
  <c r="D103" i="7" s="1"/>
  <c r="D104" i="7" s="1"/>
  <c r="D105" i="7" s="1"/>
  <c r="D106" i="7" s="1"/>
  <c r="D107" i="7" s="1"/>
  <c r="D108" i="7" s="1"/>
  <c r="D109" i="7" s="1"/>
  <c r="D110" i="7" s="1"/>
  <c r="D111" i="7" s="1"/>
  <c r="D112" i="7" s="1"/>
  <c r="D113" i="7" s="1"/>
  <c r="D114" i="7" s="1"/>
  <c r="D115" i="7" s="1"/>
  <c r="D116" i="7" s="1"/>
  <c r="D117" i="7" s="1"/>
  <c r="D118" i="7" s="1"/>
  <c r="D119" i="7" s="1"/>
  <c r="D120" i="7" s="1"/>
  <c r="D121" i="7" s="1"/>
  <c r="D122" i="7" s="1"/>
  <c r="X97" i="7"/>
  <c r="V97" i="7"/>
  <c r="S97" i="7"/>
  <c r="Q97" i="7"/>
  <c r="O97" i="7"/>
  <c r="L97" i="7"/>
  <c r="P97" i="7" s="1"/>
  <c r="J97" i="7"/>
  <c r="H97" i="7"/>
  <c r="F97" i="7"/>
  <c r="A97" i="7"/>
  <c r="A98" i="7" s="1"/>
  <c r="X96" i="7"/>
  <c r="V96" i="7"/>
  <c r="S96" i="7"/>
  <c r="Q96" i="7"/>
  <c r="O96" i="7"/>
  <c r="L96" i="7"/>
  <c r="M96" i="7" s="1"/>
  <c r="J96" i="7"/>
  <c r="H96" i="7"/>
  <c r="F96" i="7"/>
  <c r="D84" i="7"/>
  <c r="D85" i="7" s="1"/>
  <c r="D86" i="7" s="1"/>
  <c r="D87" i="7" s="1"/>
  <c r="D88" i="7" s="1"/>
  <c r="D89" i="7" s="1"/>
  <c r="D90" i="7" s="1"/>
  <c r="A65" i="7"/>
  <c r="B65" i="7" s="1"/>
  <c r="B64" i="7"/>
  <c r="B59" i="7"/>
  <c r="B58" i="7"/>
  <c r="C52" i="7" a="1"/>
  <c r="C52" i="7" s="1"/>
  <c r="F3" i="6"/>
  <c r="F4" i="6"/>
  <c r="F5" i="6"/>
  <c r="F6" i="6"/>
  <c r="F7" i="6"/>
  <c r="F8" i="6"/>
  <c r="F9" i="6"/>
  <c r="F10" i="6"/>
  <c r="F11" i="6"/>
  <c r="F12" i="6"/>
  <c r="F13" i="6"/>
  <c r="F14" i="6"/>
  <c r="F15" i="6"/>
  <c r="F16" i="6"/>
  <c r="F17" i="6"/>
  <c r="F18" i="6"/>
  <c r="F19" i="6"/>
  <c r="F20" i="6"/>
  <c r="F21" i="6"/>
  <c r="F22" i="6"/>
  <c r="F23" i="6"/>
  <c r="F24" i="6"/>
  <c r="F25" i="6"/>
  <c r="F26" i="6"/>
  <c r="F27" i="6"/>
  <c r="F28" i="6"/>
  <c r="F29" i="6"/>
  <c r="F30" i="6"/>
  <c r="F31" i="6"/>
  <c r="F32" i="6"/>
  <c r="F33" i="6"/>
  <c r="F34" i="6"/>
  <c r="F35" i="6"/>
  <c r="F36" i="6"/>
  <c r="F37" i="6"/>
  <c r="F38" i="6"/>
  <c r="F39" i="6"/>
  <c r="F40" i="6"/>
  <c r="F41" i="6"/>
  <c r="F42" i="6"/>
  <c r="F43" i="6"/>
  <c r="F44" i="6"/>
  <c r="C54" i="10"/>
  <c r="D84" i="10"/>
  <c r="D85" i="10" s="1"/>
  <c r="D86" i="10" s="1"/>
  <c r="D87" i="10" s="1"/>
  <c r="D88" i="10" s="1"/>
  <c r="D89" i="10" s="1"/>
  <c r="D90" i="10" s="1"/>
  <c r="C59" i="10"/>
  <c r="B59" i="10" s="1"/>
  <c r="C58" i="10"/>
  <c r="B58" i="10" s="1"/>
  <c r="C53" i="10"/>
  <c r="B53" i="10" s="1"/>
  <c r="X188" i="10"/>
  <c r="V188" i="10"/>
  <c r="S188" i="10"/>
  <c r="Q188" i="10"/>
  <c r="O188" i="10"/>
  <c r="L188" i="10"/>
  <c r="P188" i="10" s="1"/>
  <c r="J188" i="10"/>
  <c r="H188" i="10"/>
  <c r="F188" i="10"/>
  <c r="X187" i="10"/>
  <c r="V187" i="10"/>
  <c r="S187" i="10"/>
  <c r="Q187" i="10"/>
  <c r="O187" i="10"/>
  <c r="L187" i="10"/>
  <c r="M187" i="10" s="1"/>
  <c r="K187" i="10"/>
  <c r="J187" i="10"/>
  <c r="H187" i="10"/>
  <c r="F187" i="10"/>
  <c r="X186" i="10"/>
  <c r="V186" i="10"/>
  <c r="S186" i="10"/>
  <c r="T186" i="10" s="1"/>
  <c r="Q186" i="10"/>
  <c r="O186" i="10"/>
  <c r="L186" i="10"/>
  <c r="K186" i="10" s="1"/>
  <c r="J186" i="10"/>
  <c r="H186" i="10"/>
  <c r="F186" i="10"/>
  <c r="X185" i="10"/>
  <c r="V185" i="10"/>
  <c r="S185" i="10"/>
  <c r="U185" i="10" s="1"/>
  <c r="Q185" i="10"/>
  <c r="O185" i="10"/>
  <c r="L185" i="10"/>
  <c r="J185" i="10"/>
  <c r="H185" i="10"/>
  <c r="F185" i="10"/>
  <c r="X184" i="10"/>
  <c r="V184" i="10"/>
  <c r="S184" i="10"/>
  <c r="W184" i="10" s="1"/>
  <c r="Q184" i="10"/>
  <c r="O184" i="10"/>
  <c r="L184" i="10"/>
  <c r="K184" i="10" s="1"/>
  <c r="J184" i="10"/>
  <c r="H184" i="10"/>
  <c r="F184" i="10"/>
  <c r="X183" i="10"/>
  <c r="V183" i="10"/>
  <c r="S183" i="10"/>
  <c r="Y183" i="10" s="1"/>
  <c r="Q183" i="10"/>
  <c r="O183" i="10"/>
  <c r="L183" i="10"/>
  <c r="K183" i="10" s="1"/>
  <c r="J183" i="10"/>
  <c r="H183" i="10"/>
  <c r="F183" i="10"/>
  <c r="X182" i="10"/>
  <c r="V182" i="10"/>
  <c r="S182" i="10"/>
  <c r="U182" i="10" s="1"/>
  <c r="Q182" i="10"/>
  <c r="O182" i="10"/>
  <c r="L182" i="10"/>
  <c r="P182" i="10" s="1"/>
  <c r="J182" i="10"/>
  <c r="H182" i="10"/>
  <c r="F182" i="10"/>
  <c r="X181" i="10"/>
  <c r="V181" i="10"/>
  <c r="S181" i="10"/>
  <c r="T181" i="10" s="1"/>
  <c r="Q181" i="10"/>
  <c r="O181" i="10"/>
  <c r="L181" i="10"/>
  <c r="K181" i="10" s="1"/>
  <c r="J181" i="10"/>
  <c r="H181" i="10"/>
  <c r="F181" i="10"/>
  <c r="X180" i="10"/>
  <c r="V180" i="10"/>
  <c r="S180" i="10"/>
  <c r="Q180" i="10"/>
  <c r="O180" i="10"/>
  <c r="L180" i="10"/>
  <c r="J180" i="10"/>
  <c r="H180" i="10"/>
  <c r="F180" i="10"/>
  <c r="X179" i="10"/>
  <c r="V179" i="10"/>
  <c r="S179" i="10"/>
  <c r="Y179" i="10" s="1"/>
  <c r="Q179" i="10"/>
  <c r="O179" i="10"/>
  <c r="L179" i="10"/>
  <c r="P179" i="10" s="1"/>
  <c r="J179" i="10"/>
  <c r="H179" i="10"/>
  <c r="F179" i="10"/>
  <c r="X178" i="10"/>
  <c r="V178" i="10"/>
  <c r="S178" i="10"/>
  <c r="T178" i="10" s="1"/>
  <c r="Q178" i="10"/>
  <c r="O178" i="10"/>
  <c r="L178" i="10"/>
  <c r="K178" i="10" s="1"/>
  <c r="J178" i="10"/>
  <c r="H178" i="10"/>
  <c r="F178" i="10"/>
  <c r="X177" i="10"/>
  <c r="V177" i="10"/>
  <c r="S177" i="10"/>
  <c r="Q177" i="10"/>
  <c r="O177" i="10"/>
  <c r="L177" i="10"/>
  <c r="K177" i="10" s="1"/>
  <c r="J177" i="10"/>
  <c r="H177" i="10"/>
  <c r="F177" i="10"/>
  <c r="X176" i="10"/>
  <c r="V176" i="10"/>
  <c r="S176" i="10"/>
  <c r="Q176" i="10"/>
  <c r="O176" i="10"/>
  <c r="L176" i="10"/>
  <c r="N176" i="10" s="1"/>
  <c r="K176" i="10"/>
  <c r="J176" i="10"/>
  <c r="H176" i="10"/>
  <c r="F176" i="10"/>
  <c r="X175" i="10"/>
  <c r="V175" i="10"/>
  <c r="S175" i="10"/>
  <c r="U175" i="10" s="1"/>
  <c r="Q175" i="10"/>
  <c r="O175" i="10"/>
  <c r="L175" i="10"/>
  <c r="K175" i="10" s="1"/>
  <c r="J175" i="10"/>
  <c r="H175" i="10"/>
  <c r="F175" i="10"/>
  <c r="X173" i="10"/>
  <c r="V173" i="10"/>
  <c r="S173" i="10"/>
  <c r="Q173" i="10"/>
  <c r="O173" i="10"/>
  <c r="L173" i="10"/>
  <c r="M173" i="10" s="1"/>
  <c r="J173" i="10"/>
  <c r="H173" i="10"/>
  <c r="F173" i="10"/>
  <c r="X172" i="10"/>
  <c r="V172" i="10"/>
  <c r="S172" i="10"/>
  <c r="Q172" i="10"/>
  <c r="O172" i="10"/>
  <c r="L172" i="10"/>
  <c r="N172" i="10" s="1"/>
  <c r="K172" i="10"/>
  <c r="J172" i="10"/>
  <c r="H172" i="10"/>
  <c r="F172" i="10"/>
  <c r="X171" i="10"/>
  <c r="V171" i="10"/>
  <c r="S171" i="10"/>
  <c r="U171" i="10" s="1"/>
  <c r="Q171" i="10"/>
  <c r="O171" i="10"/>
  <c r="L171" i="10"/>
  <c r="P171" i="10" s="1"/>
  <c r="J171" i="10"/>
  <c r="H171" i="10"/>
  <c r="F171" i="10"/>
  <c r="X170" i="10"/>
  <c r="V170" i="10"/>
  <c r="S170" i="10"/>
  <c r="W170" i="10" s="1"/>
  <c r="Q170" i="10"/>
  <c r="O170" i="10"/>
  <c r="L170" i="10"/>
  <c r="N170" i="10" s="1"/>
  <c r="J170" i="10"/>
  <c r="H170" i="10"/>
  <c r="F170" i="10"/>
  <c r="X168" i="10"/>
  <c r="V168" i="10"/>
  <c r="S168" i="10"/>
  <c r="Q168" i="10"/>
  <c r="O168" i="10"/>
  <c r="L168" i="10"/>
  <c r="M168" i="10" s="1"/>
  <c r="J168" i="10"/>
  <c r="H168" i="10"/>
  <c r="F168" i="10"/>
  <c r="X167" i="10"/>
  <c r="V167" i="10"/>
  <c r="S167" i="10"/>
  <c r="U167" i="10" s="1"/>
  <c r="Q167" i="10"/>
  <c r="O167" i="10"/>
  <c r="L167" i="10"/>
  <c r="P167" i="10" s="1"/>
  <c r="J167" i="10"/>
  <c r="H167" i="10"/>
  <c r="F167" i="10"/>
  <c r="X166" i="10"/>
  <c r="V166" i="10"/>
  <c r="S166" i="10"/>
  <c r="W166" i="10" s="1"/>
  <c r="Q166" i="10"/>
  <c r="O166" i="10"/>
  <c r="L166" i="10"/>
  <c r="K166" i="10" s="1"/>
  <c r="J166" i="10"/>
  <c r="H166" i="10"/>
  <c r="F166" i="10"/>
  <c r="X165" i="10"/>
  <c r="V165" i="10"/>
  <c r="S165" i="10"/>
  <c r="T165" i="10" s="1"/>
  <c r="Q165" i="10"/>
  <c r="O165" i="10"/>
  <c r="L165" i="10"/>
  <c r="N165" i="10" s="1"/>
  <c r="J165" i="10"/>
  <c r="H165" i="10"/>
  <c r="F165" i="10"/>
  <c r="X163" i="10"/>
  <c r="V163" i="10"/>
  <c r="S163" i="10"/>
  <c r="T163" i="10" s="1"/>
  <c r="Q163" i="10"/>
  <c r="O163" i="10"/>
  <c r="L163" i="10"/>
  <c r="N163" i="10" s="1"/>
  <c r="J163" i="10"/>
  <c r="H163" i="10"/>
  <c r="F163" i="10"/>
  <c r="X162" i="10"/>
  <c r="V162" i="10"/>
  <c r="S162" i="10"/>
  <c r="T162" i="10" s="1"/>
  <c r="Q162" i="10"/>
  <c r="O162" i="10"/>
  <c r="L162" i="10"/>
  <c r="J162" i="10"/>
  <c r="H162" i="10"/>
  <c r="F162" i="10"/>
  <c r="X161" i="10"/>
  <c r="V161" i="10"/>
  <c r="S161" i="10"/>
  <c r="Q161" i="10"/>
  <c r="O161" i="10"/>
  <c r="L161" i="10"/>
  <c r="J161" i="10"/>
  <c r="H161" i="10"/>
  <c r="F161" i="10"/>
  <c r="A161" i="10"/>
  <c r="A162" i="10" s="1"/>
  <c r="A163" i="10" s="1"/>
  <c r="A165" i="10" s="1"/>
  <c r="X160" i="10"/>
  <c r="V160" i="10"/>
  <c r="S160" i="10"/>
  <c r="Q160" i="10"/>
  <c r="O160" i="10"/>
  <c r="L160" i="10"/>
  <c r="N160" i="10" s="1"/>
  <c r="J160" i="10"/>
  <c r="H160" i="10"/>
  <c r="F160" i="10"/>
  <c r="D160" i="10"/>
  <c r="A132" i="10"/>
  <c r="A133" i="10" s="1"/>
  <c r="B131" i="10"/>
  <c r="X126" i="10"/>
  <c r="V126" i="10"/>
  <c r="S126" i="10"/>
  <c r="Q126" i="10"/>
  <c r="O126" i="10"/>
  <c r="L126" i="10"/>
  <c r="K126" i="10" s="1"/>
  <c r="J126" i="10"/>
  <c r="H126" i="10"/>
  <c r="F126" i="10"/>
  <c r="X125" i="10"/>
  <c r="V125" i="10"/>
  <c r="S125" i="10"/>
  <c r="Y125" i="10" s="1"/>
  <c r="Q125" i="10"/>
  <c r="O125" i="10"/>
  <c r="L125" i="10"/>
  <c r="N125" i="10" s="1"/>
  <c r="J125" i="10"/>
  <c r="H125" i="10"/>
  <c r="F125" i="10"/>
  <c r="X124" i="10"/>
  <c r="V124" i="10"/>
  <c r="S124" i="10"/>
  <c r="Q124" i="10"/>
  <c r="O124" i="10"/>
  <c r="L124" i="10"/>
  <c r="K124" i="10" s="1"/>
  <c r="J124" i="10"/>
  <c r="H124" i="10"/>
  <c r="F124" i="10"/>
  <c r="X123" i="10"/>
  <c r="V123" i="10"/>
  <c r="S123" i="10"/>
  <c r="Q123" i="10"/>
  <c r="O123" i="10"/>
  <c r="L123" i="10"/>
  <c r="J123" i="10"/>
  <c r="H123" i="10"/>
  <c r="F123" i="10"/>
  <c r="X122" i="10"/>
  <c r="V122" i="10"/>
  <c r="S122" i="10"/>
  <c r="Q122" i="10"/>
  <c r="O122" i="10"/>
  <c r="L122" i="10"/>
  <c r="N122" i="10" s="1"/>
  <c r="J122" i="10"/>
  <c r="H122" i="10"/>
  <c r="F122" i="10"/>
  <c r="X121" i="10"/>
  <c r="V121" i="10"/>
  <c r="S121" i="10"/>
  <c r="Y121" i="10" s="1"/>
  <c r="Q121" i="10"/>
  <c r="O121" i="10"/>
  <c r="L121" i="10"/>
  <c r="P121" i="10" s="1"/>
  <c r="J121" i="10"/>
  <c r="H121" i="10"/>
  <c r="F121" i="10"/>
  <c r="X120" i="10"/>
  <c r="V120" i="10"/>
  <c r="S120" i="10"/>
  <c r="W120" i="10" s="1"/>
  <c r="Q120" i="10"/>
  <c r="O120" i="10"/>
  <c r="L120" i="10"/>
  <c r="K120" i="10" s="1"/>
  <c r="J120" i="10"/>
  <c r="H120" i="10"/>
  <c r="F120" i="10"/>
  <c r="X119" i="10"/>
  <c r="V119" i="10"/>
  <c r="S119" i="10"/>
  <c r="Q119" i="10"/>
  <c r="O119" i="10"/>
  <c r="L119" i="10"/>
  <c r="M119" i="10" s="1"/>
  <c r="K119" i="10"/>
  <c r="J119" i="10"/>
  <c r="H119" i="10"/>
  <c r="F119" i="10"/>
  <c r="X118" i="10"/>
  <c r="V118" i="10"/>
  <c r="S118" i="10"/>
  <c r="Y118" i="10" s="1"/>
  <c r="Q118" i="10"/>
  <c r="O118" i="10"/>
  <c r="L118" i="10"/>
  <c r="P118" i="10" s="1"/>
  <c r="J118" i="10"/>
  <c r="H118" i="10"/>
  <c r="F118" i="10"/>
  <c r="X117" i="10"/>
  <c r="V117" i="10"/>
  <c r="S117" i="10"/>
  <c r="W117" i="10" s="1"/>
  <c r="Q117" i="10"/>
  <c r="O117" i="10"/>
  <c r="L117" i="10"/>
  <c r="J117" i="10"/>
  <c r="H117" i="10"/>
  <c r="F117" i="10"/>
  <c r="X116" i="10"/>
  <c r="V116" i="10"/>
  <c r="S116" i="10"/>
  <c r="Q116" i="10"/>
  <c r="O116" i="10"/>
  <c r="L116" i="10"/>
  <c r="P116" i="10" s="1"/>
  <c r="K116" i="10"/>
  <c r="J116" i="10"/>
  <c r="H116" i="10"/>
  <c r="F116" i="10"/>
  <c r="X114" i="10"/>
  <c r="V114" i="10"/>
  <c r="S114" i="10"/>
  <c r="W114" i="10" s="1"/>
  <c r="Q114" i="10"/>
  <c r="O114" i="10"/>
  <c r="L114" i="10"/>
  <c r="N114" i="10" s="1"/>
  <c r="J114" i="10"/>
  <c r="H114" i="10"/>
  <c r="F114" i="10"/>
  <c r="X113" i="10"/>
  <c r="V113" i="10"/>
  <c r="S113" i="10"/>
  <c r="T113" i="10" s="1"/>
  <c r="Q113" i="10"/>
  <c r="O113" i="10"/>
  <c r="L113" i="10"/>
  <c r="K113" i="10" s="1"/>
  <c r="J113" i="10"/>
  <c r="H113" i="10"/>
  <c r="F113" i="10"/>
  <c r="X112" i="10"/>
  <c r="V112" i="10"/>
  <c r="S112" i="10"/>
  <c r="Q112" i="10"/>
  <c r="O112" i="10"/>
  <c r="L112" i="10"/>
  <c r="J112" i="10"/>
  <c r="H112" i="10"/>
  <c r="F112" i="10"/>
  <c r="X111" i="10"/>
  <c r="V111" i="10"/>
  <c r="S111" i="10"/>
  <c r="W111" i="10" s="1"/>
  <c r="Q111" i="10"/>
  <c r="O111" i="10"/>
  <c r="L111" i="10"/>
  <c r="N111" i="10" s="1"/>
  <c r="J111" i="10"/>
  <c r="H111" i="10"/>
  <c r="F111" i="10"/>
  <c r="X109" i="10"/>
  <c r="V109" i="10"/>
  <c r="S109" i="10"/>
  <c r="U109" i="10" s="1"/>
  <c r="Q109" i="10"/>
  <c r="O109" i="10"/>
  <c r="L109" i="10"/>
  <c r="J109" i="10"/>
  <c r="H109" i="10"/>
  <c r="F109" i="10"/>
  <c r="X108" i="10"/>
  <c r="V108" i="10"/>
  <c r="S108" i="10"/>
  <c r="W108" i="10" s="1"/>
  <c r="Q108" i="10"/>
  <c r="O108" i="10"/>
  <c r="L108" i="10"/>
  <c r="N108" i="10" s="1"/>
  <c r="J108" i="10"/>
  <c r="H108" i="10"/>
  <c r="F108" i="10"/>
  <c r="X107" i="10"/>
  <c r="V107" i="10"/>
  <c r="S107" i="10"/>
  <c r="Y107" i="10" s="1"/>
  <c r="Q107" i="10"/>
  <c r="O107" i="10"/>
  <c r="L107" i="10"/>
  <c r="M107" i="10" s="1"/>
  <c r="J107" i="10"/>
  <c r="H107" i="10"/>
  <c r="F107" i="10"/>
  <c r="X106" i="10"/>
  <c r="V106" i="10"/>
  <c r="S106" i="10"/>
  <c r="T106" i="10" s="1"/>
  <c r="Q106" i="10"/>
  <c r="O106" i="10"/>
  <c r="L106" i="10"/>
  <c r="N106" i="10" s="1"/>
  <c r="J106" i="10"/>
  <c r="H106" i="10"/>
  <c r="F106" i="10"/>
  <c r="X104" i="10"/>
  <c r="V104" i="10"/>
  <c r="S104" i="10"/>
  <c r="W104" i="10" s="1"/>
  <c r="Q104" i="10"/>
  <c r="O104" i="10"/>
  <c r="L104" i="10"/>
  <c r="K104" i="10" s="1"/>
  <c r="J104" i="10"/>
  <c r="H104" i="10"/>
  <c r="F104" i="10"/>
  <c r="X103" i="10"/>
  <c r="V103" i="10"/>
  <c r="S103" i="10"/>
  <c r="U103" i="10" s="1"/>
  <c r="Q103" i="10"/>
  <c r="O103" i="10"/>
  <c r="L103" i="10"/>
  <c r="M103" i="10" s="1"/>
  <c r="J103" i="10"/>
  <c r="H103" i="10"/>
  <c r="F103" i="10"/>
  <c r="X102" i="10"/>
  <c r="V102" i="10"/>
  <c r="S102" i="10"/>
  <c r="Y102" i="10" s="1"/>
  <c r="Q102" i="10"/>
  <c r="O102" i="10"/>
  <c r="L102" i="10"/>
  <c r="J102" i="10"/>
  <c r="H102" i="10"/>
  <c r="F102" i="10"/>
  <c r="X101" i="10"/>
  <c r="V101" i="10"/>
  <c r="S101" i="10"/>
  <c r="T101" i="10" s="1"/>
  <c r="Q101" i="10"/>
  <c r="O101" i="10"/>
  <c r="L101" i="10"/>
  <c r="K101" i="10" s="1"/>
  <c r="J101" i="10"/>
  <c r="H101" i="10"/>
  <c r="F101" i="10"/>
  <c r="X99" i="10"/>
  <c r="V99" i="10"/>
  <c r="S99" i="10"/>
  <c r="Y99" i="10" s="1"/>
  <c r="Q99" i="10"/>
  <c r="O99" i="10"/>
  <c r="L99" i="10"/>
  <c r="K99" i="10" s="1"/>
  <c r="J99" i="10"/>
  <c r="H99" i="10"/>
  <c r="F99" i="10"/>
  <c r="X98" i="10"/>
  <c r="V98" i="10"/>
  <c r="S98" i="10"/>
  <c r="Q98" i="10"/>
  <c r="O98" i="10"/>
  <c r="L98" i="10"/>
  <c r="K98" i="10" s="1"/>
  <c r="J98" i="10"/>
  <c r="H98" i="10"/>
  <c r="F98" i="10"/>
  <c r="D98" i="10"/>
  <c r="D99" i="10" s="1"/>
  <c r="D101" i="10" s="1"/>
  <c r="D102" i="10" s="1"/>
  <c r="D103" i="10" s="1"/>
  <c r="D104" i="10" s="1"/>
  <c r="D106" i="10" s="1"/>
  <c r="D107" i="10" s="1"/>
  <c r="D108" i="10" s="1"/>
  <c r="D109" i="10" s="1"/>
  <c r="D111" i="10" s="1"/>
  <c r="D112" i="10" s="1"/>
  <c r="D113" i="10" s="1"/>
  <c r="D114" i="10" s="1"/>
  <c r="D116" i="10" s="1"/>
  <c r="D117" i="10" s="1"/>
  <c r="D118" i="10" s="1"/>
  <c r="D119" i="10" s="1"/>
  <c r="D120" i="10" s="1"/>
  <c r="D121" i="10" s="1"/>
  <c r="D122" i="10" s="1"/>
  <c r="D123" i="10" s="1"/>
  <c r="D124" i="10" s="1"/>
  <c r="D125" i="10" s="1"/>
  <c r="D126" i="10" s="1"/>
  <c r="X97" i="10"/>
  <c r="V97" i="10"/>
  <c r="S97" i="10"/>
  <c r="U97" i="10" s="1"/>
  <c r="Q97" i="10"/>
  <c r="O97" i="10"/>
  <c r="L97" i="10"/>
  <c r="P97" i="10" s="1"/>
  <c r="J97" i="10"/>
  <c r="H97" i="10"/>
  <c r="F97" i="10"/>
  <c r="A97" i="10"/>
  <c r="A98" i="10" s="1"/>
  <c r="A99" i="10" s="1"/>
  <c r="X96" i="10"/>
  <c r="V96" i="10"/>
  <c r="S96" i="10"/>
  <c r="Q96" i="10"/>
  <c r="O96" i="10"/>
  <c r="L96" i="10"/>
  <c r="J96" i="10"/>
  <c r="H96" i="10"/>
  <c r="F96" i="10"/>
  <c r="A65" i="10"/>
  <c r="B65" i="10" s="1"/>
  <c r="B64" i="10"/>
  <c r="C52" i="10" a="1"/>
  <c r="C52" i="10" s="1"/>
  <c r="X140" i="9"/>
  <c r="V140" i="9"/>
  <c r="S140" i="9"/>
  <c r="Q140" i="9"/>
  <c r="O140" i="9"/>
  <c r="L140" i="9"/>
  <c r="K140" i="9"/>
  <c r="J140" i="9"/>
  <c r="H140" i="9"/>
  <c r="F140" i="9"/>
  <c r="X139" i="9"/>
  <c r="V139" i="9"/>
  <c r="S139" i="9"/>
  <c r="R139" i="9"/>
  <c r="Q139" i="9"/>
  <c r="P139" i="9"/>
  <c r="O139" i="9"/>
  <c r="N139" i="9"/>
  <c r="L139" i="9"/>
  <c r="M139" i="9" s="1"/>
  <c r="K139" i="9"/>
  <c r="J139" i="9"/>
  <c r="H139" i="9"/>
  <c r="F139" i="9"/>
  <c r="X138" i="9"/>
  <c r="V138" i="9"/>
  <c r="S138" i="9"/>
  <c r="Q138" i="9"/>
  <c r="P138" i="9"/>
  <c r="O138" i="9"/>
  <c r="N138" i="9"/>
  <c r="M138" i="9"/>
  <c r="L138" i="9"/>
  <c r="K138" i="9" s="1"/>
  <c r="J138" i="9"/>
  <c r="H138" i="9"/>
  <c r="F138" i="9"/>
  <c r="Y137" i="9"/>
  <c r="X137" i="9"/>
  <c r="W137" i="9"/>
  <c r="V137" i="9"/>
  <c r="S137" i="9"/>
  <c r="U137" i="9" s="1"/>
  <c r="R137" i="9"/>
  <c r="Q137" i="9"/>
  <c r="P137" i="9"/>
  <c r="O137" i="9"/>
  <c r="L137" i="9"/>
  <c r="N137" i="9" s="1"/>
  <c r="K137" i="9"/>
  <c r="J137" i="9"/>
  <c r="H137" i="9"/>
  <c r="F137" i="9"/>
  <c r="X136" i="9"/>
  <c r="V136" i="9"/>
  <c r="S136" i="9"/>
  <c r="Q136" i="9"/>
  <c r="O136" i="9"/>
  <c r="L136" i="9"/>
  <c r="K136" i="9" s="1"/>
  <c r="J136" i="9"/>
  <c r="H136" i="9"/>
  <c r="F136" i="9"/>
  <c r="Y135" i="9"/>
  <c r="X135" i="9"/>
  <c r="W135" i="9"/>
  <c r="V135" i="9"/>
  <c r="S135" i="9"/>
  <c r="U135" i="9" s="1"/>
  <c r="R135" i="9"/>
  <c r="Q135" i="9"/>
  <c r="P135" i="9"/>
  <c r="O135" i="9"/>
  <c r="L135" i="9"/>
  <c r="N135" i="9" s="1"/>
  <c r="K135" i="9"/>
  <c r="J135" i="9"/>
  <c r="H135" i="9"/>
  <c r="F135" i="9"/>
  <c r="X134" i="9"/>
  <c r="V134" i="9"/>
  <c r="S134" i="9"/>
  <c r="U134" i="9" s="1"/>
  <c r="Q134" i="9"/>
  <c r="O134" i="9"/>
  <c r="L134" i="9"/>
  <c r="R134" i="9" s="1"/>
  <c r="J134" i="9"/>
  <c r="H134" i="9"/>
  <c r="F134" i="9"/>
  <c r="Y133" i="9"/>
  <c r="X133" i="9"/>
  <c r="W133" i="9"/>
  <c r="V133" i="9"/>
  <c r="S133" i="9"/>
  <c r="U133" i="9" s="1"/>
  <c r="Q133" i="9"/>
  <c r="P133" i="9"/>
  <c r="O133" i="9"/>
  <c r="L133" i="9"/>
  <c r="K133" i="9"/>
  <c r="J133" i="9"/>
  <c r="H133" i="9"/>
  <c r="F133" i="9"/>
  <c r="Y132" i="9"/>
  <c r="X132" i="9"/>
  <c r="W132" i="9"/>
  <c r="V132" i="9"/>
  <c r="U132" i="9"/>
  <c r="S132" i="9"/>
  <c r="T132" i="9" s="1"/>
  <c r="Q132" i="9"/>
  <c r="O132" i="9"/>
  <c r="L132" i="9"/>
  <c r="J132" i="9"/>
  <c r="H132" i="9"/>
  <c r="F132" i="9"/>
  <c r="X131" i="9"/>
  <c r="W131" i="9"/>
  <c r="V131" i="9"/>
  <c r="U131" i="9"/>
  <c r="S131" i="9"/>
  <c r="Y131" i="9" s="1"/>
  <c r="Q131" i="9"/>
  <c r="O131" i="9"/>
  <c r="L131" i="9"/>
  <c r="K131" i="9"/>
  <c r="J131" i="9"/>
  <c r="H131" i="9"/>
  <c r="F131" i="9"/>
  <c r="X130" i="9"/>
  <c r="V130" i="9"/>
  <c r="S130" i="9"/>
  <c r="Y130" i="9" s="1"/>
  <c r="R130" i="9"/>
  <c r="Q130" i="9"/>
  <c r="P130" i="9"/>
  <c r="O130" i="9"/>
  <c r="N130" i="9"/>
  <c r="M130" i="9"/>
  <c r="L130" i="9"/>
  <c r="K130" i="9"/>
  <c r="J130" i="9"/>
  <c r="H130" i="9"/>
  <c r="F130" i="9"/>
  <c r="Y129" i="9"/>
  <c r="X129" i="9"/>
  <c r="W129" i="9"/>
  <c r="V129" i="9"/>
  <c r="U129" i="9"/>
  <c r="T129" i="9"/>
  <c r="S129" i="9"/>
  <c r="Q129" i="9"/>
  <c r="O129" i="9"/>
  <c r="N129" i="9"/>
  <c r="M129" i="9"/>
  <c r="L129" i="9"/>
  <c r="K129" i="9"/>
  <c r="J129" i="9"/>
  <c r="H129" i="9"/>
  <c r="F129" i="9"/>
  <c r="Y128" i="9"/>
  <c r="X128" i="9"/>
  <c r="W128" i="9"/>
  <c r="V128" i="9"/>
  <c r="U128" i="9"/>
  <c r="T128" i="9"/>
  <c r="S128" i="9"/>
  <c r="Q128" i="9"/>
  <c r="O128" i="9"/>
  <c r="L128" i="9"/>
  <c r="K128" i="9"/>
  <c r="J128" i="9"/>
  <c r="H128" i="9"/>
  <c r="F128" i="9"/>
  <c r="X127" i="9"/>
  <c r="W127" i="9"/>
  <c r="V127" i="9"/>
  <c r="S127" i="9"/>
  <c r="Y127" i="9" s="1"/>
  <c r="R127" i="9"/>
  <c r="Q127" i="9"/>
  <c r="P127" i="9"/>
  <c r="O127" i="9"/>
  <c r="L127" i="9"/>
  <c r="N127" i="9" s="1"/>
  <c r="K127" i="9"/>
  <c r="J127" i="9"/>
  <c r="H127" i="9"/>
  <c r="F127" i="9"/>
  <c r="X126" i="9"/>
  <c r="V126" i="9"/>
  <c r="S126" i="9"/>
  <c r="Q126" i="9"/>
  <c r="O126" i="9"/>
  <c r="N126" i="9"/>
  <c r="L126" i="9"/>
  <c r="P126" i="9" s="1"/>
  <c r="K126" i="9"/>
  <c r="J126" i="9"/>
  <c r="H126" i="9"/>
  <c r="F126" i="9"/>
  <c r="Y125" i="9"/>
  <c r="X125" i="9"/>
  <c r="W125" i="9"/>
  <c r="V125" i="9"/>
  <c r="S125" i="9"/>
  <c r="U125" i="9" s="1"/>
  <c r="R125" i="9"/>
  <c r="Q125" i="9"/>
  <c r="P125" i="9"/>
  <c r="O125" i="9"/>
  <c r="L125" i="9"/>
  <c r="N125" i="9" s="1"/>
  <c r="K125" i="9"/>
  <c r="J125" i="9"/>
  <c r="H125" i="9"/>
  <c r="F125" i="9"/>
  <c r="X124" i="9"/>
  <c r="V124" i="9"/>
  <c r="S124" i="9"/>
  <c r="R124" i="9"/>
  <c r="Q124" i="9"/>
  <c r="O124" i="9"/>
  <c r="L124" i="9"/>
  <c r="P124" i="9" s="1"/>
  <c r="K124" i="9"/>
  <c r="J124" i="9"/>
  <c r="H124" i="9"/>
  <c r="F124" i="9"/>
  <c r="X123" i="9"/>
  <c r="V123" i="9"/>
  <c r="S123" i="9"/>
  <c r="W123" i="9" s="1"/>
  <c r="R123" i="9"/>
  <c r="Q123" i="9"/>
  <c r="O123" i="9"/>
  <c r="L123" i="9"/>
  <c r="K123" i="9"/>
  <c r="J123" i="9"/>
  <c r="H123" i="9"/>
  <c r="F123" i="9"/>
  <c r="Y122" i="9"/>
  <c r="X122" i="9"/>
  <c r="V122" i="9"/>
  <c r="U122" i="9"/>
  <c r="S122" i="9"/>
  <c r="W122" i="9" s="1"/>
  <c r="R122" i="9"/>
  <c r="Q122" i="9"/>
  <c r="P122" i="9"/>
  <c r="O122" i="9"/>
  <c r="N122" i="9"/>
  <c r="L122" i="9"/>
  <c r="M122" i="9" s="1"/>
  <c r="K122" i="9"/>
  <c r="J122" i="9"/>
  <c r="H122" i="9"/>
  <c r="F122" i="9"/>
  <c r="X121" i="9"/>
  <c r="V121" i="9"/>
  <c r="S121" i="9"/>
  <c r="Y121" i="9" s="1"/>
  <c r="R121" i="9"/>
  <c r="Q121" i="9"/>
  <c r="O121" i="9"/>
  <c r="L121" i="9"/>
  <c r="P121" i="9" s="1"/>
  <c r="K121" i="9"/>
  <c r="J121" i="9"/>
  <c r="H121" i="9"/>
  <c r="F121" i="9"/>
  <c r="Y120" i="9"/>
  <c r="X120" i="9"/>
  <c r="V120" i="9"/>
  <c r="S120" i="9"/>
  <c r="T120" i="9" s="1"/>
  <c r="Q120" i="9"/>
  <c r="O120" i="9"/>
  <c r="L120" i="9"/>
  <c r="K120" i="9"/>
  <c r="J120" i="9"/>
  <c r="H120" i="9"/>
  <c r="F120" i="9"/>
  <c r="Y119" i="9"/>
  <c r="X119" i="9"/>
  <c r="W119" i="9"/>
  <c r="V119" i="9"/>
  <c r="S119" i="9"/>
  <c r="U119" i="9" s="1"/>
  <c r="R119" i="9"/>
  <c r="Q119" i="9"/>
  <c r="P119" i="9"/>
  <c r="O119" i="9"/>
  <c r="N119" i="9"/>
  <c r="M119" i="9"/>
  <c r="L119" i="9"/>
  <c r="K119" i="9"/>
  <c r="J119" i="9"/>
  <c r="H119" i="9"/>
  <c r="F119" i="9"/>
  <c r="X118" i="9"/>
  <c r="V118" i="9"/>
  <c r="S118" i="9"/>
  <c r="Q118" i="9"/>
  <c r="O118" i="9"/>
  <c r="L118" i="9"/>
  <c r="K118" i="9"/>
  <c r="J118" i="9"/>
  <c r="H118" i="9"/>
  <c r="F118" i="9"/>
  <c r="Y117" i="9"/>
  <c r="X117" i="9"/>
  <c r="W117" i="9"/>
  <c r="V117" i="9"/>
  <c r="S117" i="9"/>
  <c r="R117" i="9"/>
  <c r="Q117" i="9"/>
  <c r="P117" i="9"/>
  <c r="O117" i="9"/>
  <c r="L117" i="9"/>
  <c r="N117" i="9" s="1"/>
  <c r="K117" i="9"/>
  <c r="J117" i="9"/>
  <c r="H117" i="9"/>
  <c r="F117" i="9"/>
  <c r="D117" i="9"/>
  <c r="A117" i="9"/>
  <c r="A118" i="9" s="1"/>
  <c r="X116" i="9"/>
  <c r="V116" i="9"/>
  <c r="S116" i="9"/>
  <c r="W116" i="9" s="1"/>
  <c r="R116" i="9"/>
  <c r="Q116" i="9"/>
  <c r="P116" i="9"/>
  <c r="O116" i="9"/>
  <c r="N116" i="9"/>
  <c r="L116" i="9"/>
  <c r="K116" i="9" s="1"/>
  <c r="J116" i="9"/>
  <c r="H116" i="9"/>
  <c r="F116" i="9"/>
  <c r="D116" i="9"/>
  <c r="A116" i="9"/>
  <c r="X115" i="9"/>
  <c r="V115" i="9"/>
  <c r="S115" i="9"/>
  <c r="R115" i="9"/>
  <c r="Q115" i="9"/>
  <c r="P115" i="9"/>
  <c r="O115" i="9"/>
  <c r="N115" i="9"/>
  <c r="M115" i="9"/>
  <c r="L115" i="9"/>
  <c r="K115" i="9" s="1"/>
  <c r="J115" i="9"/>
  <c r="H115" i="9"/>
  <c r="F115" i="9"/>
  <c r="D115" i="9"/>
  <c r="A87" i="9"/>
  <c r="A88" i="9" s="1"/>
  <c r="B86" i="9"/>
  <c r="Y81" i="9"/>
  <c r="X81" i="9"/>
  <c r="W81" i="9"/>
  <c r="V81" i="9"/>
  <c r="U81" i="9"/>
  <c r="T81" i="9"/>
  <c r="S81" i="9"/>
  <c r="Q81" i="9"/>
  <c r="O81" i="9"/>
  <c r="L81" i="9"/>
  <c r="R81" i="9" s="1"/>
  <c r="K81" i="9"/>
  <c r="J81" i="9"/>
  <c r="H81" i="9"/>
  <c r="F81" i="9"/>
  <c r="X80" i="9"/>
  <c r="V80" i="9"/>
  <c r="S80" i="9"/>
  <c r="W80" i="9" s="1"/>
  <c r="Q80" i="9"/>
  <c r="O80" i="9"/>
  <c r="L80" i="9"/>
  <c r="P80" i="9" s="1"/>
  <c r="K80" i="9"/>
  <c r="J80" i="9"/>
  <c r="H80" i="9"/>
  <c r="F80" i="9"/>
  <c r="Y79" i="9"/>
  <c r="X79" i="9"/>
  <c r="V79" i="9"/>
  <c r="S79" i="9"/>
  <c r="W79" i="9" s="1"/>
  <c r="R79" i="9"/>
  <c r="Q79" i="9"/>
  <c r="O79" i="9"/>
  <c r="L79" i="9"/>
  <c r="P79" i="9" s="1"/>
  <c r="K79" i="9"/>
  <c r="J79" i="9"/>
  <c r="H79" i="9"/>
  <c r="F79" i="9"/>
  <c r="X78" i="9"/>
  <c r="V78" i="9"/>
  <c r="S78" i="9"/>
  <c r="Q78" i="9"/>
  <c r="O78" i="9"/>
  <c r="L78" i="9"/>
  <c r="P78" i="9" s="1"/>
  <c r="K78" i="9"/>
  <c r="J78" i="9"/>
  <c r="H78" i="9"/>
  <c r="F78" i="9"/>
  <c r="Y77" i="9"/>
  <c r="X77" i="9"/>
  <c r="W77" i="9"/>
  <c r="V77" i="9"/>
  <c r="S77" i="9"/>
  <c r="U77" i="9" s="1"/>
  <c r="R77" i="9"/>
  <c r="Q77" i="9"/>
  <c r="P77" i="9"/>
  <c r="O77" i="9"/>
  <c r="L77" i="9"/>
  <c r="N77" i="9" s="1"/>
  <c r="K77" i="9"/>
  <c r="J77" i="9"/>
  <c r="H77" i="9"/>
  <c r="F77" i="9"/>
  <c r="X76" i="9"/>
  <c r="V76" i="9"/>
  <c r="S76" i="9"/>
  <c r="Y76" i="9" s="1"/>
  <c r="Q76" i="9"/>
  <c r="O76" i="9"/>
  <c r="L76" i="9"/>
  <c r="P76" i="9" s="1"/>
  <c r="K76" i="9"/>
  <c r="J76" i="9"/>
  <c r="H76" i="9"/>
  <c r="F76" i="9"/>
  <c r="Y75" i="9"/>
  <c r="X75" i="9"/>
  <c r="V75" i="9"/>
  <c r="U75" i="9"/>
  <c r="T75" i="9"/>
  <c r="S75" i="9"/>
  <c r="W75" i="9" s="1"/>
  <c r="Q75" i="9"/>
  <c r="O75" i="9"/>
  <c r="N75" i="9"/>
  <c r="M75" i="9"/>
  <c r="L75" i="9"/>
  <c r="K75" i="9"/>
  <c r="J75" i="9"/>
  <c r="H75" i="9"/>
  <c r="F75" i="9"/>
  <c r="X74" i="9"/>
  <c r="V74" i="9"/>
  <c r="S74" i="9"/>
  <c r="Y74" i="9" s="1"/>
  <c r="R74" i="9"/>
  <c r="Q74" i="9"/>
  <c r="P74" i="9"/>
  <c r="O74" i="9"/>
  <c r="N74" i="9"/>
  <c r="L74" i="9"/>
  <c r="M74" i="9" s="1"/>
  <c r="K74" i="9"/>
  <c r="J74" i="9"/>
  <c r="H74" i="9"/>
  <c r="F74" i="9"/>
  <c r="X73" i="9"/>
  <c r="V73" i="9"/>
  <c r="S73" i="9"/>
  <c r="U73" i="9" s="1"/>
  <c r="R73" i="9"/>
  <c r="Q73" i="9"/>
  <c r="O73" i="9"/>
  <c r="L73" i="9"/>
  <c r="N73" i="9" s="1"/>
  <c r="K73" i="9"/>
  <c r="J73" i="9"/>
  <c r="H73" i="9"/>
  <c r="F73" i="9"/>
  <c r="X72" i="9"/>
  <c r="V72" i="9"/>
  <c r="S72" i="9"/>
  <c r="Y72" i="9" s="1"/>
  <c r="Q72" i="9"/>
  <c r="O72" i="9"/>
  <c r="L72" i="9"/>
  <c r="K72" i="9"/>
  <c r="J72" i="9"/>
  <c r="H72" i="9"/>
  <c r="F72" i="9"/>
  <c r="Y71" i="9"/>
  <c r="X71" i="9"/>
  <c r="W71" i="9"/>
  <c r="V71" i="9"/>
  <c r="S71" i="9"/>
  <c r="U71" i="9" s="1"/>
  <c r="R71" i="9"/>
  <c r="Q71" i="9"/>
  <c r="P71" i="9"/>
  <c r="O71" i="9"/>
  <c r="N71" i="9"/>
  <c r="M71" i="9"/>
  <c r="L71" i="9"/>
  <c r="K71" i="9"/>
  <c r="J71" i="9"/>
  <c r="H71" i="9"/>
  <c r="F71" i="9"/>
  <c r="X70" i="9"/>
  <c r="V70" i="9"/>
  <c r="S70" i="9"/>
  <c r="Q70" i="9"/>
  <c r="O70" i="9"/>
  <c r="L70" i="9"/>
  <c r="P70" i="9" s="1"/>
  <c r="K70" i="9"/>
  <c r="J70" i="9"/>
  <c r="H70" i="9"/>
  <c r="F70" i="9"/>
  <c r="X69" i="9"/>
  <c r="V69" i="9"/>
  <c r="S69" i="9"/>
  <c r="Q69" i="9"/>
  <c r="O69" i="9"/>
  <c r="L69" i="9"/>
  <c r="K69" i="9"/>
  <c r="J69" i="9"/>
  <c r="H69" i="9"/>
  <c r="F69" i="9"/>
  <c r="Y68" i="9"/>
  <c r="X68" i="9"/>
  <c r="V68" i="9"/>
  <c r="S68" i="9"/>
  <c r="W68" i="9" s="1"/>
  <c r="Q68" i="9"/>
  <c r="O68" i="9"/>
  <c r="L68" i="9"/>
  <c r="K68" i="9" s="1"/>
  <c r="J68" i="9"/>
  <c r="H68" i="9"/>
  <c r="F68" i="9"/>
  <c r="X67" i="9"/>
  <c r="V67" i="9"/>
  <c r="S67" i="9"/>
  <c r="R67" i="9"/>
  <c r="Q67" i="9"/>
  <c r="O67" i="9"/>
  <c r="L67" i="9"/>
  <c r="P67" i="9" s="1"/>
  <c r="K67" i="9"/>
  <c r="J67" i="9"/>
  <c r="H67" i="9"/>
  <c r="F67" i="9"/>
  <c r="Y66" i="9"/>
  <c r="X66" i="9"/>
  <c r="W66" i="9"/>
  <c r="V66" i="9"/>
  <c r="S66" i="9"/>
  <c r="U66" i="9" s="1"/>
  <c r="R66" i="9"/>
  <c r="Q66" i="9"/>
  <c r="P66" i="9"/>
  <c r="O66" i="9"/>
  <c r="L66" i="9"/>
  <c r="N66" i="9" s="1"/>
  <c r="K66" i="9"/>
  <c r="J66" i="9"/>
  <c r="H66" i="9"/>
  <c r="F66" i="9"/>
  <c r="Y65" i="9"/>
  <c r="X65" i="9"/>
  <c r="W65" i="9"/>
  <c r="V65" i="9"/>
  <c r="S65" i="9"/>
  <c r="U65" i="9" s="1"/>
  <c r="Q65" i="9"/>
  <c r="O65" i="9"/>
  <c r="L65" i="9"/>
  <c r="K65" i="9"/>
  <c r="J65" i="9"/>
  <c r="H65" i="9"/>
  <c r="F65" i="9"/>
  <c r="Y64" i="9"/>
  <c r="X64" i="9"/>
  <c r="V64" i="9"/>
  <c r="U64" i="9"/>
  <c r="S64" i="9"/>
  <c r="W64" i="9" s="1"/>
  <c r="Q64" i="9"/>
  <c r="O64" i="9"/>
  <c r="L64" i="9"/>
  <c r="K64" i="9" s="1"/>
  <c r="J64" i="9"/>
  <c r="H64" i="9"/>
  <c r="F64" i="9"/>
  <c r="Y63" i="9"/>
  <c r="X63" i="9"/>
  <c r="W63" i="9"/>
  <c r="V63" i="9"/>
  <c r="U63" i="9"/>
  <c r="S63" i="9"/>
  <c r="T63" i="9" s="1"/>
  <c r="R63" i="9"/>
  <c r="Q63" i="9"/>
  <c r="P63" i="9"/>
  <c r="O63" i="9"/>
  <c r="N63" i="9"/>
  <c r="L63" i="9"/>
  <c r="M63" i="9" s="1"/>
  <c r="K63" i="9"/>
  <c r="J63" i="9"/>
  <c r="H63" i="9"/>
  <c r="F63" i="9"/>
  <c r="Y62" i="9"/>
  <c r="X62" i="9"/>
  <c r="V62" i="9"/>
  <c r="S62" i="9"/>
  <c r="R62" i="9" s="1"/>
  <c r="Q62" i="9"/>
  <c r="O62" i="9"/>
  <c r="L62" i="9"/>
  <c r="M62" i="9" s="1"/>
  <c r="J62" i="9"/>
  <c r="H62" i="9"/>
  <c r="F62" i="9"/>
  <c r="X61" i="9"/>
  <c r="V61" i="9"/>
  <c r="S61" i="9"/>
  <c r="Q61" i="9"/>
  <c r="O61" i="9"/>
  <c r="L61" i="9"/>
  <c r="M61" i="9" s="1"/>
  <c r="K61" i="9"/>
  <c r="J61" i="9"/>
  <c r="H61" i="9"/>
  <c r="F61" i="9"/>
  <c r="Y60" i="9"/>
  <c r="X60" i="9"/>
  <c r="W60" i="9"/>
  <c r="V60" i="9"/>
  <c r="U60" i="9"/>
  <c r="T60" i="9"/>
  <c r="S60" i="9"/>
  <c r="R60" i="9"/>
  <c r="Q60" i="9"/>
  <c r="P60" i="9"/>
  <c r="O60" i="9"/>
  <c r="N60" i="9"/>
  <c r="M60" i="9"/>
  <c r="L60" i="9"/>
  <c r="K60" i="9"/>
  <c r="J60" i="9"/>
  <c r="H60" i="9"/>
  <c r="F60" i="9"/>
  <c r="A60" i="9"/>
  <c r="A61" i="9" s="1"/>
  <c r="Y59" i="9"/>
  <c r="X59" i="9"/>
  <c r="W59" i="9"/>
  <c r="V59" i="9"/>
  <c r="U59" i="9"/>
  <c r="T59" i="9"/>
  <c r="S59" i="9"/>
  <c r="R59" i="9"/>
  <c r="Q59" i="9"/>
  <c r="P59" i="9"/>
  <c r="O59" i="9"/>
  <c r="L59" i="9"/>
  <c r="N59" i="9" s="1"/>
  <c r="K59" i="9"/>
  <c r="J59" i="9"/>
  <c r="H59" i="9"/>
  <c r="F59" i="9"/>
  <c r="X58" i="9"/>
  <c r="V58" i="9"/>
  <c r="S58" i="9"/>
  <c r="W58" i="9" s="1"/>
  <c r="Q58" i="9"/>
  <c r="O58" i="9"/>
  <c r="L58" i="9"/>
  <c r="K58" i="9"/>
  <c r="J58" i="9"/>
  <c r="H58" i="9"/>
  <c r="F58" i="9"/>
  <c r="A58" i="9"/>
  <c r="A59" i="9" s="1"/>
  <c r="Y57" i="9"/>
  <c r="X57" i="9"/>
  <c r="W57" i="9"/>
  <c r="V57" i="9"/>
  <c r="U57" i="9"/>
  <c r="S57" i="9"/>
  <c r="Q57" i="9"/>
  <c r="O57" i="9"/>
  <c r="M57" i="9"/>
  <c r="L57" i="9"/>
  <c r="J57" i="9"/>
  <c r="H57" i="9"/>
  <c r="F57" i="9"/>
  <c r="D57" i="9"/>
  <c r="D58" i="9" s="1"/>
  <c r="D59" i="9" s="1"/>
  <c r="D60" i="9" s="1"/>
  <c r="D61" i="9" s="1"/>
  <c r="D62" i="9" s="1"/>
  <c r="D63" i="9" s="1"/>
  <c r="D64" i="9" s="1"/>
  <c r="D65" i="9" s="1"/>
  <c r="D66" i="9" s="1"/>
  <c r="D67" i="9" s="1"/>
  <c r="D68" i="9" s="1"/>
  <c r="D69" i="9" s="1"/>
  <c r="D70" i="9" s="1"/>
  <c r="D71" i="9" s="1"/>
  <c r="D72" i="9" s="1"/>
  <c r="D73" i="9" s="1"/>
  <c r="D74" i="9" s="1"/>
  <c r="D75" i="9" s="1"/>
  <c r="D76" i="9" s="1"/>
  <c r="D77" i="9" s="1"/>
  <c r="D78" i="9" s="1"/>
  <c r="D79" i="9" s="1"/>
  <c r="D80" i="9" s="1"/>
  <c r="D81" i="9" s="1"/>
  <c r="A57" i="9"/>
  <c r="X56" i="9"/>
  <c r="V56" i="9"/>
  <c r="S56" i="9"/>
  <c r="Y56" i="9" s="1"/>
  <c r="Q56" i="9"/>
  <c r="O56" i="9"/>
  <c r="L56" i="9"/>
  <c r="R56" i="9" s="1"/>
  <c r="K56" i="9"/>
  <c r="J56" i="9"/>
  <c r="H56" i="9"/>
  <c r="F56" i="9"/>
  <c r="A56" i="9"/>
  <c r="Y55" i="9"/>
  <c r="X55" i="9"/>
  <c r="W55" i="9"/>
  <c r="V55" i="9"/>
  <c r="U55" i="9"/>
  <c r="S55" i="9"/>
  <c r="T55" i="9" s="1"/>
  <c r="Q55" i="9"/>
  <c r="O55" i="9"/>
  <c r="L55" i="9"/>
  <c r="N55" i="9" s="1"/>
  <c r="J55" i="9"/>
  <c r="H55" i="9"/>
  <c r="F55" i="9"/>
  <c r="D28" i="9"/>
  <c r="D29" i="9" s="1"/>
  <c r="D30" i="9" s="1"/>
  <c r="D31" i="9" s="1"/>
  <c r="D32" i="9" s="1"/>
  <c r="D33" i="9" s="1"/>
  <c r="D34" i="9" s="1"/>
  <c r="D35" i="9" s="1"/>
  <c r="D36" i="9" s="1"/>
  <c r="D37" i="9" s="1"/>
  <c r="D38" i="9" s="1"/>
  <c r="D39" i="9" s="1"/>
  <c r="D40" i="9" s="1"/>
  <c r="D41" i="9" s="1"/>
  <c r="D42" i="9" s="1"/>
  <c r="D43" i="9" s="1"/>
  <c r="D44" i="9" s="1"/>
  <c r="D45" i="9" s="1"/>
  <c r="D46" i="9" s="1"/>
  <c r="D47" i="9" s="1"/>
  <c r="D48" i="9" s="1"/>
  <c r="D49" i="9" s="1"/>
  <c r="D26" i="9"/>
  <c r="D27" i="9" s="1"/>
  <c r="A25" i="9"/>
  <c r="A26" i="9" s="1"/>
  <c r="B24" i="9"/>
  <c r="A24" i="9"/>
  <c r="B23" i="9"/>
  <c r="B18" i="9"/>
  <c r="B17" i="9"/>
  <c r="B12" i="9"/>
  <c r="C11" i="9" a="1"/>
  <c r="C11" i="9" s="1"/>
  <c r="C11" i="8" a="1"/>
  <c r="C11" i="8" s="1"/>
  <c r="D134" i="8"/>
  <c r="D133" i="8"/>
  <c r="D132" i="8"/>
  <c r="D131" i="8"/>
  <c r="D130" i="8"/>
  <c r="D129" i="8"/>
  <c r="D128" i="8"/>
  <c r="D127" i="8"/>
  <c r="D126" i="8"/>
  <c r="D125" i="8"/>
  <c r="D124" i="8"/>
  <c r="D123" i="8"/>
  <c r="D122" i="8"/>
  <c r="D121" i="8"/>
  <c r="D120" i="8"/>
  <c r="D119" i="8"/>
  <c r="D118" i="8"/>
  <c r="D117" i="8"/>
  <c r="D116" i="8"/>
  <c r="D115" i="8"/>
  <c r="D105" i="8"/>
  <c r="D104" i="8"/>
  <c r="D103" i="8"/>
  <c r="D102" i="8"/>
  <c r="D101" i="8"/>
  <c r="D100" i="8"/>
  <c r="D99" i="8"/>
  <c r="D98" i="8"/>
  <c r="D97" i="8"/>
  <c r="D96" i="8"/>
  <c r="D95" i="8"/>
  <c r="D94" i="8"/>
  <c r="D93" i="8"/>
  <c r="D92" i="8"/>
  <c r="D91" i="8"/>
  <c r="D90" i="8"/>
  <c r="D89" i="8"/>
  <c r="D88" i="8"/>
  <c r="D87" i="8"/>
  <c r="D58" i="8"/>
  <c r="D59" i="8" s="1"/>
  <c r="D60" i="8" s="1"/>
  <c r="D61" i="8" s="1"/>
  <c r="D62" i="8" s="1"/>
  <c r="D63" i="8" s="1"/>
  <c r="D64" i="8" s="1"/>
  <c r="D65" i="8" s="1"/>
  <c r="D66" i="8" s="1"/>
  <c r="D67" i="8" s="1"/>
  <c r="D68" i="8" s="1"/>
  <c r="D69" i="8" s="1"/>
  <c r="D70" i="8" s="1"/>
  <c r="D71" i="8" s="1"/>
  <c r="D72" i="8" s="1"/>
  <c r="D73" i="8" s="1"/>
  <c r="D74" i="8" s="1"/>
  <c r="D75" i="8" s="1"/>
  <c r="D76" i="8" s="1"/>
  <c r="D77" i="8" s="1"/>
  <c r="D78" i="8" s="1"/>
  <c r="D79" i="8" s="1"/>
  <c r="D80" i="8" s="1"/>
  <c r="D81" i="8" s="1"/>
  <c r="D57" i="8"/>
  <c r="D27" i="8"/>
  <c r="D28" i="8" s="1"/>
  <c r="D29" i="8" s="1"/>
  <c r="D30" i="8" s="1"/>
  <c r="D31" i="8" s="1"/>
  <c r="D32" i="8" s="1"/>
  <c r="D33" i="8" s="1"/>
  <c r="D34" i="8" s="1"/>
  <c r="D35" i="8" s="1"/>
  <c r="D36" i="8" s="1"/>
  <c r="D37" i="8" s="1"/>
  <c r="D38" i="8" s="1"/>
  <c r="D39" i="8" s="1"/>
  <c r="D40" i="8" s="1"/>
  <c r="D41" i="8" s="1"/>
  <c r="D42" i="8" s="1"/>
  <c r="D43" i="8" s="1"/>
  <c r="D44" i="8" s="1"/>
  <c r="D45" i="8" s="1"/>
  <c r="D46" i="8" s="1"/>
  <c r="D47" i="8" s="1"/>
  <c r="D48" i="8" s="1"/>
  <c r="D49" i="8" s="1"/>
  <c r="D26" i="8"/>
  <c r="R77" i="8"/>
  <c r="R72" i="8"/>
  <c r="R71" i="8"/>
  <c r="R64" i="8"/>
  <c r="R63" i="8"/>
  <c r="R62" i="8"/>
  <c r="R61" i="8"/>
  <c r="R58" i="8"/>
  <c r="R57" i="8"/>
  <c r="R56" i="8"/>
  <c r="R55" i="8"/>
  <c r="Q81" i="8"/>
  <c r="O81" i="8"/>
  <c r="L81" i="8"/>
  <c r="P81" i="8" s="1"/>
  <c r="Q80" i="8"/>
  <c r="O80" i="8"/>
  <c r="L80" i="8"/>
  <c r="P80" i="8" s="1"/>
  <c r="Q79" i="8"/>
  <c r="O79" i="8"/>
  <c r="L79" i="8"/>
  <c r="N79" i="8" s="1"/>
  <c r="Q78" i="8"/>
  <c r="O78" i="8"/>
  <c r="L78" i="8"/>
  <c r="P78" i="8" s="1"/>
  <c r="Q77" i="8"/>
  <c r="P77" i="8"/>
  <c r="O77" i="8"/>
  <c r="L77" i="8"/>
  <c r="N77" i="8" s="1"/>
  <c r="Q76" i="8"/>
  <c r="O76" i="8"/>
  <c r="L76" i="8"/>
  <c r="K76" i="8" s="1"/>
  <c r="Q75" i="8"/>
  <c r="O75" i="8"/>
  <c r="L75" i="8"/>
  <c r="N75" i="8" s="1"/>
  <c r="Q74" i="8"/>
  <c r="O74" i="8"/>
  <c r="L74" i="8"/>
  <c r="Q73" i="8"/>
  <c r="O73" i="8"/>
  <c r="L73" i="8"/>
  <c r="N73" i="8" s="1"/>
  <c r="Q72" i="8"/>
  <c r="O72" i="8"/>
  <c r="L72" i="8"/>
  <c r="Q71" i="8"/>
  <c r="O71" i="8"/>
  <c r="L71" i="8"/>
  <c r="N71" i="8" s="1"/>
  <c r="Q70" i="8"/>
  <c r="O70" i="8"/>
  <c r="L70" i="8"/>
  <c r="Q69" i="8"/>
  <c r="O69" i="8"/>
  <c r="L69" i="8"/>
  <c r="N69" i="8" s="1"/>
  <c r="Q68" i="8"/>
  <c r="O68" i="8"/>
  <c r="L68" i="8"/>
  <c r="P68" i="8" s="1"/>
  <c r="Q67" i="8"/>
  <c r="O67" i="8"/>
  <c r="L67" i="8"/>
  <c r="N67" i="8" s="1"/>
  <c r="Q66" i="8"/>
  <c r="O66" i="8"/>
  <c r="L66" i="8"/>
  <c r="P66" i="8" s="1"/>
  <c r="Q65" i="8"/>
  <c r="O65" i="8"/>
  <c r="L65" i="8"/>
  <c r="N65" i="8" s="1"/>
  <c r="Q64" i="8"/>
  <c r="O64" i="8"/>
  <c r="L64" i="8"/>
  <c r="P64" i="8" s="1"/>
  <c r="Q63" i="8"/>
  <c r="O63" i="8"/>
  <c r="L63" i="8"/>
  <c r="N63" i="8" s="1"/>
  <c r="Q62" i="8"/>
  <c r="O62" i="8"/>
  <c r="L62" i="8"/>
  <c r="P62" i="8" s="1"/>
  <c r="Q61" i="8"/>
  <c r="P61" i="8"/>
  <c r="O61" i="8"/>
  <c r="L61" i="8"/>
  <c r="N61" i="8" s="1"/>
  <c r="Q60" i="8"/>
  <c r="O60" i="8"/>
  <c r="L60" i="8"/>
  <c r="P60" i="8" s="1"/>
  <c r="Q59" i="8"/>
  <c r="O59" i="8"/>
  <c r="L59" i="8"/>
  <c r="N59" i="8" s="1"/>
  <c r="Q58" i="8"/>
  <c r="O58" i="8"/>
  <c r="L58" i="8"/>
  <c r="P58" i="8" s="1"/>
  <c r="Q57" i="8"/>
  <c r="O57" i="8"/>
  <c r="L57" i="8"/>
  <c r="N57" i="8" s="1"/>
  <c r="Q56" i="8"/>
  <c r="O56" i="8"/>
  <c r="L56" i="8"/>
  <c r="P56" i="8" s="1"/>
  <c r="Q55" i="8"/>
  <c r="O55" i="8"/>
  <c r="L55" i="8"/>
  <c r="P55" i="8" s="1"/>
  <c r="J55" i="8"/>
  <c r="H55" i="8"/>
  <c r="F55" i="8"/>
  <c r="X55" i="8"/>
  <c r="V55" i="8"/>
  <c r="T55" i="8"/>
  <c r="S55" i="8"/>
  <c r="Y55" i="8" s="1"/>
  <c r="Q140" i="8"/>
  <c r="O140" i="8"/>
  <c r="L140" i="8"/>
  <c r="P140" i="8" s="1"/>
  <c r="Q139" i="8"/>
  <c r="O139" i="8"/>
  <c r="L139" i="8"/>
  <c r="P139" i="8" s="1"/>
  <c r="Q138" i="8"/>
  <c r="O138" i="8"/>
  <c r="L138" i="8"/>
  <c r="N138" i="8" s="1"/>
  <c r="Q137" i="8"/>
  <c r="O137" i="8"/>
  <c r="L137" i="8"/>
  <c r="P137" i="8" s="1"/>
  <c r="Q136" i="8"/>
  <c r="O136" i="8"/>
  <c r="L136" i="8"/>
  <c r="N136" i="8" s="1"/>
  <c r="Q135" i="8"/>
  <c r="O135" i="8"/>
  <c r="L135" i="8"/>
  <c r="P135" i="8" s="1"/>
  <c r="Q134" i="8"/>
  <c r="O134" i="8"/>
  <c r="L134" i="8"/>
  <c r="N134" i="8" s="1"/>
  <c r="Q133" i="8"/>
  <c r="O133" i="8"/>
  <c r="L133" i="8"/>
  <c r="P133" i="8" s="1"/>
  <c r="Q132" i="8"/>
  <c r="O132" i="8"/>
  <c r="L132" i="8"/>
  <c r="N132" i="8" s="1"/>
  <c r="Q131" i="8"/>
  <c r="O131" i="8"/>
  <c r="L131" i="8"/>
  <c r="P131" i="8" s="1"/>
  <c r="Q130" i="8"/>
  <c r="O130" i="8"/>
  <c r="L130" i="8"/>
  <c r="N130" i="8" s="1"/>
  <c r="Q129" i="8"/>
  <c r="O129" i="8"/>
  <c r="L129" i="8"/>
  <c r="P129" i="8" s="1"/>
  <c r="Q128" i="8"/>
  <c r="O128" i="8"/>
  <c r="L128" i="8"/>
  <c r="N128" i="8" s="1"/>
  <c r="Q127" i="8"/>
  <c r="O127" i="8"/>
  <c r="L127" i="8"/>
  <c r="M127" i="8" s="1"/>
  <c r="Q126" i="8"/>
  <c r="O126" i="8"/>
  <c r="L126" i="8"/>
  <c r="P126" i="8" s="1"/>
  <c r="Q125" i="8"/>
  <c r="O125" i="8"/>
  <c r="L125" i="8"/>
  <c r="P125" i="8" s="1"/>
  <c r="Q124" i="8"/>
  <c r="O124" i="8"/>
  <c r="L124" i="8"/>
  <c r="N124" i="8" s="1"/>
  <c r="Q123" i="8"/>
  <c r="O123" i="8"/>
  <c r="L123" i="8"/>
  <c r="P123" i="8" s="1"/>
  <c r="Q122" i="8"/>
  <c r="O122" i="8"/>
  <c r="L122" i="8"/>
  <c r="N122" i="8" s="1"/>
  <c r="Q121" i="8"/>
  <c r="O121" i="8"/>
  <c r="L121" i="8"/>
  <c r="P121" i="8" s="1"/>
  <c r="Q120" i="8"/>
  <c r="O120" i="8"/>
  <c r="L120" i="8"/>
  <c r="N120" i="8" s="1"/>
  <c r="Q119" i="8"/>
  <c r="Q118" i="8"/>
  <c r="Q117" i="8"/>
  <c r="Q115" i="8"/>
  <c r="F140" i="8"/>
  <c r="F139" i="8"/>
  <c r="F138" i="8"/>
  <c r="F137" i="8"/>
  <c r="F136" i="8"/>
  <c r="F135" i="8"/>
  <c r="F134" i="8"/>
  <c r="F133" i="8"/>
  <c r="F132" i="8"/>
  <c r="F131" i="8"/>
  <c r="F130" i="8"/>
  <c r="F129" i="8"/>
  <c r="F128" i="8"/>
  <c r="F127" i="8"/>
  <c r="F126" i="8"/>
  <c r="F125" i="8"/>
  <c r="F124" i="8"/>
  <c r="F123" i="8"/>
  <c r="F122" i="8"/>
  <c r="F121" i="8"/>
  <c r="F120" i="8"/>
  <c r="F119" i="8"/>
  <c r="F118" i="8"/>
  <c r="F117" i="8"/>
  <c r="F116" i="8"/>
  <c r="F115" i="8"/>
  <c r="X140" i="8"/>
  <c r="V140" i="8"/>
  <c r="S140" i="8"/>
  <c r="Y140" i="8" s="1"/>
  <c r="J140" i="8"/>
  <c r="H140" i="8"/>
  <c r="X139" i="8"/>
  <c r="V139" i="8"/>
  <c r="S139" i="8"/>
  <c r="T139" i="8" s="1"/>
  <c r="J139" i="8"/>
  <c r="H139" i="8"/>
  <c r="X138" i="8"/>
  <c r="V138" i="8"/>
  <c r="S138" i="8"/>
  <c r="Y138" i="8" s="1"/>
  <c r="J138" i="8"/>
  <c r="H138" i="8"/>
  <c r="X137" i="8"/>
  <c r="V137" i="8"/>
  <c r="S137" i="8"/>
  <c r="Y137" i="8" s="1"/>
  <c r="J137" i="8"/>
  <c r="H137" i="8"/>
  <c r="X136" i="8"/>
  <c r="V136" i="8"/>
  <c r="S136" i="8"/>
  <c r="Y136" i="8" s="1"/>
  <c r="J136" i="8"/>
  <c r="H136" i="8"/>
  <c r="X135" i="8"/>
  <c r="V135" i="8"/>
  <c r="S135" i="8"/>
  <c r="J135" i="8"/>
  <c r="H135" i="8"/>
  <c r="X134" i="8"/>
  <c r="V134" i="8"/>
  <c r="S134" i="8"/>
  <c r="Y134" i="8" s="1"/>
  <c r="J134" i="8"/>
  <c r="H134" i="8"/>
  <c r="X133" i="8"/>
  <c r="V133" i="8"/>
  <c r="S133" i="8"/>
  <c r="Y133" i="8" s="1"/>
  <c r="J133" i="8"/>
  <c r="H133" i="8"/>
  <c r="X132" i="8"/>
  <c r="V132" i="8"/>
  <c r="S132" i="8"/>
  <c r="Y132" i="8" s="1"/>
  <c r="J132" i="8"/>
  <c r="H132" i="8"/>
  <c r="X131" i="8"/>
  <c r="V131" i="8"/>
  <c r="S131" i="8"/>
  <c r="R131" i="8" s="1"/>
  <c r="J131" i="8"/>
  <c r="H131" i="8"/>
  <c r="X130" i="8"/>
  <c r="V130" i="8"/>
  <c r="S130" i="8"/>
  <c r="Y130" i="8" s="1"/>
  <c r="J130" i="8"/>
  <c r="H130" i="8"/>
  <c r="X129" i="8"/>
  <c r="V129" i="8"/>
  <c r="S129" i="8"/>
  <c r="Y129" i="8" s="1"/>
  <c r="J129" i="8"/>
  <c r="H129" i="8"/>
  <c r="X128" i="8"/>
  <c r="V128" i="8"/>
  <c r="S128" i="8"/>
  <c r="W128" i="8" s="1"/>
  <c r="J128" i="8"/>
  <c r="H128" i="8"/>
  <c r="X127" i="8"/>
  <c r="V127" i="8"/>
  <c r="S127" i="8"/>
  <c r="W127" i="8" s="1"/>
  <c r="J127" i="8"/>
  <c r="H127" i="8"/>
  <c r="X126" i="8"/>
  <c r="V126" i="8"/>
  <c r="S126" i="8"/>
  <c r="Y126" i="8" s="1"/>
  <c r="J126" i="8"/>
  <c r="H126" i="8"/>
  <c r="X125" i="8"/>
  <c r="V125" i="8"/>
  <c r="S125" i="8"/>
  <c r="Y125" i="8" s="1"/>
  <c r="J125" i="8"/>
  <c r="H125" i="8"/>
  <c r="X124" i="8"/>
  <c r="V124" i="8"/>
  <c r="S124" i="8"/>
  <c r="Y124" i="8" s="1"/>
  <c r="J124" i="8"/>
  <c r="H124" i="8"/>
  <c r="X123" i="8"/>
  <c r="V123" i="8"/>
  <c r="S123" i="8"/>
  <c r="T123" i="8" s="1"/>
  <c r="J123" i="8"/>
  <c r="H123" i="8"/>
  <c r="X122" i="8"/>
  <c r="V122" i="8"/>
  <c r="S122" i="8"/>
  <c r="Y122" i="8" s="1"/>
  <c r="J122" i="8"/>
  <c r="H122" i="8"/>
  <c r="X121" i="8"/>
  <c r="V121" i="8"/>
  <c r="S121" i="8"/>
  <c r="W121" i="8" s="1"/>
  <c r="J121" i="8"/>
  <c r="H121" i="8"/>
  <c r="X120" i="8"/>
  <c r="V120" i="8"/>
  <c r="S120" i="8"/>
  <c r="Y120" i="8" s="1"/>
  <c r="J120" i="8"/>
  <c r="H120" i="8"/>
  <c r="Y119" i="8"/>
  <c r="X119" i="8"/>
  <c r="V119" i="8"/>
  <c r="S119" i="8"/>
  <c r="W119" i="8" s="1"/>
  <c r="O119" i="8"/>
  <c r="L119" i="8"/>
  <c r="K119" i="8"/>
  <c r="J119" i="8"/>
  <c r="H119" i="8"/>
  <c r="X118" i="8"/>
  <c r="V118" i="8"/>
  <c r="S118" i="8"/>
  <c r="Y118" i="8" s="1"/>
  <c r="O118" i="8"/>
  <c r="L118" i="8"/>
  <c r="M118" i="8" s="1"/>
  <c r="J118" i="8"/>
  <c r="H118" i="8"/>
  <c r="X117" i="8"/>
  <c r="V117" i="8"/>
  <c r="S117" i="8"/>
  <c r="R117" i="8" s="1"/>
  <c r="O117" i="8"/>
  <c r="N117" i="8"/>
  <c r="L117" i="8"/>
  <c r="P117" i="8" s="1"/>
  <c r="K117" i="8"/>
  <c r="J117" i="8"/>
  <c r="H117" i="8"/>
  <c r="X116" i="8"/>
  <c r="V116" i="8"/>
  <c r="S116" i="8"/>
  <c r="R116" i="8" s="1"/>
  <c r="X115" i="8"/>
  <c r="V115" i="8"/>
  <c r="S115" i="8"/>
  <c r="W115" i="8" s="1"/>
  <c r="Q116" i="8"/>
  <c r="O116" i="8"/>
  <c r="L116" i="8"/>
  <c r="L115" i="8"/>
  <c r="P115" i="8" s="1"/>
  <c r="X81" i="8"/>
  <c r="V81" i="8"/>
  <c r="S81" i="8"/>
  <c r="Y81" i="8" s="1"/>
  <c r="X80" i="8"/>
  <c r="V80" i="8"/>
  <c r="S80" i="8"/>
  <c r="Y80" i="8" s="1"/>
  <c r="Y79" i="8"/>
  <c r="X79" i="8"/>
  <c r="V79" i="8"/>
  <c r="S79" i="8"/>
  <c r="W79" i="8" s="1"/>
  <c r="X78" i="8"/>
  <c r="V78" i="8"/>
  <c r="S78" i="8"/>
  <c r="Y78" i="8" s="1"/>
  <c r="X77" i="8"/>
  <c r="V77" i="8"/>
  <c r="S77" i="8"/>
  <c r="W77" i="8" s="1"/>
  <c r="X76" i="8"/>
  <c r="V76" i="8"/>
  <c r="S76" i="8"/>
  <c r="W76" i="8" s="1"/>
  <c r="X75" i="8"/>
  <c r="V75" i="8"/>
  <c r="S75" i="8"/>
  <c r="R75" i="8" s="1"/>
  <c r="X74" i="8"/>
  <c r="V74" i="8"/>
  <c r="S74" i="8"/>
  <c r="U74" i="8" s="1"/>
  <c r="X73" i="8"/>
  <c r="W73" i="8"/>
  <c r="V73" i="8"/>
  <c r="S73" i="8"/>
  <c r="T73" i="8" s="1"/>
  <c r="X72" i="8"/>
  <c r="V72" i="8"/>
  <c r="S72" i="8"/>
  <c r="Y72" i="8" s="1"/>
  <c r="X71" i="8"/>
  <c r="V71" i="8"/>
  <c r="S71" i="8"/>
  <c r="W71" i="8" s="1"/>
  <c r="X70" i="8"/>
  <c r="V70" i="8"/>
  <c r="S70" i="8"/>
  <c r="W70" i="8" s="1"/>
  <c r="Y69" i="8"/>
  <c r="X69" i="8"/>
  <c r="W69" i="8"/>
  <c r="V69" i="8"/>
  <c r="S69" i="8"/>
  <c r="T69" i="8" s="1"/>
  <c r="X68" i="8"/>
  <c r="V68" i="8"/>
  <c r="S68" i="8"/>
  <c r="U68" i="8" s="1"/>
  <c r="X67" i="8"/>
  <c r="V67" i="8"/>
  <c r="S67" i="8"/>
  <c r="T67" i="8" s="1"/>
  <c r="X66" i="8"/>
  <c r="V66" i="8"/>
  <c r="U66" i="8"/>
  <c r="S66" i="8"/>
  <c r="Y66" i="8" s="1"/>
  <c r="X65" i="8"/>
  <c r="V65" i="8"/>
  <c r="S65" i="8"/>
  <c r="W65" i="8" s="1"/>
  <c r="X64" i="8"/>
  <c r="V64" i="8"/>
  <c r="S64" i="8"/>
  <c r="W64" i="8" s="1"/>
  <c r="X63" i="8"/>
  <c r="V63" i="8"/>
  <c r="S63" i="8"/>
  <c r="U63" i="8" s="1"/>
  <c r="Y62" i="8"/>
  <c r="X62" i="8"/>
  <c r="V62" i="8"/>
  <c r="S62" i="8"/>
  <c r="U62" i="8" s="1"/>
  <c r="X61" i="8"/>
  <c r="V61" i="8"/>
  <c r="S61" i="8"/>
  <c r="T61" i="8" s="1"/>
  <c r="X60" i="8"/>
  <c r="V60" i="8"/>
  <c r="S60" i="8"/>
  <c r="Y60" i="8" s="1"/>
  <c r="X59" i="8"/>
  <c r="V59" i="8"/>
  <c r="S59" i="8"/>
  <c r="W59" i="8" s="1"/>
  <c r="X58" i="8"/>
  <c r="V58" i="8"/>
  <c r="S58" i="8"/>
  <c r="Y58" i="8" s="1"/>
  <c r="X57" i="8"/>
  <c r="V57" i="8"/>
  <c r="S57" i="8"/>
  <c r="W57" i="8" s="1"/>
  <c r="X56" i="8"/>
  <c r="V56" i="8"/>
  <c r="S56" i="8"/>
  <c r="Y56" i="8" s="1"/>
  <c r="H81" i="8"/>
  <c r="H80" i="8"/>
  <c r="H79" i="8"/>
  <c r="H78" i="8"/>
  <c r="H77" i="8"/>
  <c r="H76" i="8"/>
  <c r="H75" i="8"/>
  <c r="H74" i="8"/>
  <c r="H73" i="8"/>
  <c r="H72" i="8"/>
  <c r="H71" i="8"/>
  <c r="H70" i="8"/>
  <c r="H69" i="8"/>
  <c r="H68" i="8"/>
  <c r="H67" i="8"/>
  <c r="H66" i="8"/>
  <c r="H65" i="8"/>
  <c r="H64" i="8"/>
  <c r="H63" i="8"/>
  <c r="H62" i="8"/>
  <c r="H61" i="8"/>
  <c r="H60" i="8"/>
  <c r="H59" i="8"/>
  <c r="H58" i="8"/>
  <c r="H57" i="8"/>
  <c r="H56" i="8"/>
  <c r="H115" i="8"/>
  <c r="J115" i="8"/>
  <c r="H116" i="8"/>
  <c r="J116" i="8"/>
  <c r="F81" i="8"/>
  <c r="J81" i="8"/>
  <c r="O115" i="8"/>
  <c r="B18" i="8"/>
  <c r="B17" i="8"/>
  <c r="J80" i="8"/>
  <c r="J79" i="8"/>
  <c r="J78" i="8"/>
  <c r="J77" i="8"/>
  <c r="J76" i="8"/>
  <c r="J75" i="8"/>
  <c r="J74" i="8"/>
  <c r="J73" i="8"/>
  <c r="J72" i="8"/>
  <c r="J71" i="8"/>
  <c r="J70" i="8"/>
  <c r="J69" i="8"/>
  <c r="J68" i="8"/>
  <c r="J67" i="8"/>
  <c r="J66" i="8"/>
  <c r="J65" i="8"/>
  <c r="J64" i="8"/>
  <c r="J63" i="8"/>
  <c r="J62" i="8"/>
  <c r="J61" i="8"/>
  <c r="J60" i="8"/>
  <c r="J59" i="8"/>
  <c r="J58" i="8"/>
  <c r="J57" i="8"/>
  <c r="J56" i="8"/>
  <c r="F80" i="8"/>
  <c r="F79" i="8"/>
  <c r="F78" i="8"/>
  <c r="F77" i="8"/>
  <c r="F76" i="8"/>
  <c r="F75" i="8"/>
  <c r="F74" i="8"/>
  <c r="F73" i="8"/>
  <c r="F72" i="8"/>
  <c r="F71" i="8"/>
  <c r="F70" i="8"/>
  <c r="F69" i="8"/>
  <c r="F68" i="8"/>
  <c r="F67" i="8"/>
  <c r="F66" i="8"/>
  <c r="F65" i="8"/>
  <c r="F64" i="8"/>
  <c r="F63" i="8"/>
  <c r="F62" i="8"/>
  <c r="F61" i="8"/>
  <c r="F60" i="8"/>
  <c r="F59" i="8"/>
  <c r="F58" i="8"/>
  <c r="F57" i="8"/>
  <c r="F56" i="8"/>
  <c r="B12" i="8"/>
  <c r="A116" i="8"/>
  <c r="A117" i="8" s="1"/>
  <c r="A118" i="8" s="1"/>
  <c r="A87" i="8"/>
  <c r="A88" i="8" s="1"/>
  <c r="B86" i="8"/>
  <c r="K80" i="8"/>
  <c r="K77" i="8"/>
  <c r="K68" i="8"/>
  <c r="K62" i="8"/>
  <c r="K61" i="8"/>
  <c r="A56" i="8"/>
  <c r="A57" i="8" s="1"/>
  <c r="A58" i="8" s="1"/>
  <c r="A24" i="8"/>
  <c r="A25" i="8" s="1"/>
  <c r="B23" i="8"/>
  <c r="K97" i="22" l="1"/>
  <c r="T98" i="22"/>
  <c r="N172" i="22"/>
  <c r="O172" i="22"/>
  <c r="O179" i="22"/>
  <c r="P179" i="22"/>
  <c r="R179" i="22"/>
  <c r="P172" i="22"/>
  <c r="H96" i="22"/>
  <c r="P97" i="22"/>
  <c r="Y102" i="22"/>
  <c r="N96" i="22"/>
  <c r="T97" i="22"/>
  <c r="T105" i="22"/>
  <c r="R96" i="22"/>
  <c r="Y97" i="22"/>
  <c r="U105" i="22"/>
  <c r="U102" i="22"/>
  <c r="Y98" i="22"/>
  <c r="K99" i="22"/>
  <c r="M100" i="22"/>
  <c r="M101" i="22"/>
  <c r="P100" i="22"/>
  <c r="N104" i="22"/>
  <c r="P98" i="22"/>
  <c r="U101" i="22"/>
  <c r="V105" i="22"/>
  <c r="K101" i="22"/>
  <c r="O103" i="22"/>
  <c r="M105" i="22"/>
  <c r="W105" i="22"/>
  <c r="N100" i="22"/>
  <c r="K100" i="22"/>
  <c r="V100" i="22"/>
  <c r="H101" i="22"/>
  <c r="T102" i="22"/>
  <c r="N105" i="22"/>
  <c r="W100" i="22"/>
  <c r="K104" i="22"/>
  <c r="P105" i="22"/>
  <c r="H97" i="22"/>
  <c r="R97" i="22"/>
  <c r="O100" i="22"/>
  <c r="Y100" i="22"/>
  <c r="Y101" i="22"/>
  <c r="O105" i="22"/>
  <c r="V108" i="22"/>
  <c r="V109" i="22"/>
  <c r="K111" i="22"/>
  <c r="M112" i="22"/>
  <c r="T106" i="22"/>
  <c r="Y106" i="22"/>
  <c r="K107" i="22"/>
  <c r="W108" i="22"/>
  <c r="N112" i="22"/>
  <c r="O112" i="22"/>
  <c r="M97" i="22"/>
  <c r="U97" i="22"/>
  <c r="V102" i="22"/>
  <c r="P103" i="22"/>
  <c r="H105" i="22"/>
  <c r="O108" i="22"/>
  <c r="Y108" i="22"/>
  <c r="P111" i="22"/>
  <c r="N97" i="22"/>
  <c r="V97" i="22"/>
  <c r="R101" i="22"/>
  <c r="R104" i="22"/>
  <c r="P106" i="22"/>
  <c r="M113" i="22"/>
  <c r="M209" i="22"/>
  <c r="T174" i="22"/>
  <c r="H177" i="22"/>
  <c r="N209" i="22"/>
  <c r="U174" i="22"/>
  <c r="K179" i="22"/>
  <c r="K180" i="22"/>
  <c r="H182" i="22"/>
  <c r="V183" i="22"/>
  <c r="R185" i="22"/>
  <c r="T186" i="22"/>
  <c r="M187" i="22"/>
  <c r="K188" i="22"/>
  <c r="N189" i="22"/>
  <c r="K196" i="22"/>
  <c r="K201" i="22"/>
  <c r="U201" i="22"/>
  <c r="T202" i="22"/>
  <c r="N204" i="22"/>
  <c r="H205" i="22"/>
  <c r="V207" i="22"/>
  <c r="U208" i="22"/>
  <c r="O209" i="22"/>
  <c r="O176" i="22"/>
  <c r="T201" i="22"/>
  <c r="T208" i="22"/>
  <c r="R173" i="22"/>
  <c r="V174" i="22"/>
  <c r="H175" i="22"/>
  <c r="T175" i="22"/>
  <c r="R176" i="22"/>
  <c r="M181" i="22"/>
  <c r="H183" i="22"/>
  <c r="W183" i="22"/>
  <c r="U186" i="22"/>
  <c r="O187" i="22"/>
  <c r="O189" i="22"/>
  <c r="R194" i="22"/>
  <c r="M195" i="22"/>
  <c r="T198" i="22"/>
  <c r="W201" i="22"/>
  <c r="U202" i="22"/>
  <c r="P204" i="22"/>
  <c r="N206" i="22"/>
  <c r="H207" i="22"/>
  <c r="V208" i="22"/>
  <c r="P209" i="22"/>
  <c r="M173" i="22"/>
  <c r="K181" i="22"/>
  <c r="W187" i="22"/>
  <c r="K195" i="22"/>
  <c r="M204" i="22"/>
  <c r="T207" i="22"/>
  <c r="M179" i="22"/>
  <c r="N181" i="22"/>
  <c r="T184" i="22"/>
  <c r="V186" i="22"/>
  <c r="P187" i="22"/>
  <c r="M188" i="22"/>
  <c r="P189" i="22"/>
  <c r="T193" i="22"/>
  <c r="O195" i="22"/>
  <c r="M196" i="22"/>
  <c r="T199" i="22"/>
  <c r="M201" i="22"/>
  <c r="M202" i="22"/>
  <c r="V202" i="22"/>
  <c r="K203" i="22"/>
  <c r="P206" i="22"/>
  <c r="Y207" i="22"/>
  <c r="H208" i="22"/>
  <c r="W208" i="22"/>
  <c r="N176" i="22"/>
  <c r="N173" i="22"/>
  <c r="M189" i="22"/>
  <c r="Y174" i="22"/>
  <c r="O181" i="22"/>
  <c r="Y183" i="22"/>
  <c r="P195" i="22"/>
  <c r="V199" i="22"/>
  <c r="Y201" i="22"/>
  <c r="W202" i="22"/>
  <c r="R204" i="22"/>
  <c r="H209" i="22"/>
  <c r="P181" i="22"/>
  <c r="R187" i="22"/>
  <c r="H172" i="22"/>
  <c r="R172" i="22"/>
  <c r="K171" i="22"/>
  <c r="AA117" i="22"/>
  <c r="AF117" i="22"/>
  <c r="AD117" i="22"/>
  <c r="AC117" i="22"/>
  <c r="AB117" i="22"/>
  <c r="A97" i="22"/>
  <c r="B98" i="22"/>
  <c r="R107" i="22"/>
  <c r="B132" i="22"/>
  <c r="C131" i="22"/>
  <c r="R174" i="22"/>
  <c r="O174" i="22"/>
  <c r="N174" i="22"/>
  <c r="P174" i="22"/>
  <c r="M174" i="22"/>
  <c r="K106" i="22"/>
  <c r="H106" i="22"/>
  <c r="R171" i="22"/>
  <c r="P171" i="22"/>
  <c r="N171" i="22"/>
  <c r="M171" i="22"/>
  <c r="O171" i="22"/>
  <c r="H98" i="22"/>
  <c r="K98" i="22"/>
  <c r="K102" i="22"/>
  <c r="Y107" i="22"/>
  <c r="W107" i="22"/>
  <c r="V107" i="22"/>
  <c r="U107" i="22"/>
  <c r="T107" i="22"/>
  <c r="K110" i="22"/>
  <c r="H110" i="22"/>
  <c r="AD110" i="22"/>
  <c r="AF110" i="22"/>
  <c r="AC110" i="22"/>
  <c r="AB110" i="22"/>
  <c r="AA110" i="22"/>
  <c r="K117" i="22"/>
  <c r="H117" i="22"/>
  <c r="W189" i="22"/>
  <c r="T189" i="22"/>
  <c r="V189" i="22"/>
  <c r="U189" i="22"/>
  <c r="Y189" i="22"/>
  <c r="R102" i="22"/>
  <c r="P102" i="22"/>
  <c r="O102" i="22"/>
  <c r="M102" i="22"/>
  <c r="N102" i="22"/>
  <c r="AF173" i="22"/>
  <c r="AD173" i="22"/>
  <c r="AB173" i="22"/>
  <c r="AA173" i="22"/>
  <c r="AC173" i="22"/>
  <c r="T188" i="22"/>
  <c r="Y188" i="22"/>
  <c r="W188" i="22"/>
  <c r="V188" i="22"/>
  <c r="U188" i="22"/>
  <c r="R188" i="22"/>
  <c r="Y99" i="22"/>
  <c r="W99" i="22"/>
  <c r="V99" i="22"/>
  <c r="U99" i="22"/>
  <c r="T99" i="22"/>
  <c r="AA104" i="22"/>
  <c r="AF104" i="22"/>
  <c r="AD104" i="22"/>
  <c r="AC104" i="22"/>
  <c r="AB104" i="22"/>
  <c r="W182" i="22"/>
  <c r="U182" i="22"/>
  <c r="V182" i="22"/>
  <c r="Y182" i="22"/>
  <c r="T182" i="22"/>
  <c r="B67" i="22"/>
  <c r="C66" i="22"/>
  <c r="AF96" i="22"/>
  <c r="AD96" i="22"/>
  <c r="AC96" i="22"/>
  <c r="AB96" i="22"/>
  <c r="AB120" i="22"/>
  <c r="AF120" i="22"/>
  <c r="K170" i="22"/>
  <c r="A173" i="22"/>
  <c r="T196" i="22"/>
  <c r="Y196" i="22"/>
  <c r="W196" i="22"/>
  <c r="V196" i="22"/>
  <c r="T96" i="22"/>
  <c r="R98" i="22"/>
  <c r="M99" i="22"/>
  <c r="AF100" i="22"/>
  <c r="AA101" i="22"/>
  <c r="H103" i="22"/>
  <c r="Y103" i="22"/>
  <c r="T104" i="22"/>
  <c r="R106" i="22"/>
  <c r="M107" i="22"/>
  <c r="M109" i="22"/>
  <c r="T113" i="22"/>
  <c r="Y114" i="22"/>
  <c r="N115" i="22"/>
  <c r="U116" i="22"/>
  <c r="H118" i="22"/>
  <c r="Y119" i="22"/>
  <c r="U119" i="22"/>
  <c r="AA120" i="22"/>
  <c r="AB121" i="22"/>
  <c r="H170" i="22"/>
  <c r="K176" i="22"/>
  <c r="R178" i="22"/>
  <c r="P178" i="22"/>
  <c r="N178" i="22"/>
  <c r="M178" i="22"/>
  <c r="AB188" i="22"/>
  <c r="AF188" i="22"/>
  <c r="AD188" i="22"/>
  <c r="AC188" i="22"/>
  <c r="U196" i="22"/>
  <c r="R198" i="22"/>
  <c r="P198" i="22"/>
  <c r="O198" i="22"/>
  <c r="M198" i="22"/>
  <c r="K198" i="22"/>
  <c r="AB201" i="22"/>
  <c r="AA201" i="22"/>
  <c r="AF201" i="22"/>
  <c r="AD201" i="22"/>
  <c r="AC201" i="22"/>
  <c r="Y203" i="22"/>
  <c r="W203" i="22"/>
  <c r="V203" i="22"/>
  <c r="T203" i="22"/>
  <c r="U203" i="22"/>
  <c r="K186" i="22"/>
  <c r="H186" i="22"/>
  <c r="AC209" i="22"/>
  <c r="AB209" i="22"/>
  <c r="AA209" i="22"/>
  <c r="AF209" i="22"/>
  <c r="AD209" i="22"/>
  <c r="M96" i="22"/>
  <c r="U96" i="22"/>
  <c r="AA98" i="22"/>
  <c r="N99" i="22"/>
  <c r="H100" i="22"/>
  <c r="T101" i="22"/>
  <c r="AB101" i="22"/>
  <c r="R103" i="22"/>
  <c r="M104" i="22"/>
  <c r="U104" i="22"/>
  <c r="AA106" i="22"/>
  <c r="N107" i="22"/>
  <c r="H108" i="22"/>
  <c r="N109" i="22"/>
  <c r="T110" i="22"/>
  <c r="R111" i="22"/>
  <c r="AA111" i="22"/>
  <c r="U113" i="22"/>
  <c r="H114" i="22"/>
  <c r="O115" i="22"/>
  <c r="V116" i="22"/>
  <c r="T118" i="22"/>
  <c r="K119" i="22"/>
  <c r="T119" i="22"/>
  <c r="AC120" i="22"/>
  <c r="H121" i="22"/>
  <c r="AC121" i="22"/>
  <c r="H122" i="22"/>
  <c r="Y171" i="22"/>
  <c r="V171" i="22"/>
  <c r="U171" i="22"/>
  <c r="H176" i="22"/>
  <c r="O178" i="22"/>
  <c r="V179" i="22"/>
  <c r="T179" i="22"/>
  <c r="W179" i="22"/>
  <c r="AA188" i="22"/>
  <c r="K197" i="22"/>
  <c r="H197" i="22"/>
  <c r="N198" i="22"/>
  <c r="V96" i="22"/>
  <c r="O99" i="22"/>
  <c r="AC101" i="22"/>
  <c r="V104" i="22"/>
  <c r="O107" i="22"/>
  <c r="O109" i="22"/>
  <c r="V113" i="22"/>
  <c r="P115" i="22"/>
  <c r="W116" i="22"/>
  <c r="AD120" i="22"/>
  <c r="AD121" i="22"/>
  <c r="O170" i="22"/>
  <c r="N170" i="22"/>
  <c r="M170" i="22"/>
  <c r="R170" i="22"/>
  <c r="B174" i="22"/>
  <c r="P184" i="22"/>
  <c r="M184" i="22"/>
  <c r="R184" i="22"/>
  <c r="O184" i="22"/>
  <c r="N184" i="22"/>
  <c r="AF184" i="22"/>
  <c r="AC184" i="22"/>
  <c r="AA184" i="22"/>
  <c r="AD184" i="22"/>
  <c r="AB184" i="22"/>
  <c r="AD202" i="22"/>
  <c r="AB202" i="22"/>
  <c r="AA202" i="22"/>
  <c r="AF202" i="22"/>
  <c r="AC202" i="22"/>
  <c r="O207" i="22"/>
  <c r="N207" i="22"/>
  <c r="M207" i="22"/>
  <c r="R207" i="22"/>
  <c r="P207" i="22"/>
  <c r="O96" i="22"/>
  <c r="W96" i="22"/>
  <c r="M98" i="22"/>
  <c r="U98" i="22"/>
  <c r="AC98" i="22"/>
  <c r="P99" i="22"/>
  <c r="AA100" i="22"/>
  <c r="N101" i="22"/>
  <c r="V101" i="22"/>
  <c r="AD101" i="22"/>
  <c r="H102" i="22"/>
  <c r="T103" i="22"/>
  <c r="AB103" i="22"/>
  <c r="O104" i="22"/>
  <c r="W104" i="22"/>
  <c r="M106" i="22"/>
  <c r="U106" i="22"/>
  <c r="AC106" i="22"/>
  <c r="P107" i="22"/>
  <c r="AA108" i="22"/>
  <c r="P109" i="22"/>
  <c r="M110" i="22"/>
  <c r="W110" i="22"/>
  <c r="T111" i="22"/>
  <c r="AC111" i="22"/>
  <c r="H112" i="22"/>
  <c r="N113" i="22"/>
  <c r="T114" i="22"/>
  <c r="N117" i="22"/>
  <c r="N118" i="22"/>
  <c r="R118" i="22"/>
  <c r="W118" i="22"/>
  <c r="N119" i="22"/>
  <c r="W119" i="22"/>
  <c r="V120" i="22"/>
  <c r="U122" i="22"/>
  <c r="C130" i="22"/>
  <c r="P170" i="22"/>
  <c r="W171" i="22"/>
  <c r="T181" i="22"/>
  <c r="Y181" i="22"/>
  <c r="W181" i="22"/>
  <c r="V181" i="22"/>
  <c r="M191" i="22"/>
  <c r="R191" i="22"/>
  <c r="P191" i="22"/>
  <c r="O191" i="22"/>
  <c r="N191" i="22"/>
  <c r="K191" i="22"/>
  <c r="AF192" i="22"/>
  <c r="AD192" i="22"/>
  <c r="AC192" i="22"/>
  <c r="AA192" i="22"/>
  <c r="AB192" i="22"/>
  <c r="AA193" i="22"/>
  <c r="AF193" i="22"/>
  <c r="AD193" i="22"/>
  <c r="AC193" i="22"/>
  <c r="AA97" i="22"/>
  <c r="N98" i="22"/>
  <c r="V98" i="22"/>
  <c r="T100" i="22"/>
  <c r="AB100" i="22"/>
  <c r="O101" i="22"/>
  <c r="M103" i="22"/>
  <c r="U103" i="22"/>
  <c r="AC103" i="22"/>
  <c r="AA105" i="22"/>
  <c r="N106" i="22"/>
  <c r="V106" i="22"/>
  <c r="T108" i="22"/>
  <c r="AB108" i="22"/>
  <c r="K109" i="22"/>
  <c r="O110" i="22"/>
  <c r="M111" i="22"/>
  <c r="U111" i="22"/>
  <c r="R112" i="22"/>
  <c r="AA112" i="22"/>
  <c r="P113" i="22"/>
  <c r="Y113" i="22"/>
  <c r="U114" i="22"/>
  <c r="R115" i="22"/>
  <c r="AA115" i="22"/>
  <c r="Y116" i="22"/>
  <c r="P117" i="22"/>
  <c r="M118" i="22"/>
  <c r="O119" i="22"/>
  <c r="W120" i="22"/>
  <c r="M121" i="22"/>
  <c r="AF121" i="22"/>
  <c r="R122" i="22"/>
  <c r="N122" i="22"/>
  <c r="W122" i="22"/>
  <c r="AC172" i="22"/>
  <c r="C172" i="22" s="1"/>
  <c r="AB172" i="22"/>
  <c r="AA172" i="22"/>
  <c r="AF172" i="22"/>
  <c r="K174" i="22"/>
  <c r="H174" i="22"/>
  <c r="Y179" i="22"/>
  <c r="U181" i="22"/>
  <c r="AA185" i="22"/>
  <c r="AF185" i="22"/>
  <c r="AD185" i="22"/>
  <c r="AC185" i="22"/>
  <c r="AB185" i="22"/>
  <c r="H189" i="22"/>
  <c r="AB193" i="22"/>
  <c r="AC108" i="22"/>
  <c r="P110" i="22"/>
  <c r="Y110" i="22"/>
  <c r="V111" i="22"/>
  <c r="AC112" i="22"/>
  <c r="AB115" i="22"/>
  <c r="AF116" i="22"/>
  <c r="AB116" i="22"/>
  <c r="O118" i="22"/>
  <c r="Y118" i="22"/>
  <c r="P119" i="22"/>
  <c r="N121" i="22"/>
  <c r="AD172" i="22"/>
  <c r="Y175" i="22"/>
  <c r="V175" i="22"/>
  <c r="U175" i="22"/>
  <c r="V177" i="22"/>
  <c r="Y177" i="22"/>
  <c r="W177" i="22"/>
  <c r="U177" i="22"/>
  <c r="O180" i="22"/>
  <c r="R180" i="22"/>
  <c r="N180" i="22"/>
  <c r="M180" i="22"/>
  <c r="AC180" i="22"/>
  <c r="AB180" i="22"/>
  <c r="AA180" i="22"/>
  <c r="AF180" i="22"/>
  <c r="U191" i="22"/>
  <c r="Y191" i="22"/>
  <c r="W191" i="22"/>
  <c r="V191" i="22"/>
  <c r="Y195" i="22"/>
  <c r="W195" i="22"/>
  <c r="V195" i="22"/>
  <c r="T195" i="22"/>
  <c r="U195" i="22"/>
  <c r="K173" i="22"/>
  <c r="C173" i="22" s="1"/>
  <c r="AF174" i="22"/>
  <c r="M183" i="22"/>
  <c r="R183" i="22"/>
  <c r="P183" i="22"/>
  <c r="W190" i="22"/>
  <c r="U190" i="22"/>
  <c r="P192" i="22"/>
  <c r="N192" i="22"/>
  <c r="M192" i="22"/>
  <c r="P200" i="22"/>
  <c r="N200" i="22"/>
  <c r="M200" i="22"/>
  <c r="R208" i="22"/>
  <c r="P208" i="22"/>
  <c r="N208" i="22"/>
  <c r="M208" i="22"/>
  <c r="Y172" i="22"/>
  <c r="T173" i="22"/>
  <c r="R175" i="22"/>
  <c r="P175" i="22"/>
  <c r="P177" i="22"/>
  <c r="N177" i="22"/>
  <c r="O182" i="22"/>
  <c r="M182" i="22"/>
  <c r="N183" i="22"/>
  <c r="M186" i="22"/>
  <c r="AD187" i="22"/>
  <c r="AB187" i="22"/>
  <c r="H190" i="22"/>
  <c r="T190" i="22"/>
  <c r="O192" i="22"/>
  <c r="W198" i="22"/>
  <c r="U198" i="22"/>
  <c r="O200" i="22"/>
  <c r="W205" i="22"/>
  <c r="U205" i="22"/>
  <c r="T205" i="22"/>
  <c r="O208" i="22"/>
  <c r="AD179" i="22"/>
  <c r="AB179" i="22"/>
  <c r="P186" i="22"/>
  <c r="R192" i="22"/>
  <c r="K193" i="22"/>
  <c r="P193" i="22"/>
  <c r="N193" i="22"/>
  <c r="AD194" i="22"/>
  <c r="AB194" i="22"/>
  <c r="AA194" i="22"/>
  <c r="M199" i="22"/>
  <c r="R199" i="22"/>
  <c r="P199" i="22"/>
  <c r="R200" i="22"/>
  <c r="AF200" i="22"/>
  <c r="AD200" i="22"/>
  <c r="AC200" i="22"/>
  <c r="AA200" i="22"/>
  <c r="V170" i="22"/>
  <c r="T172" i="22"/>
  <c r="O173" i="22"/>
  <c r="AA174" i="22"/>
  <c r="O175" i="22"/>
  <c r="P176" i="22"/>
  <c r="AF177" i="22"/>
  <c r="AD177" i="22"/>
  <c r="AA179" i="22"/>
  <c r="K184" i="22"/>
  <c r="K185" i="22"/>
  <c r="P185" i="22"/>
  <c r="N185" i="22"/>
  <c r="R190" i="22"/>
  <c r="O190" i="22"/>
  <c r="M190" i="22"/>
  <c r="Y190" i="22"/>
  <c r="M193" i="22"/>
  <c r="K194" i="22"/>
  <c r="H194" i="22"/>
  <c r="AC194" i="22"/>
  <c r="W197" i="22"/>
  <c r="U197" i="22"/>
  <c r="T197" i="22"/>
  <c r="N199" i="22"/>
  <c r="AB200" i="22"/>
  <c r="K202" i="22"/>
  <c r="H202" i="22"/>
  <c r="Y205" i="22"/>
  <c r="AB174" i="22"/>
  <c r="AC176" i="22"/>
  <c r="AA176" i="22"/>
  <c r="R177" i="22"/>
  <c r="AA177" i="22"/>
  <c r="K178" i="22"/>
  <c r="H178" i="22"/>
  <c r="AB178" i="22"/>
  <c r="AC179" i="22"/>
  <c r="Y180" i="22"/>
  <c r="W180" i="22"/>
  <c r="R182" i="22"/>
  <c r="T183" i="22"/>
  <c r="M185" i="22"/>
  <c r="R186" i="22"/>
  <c r="AD186" i="22"/>
  <c r="AA186" i="22"/>
  <c r="Y187" i="22"/>
  <c r="V187" i="22"/>
  <c r="T187" i="22"/>
  <c r="AF187" i="22"/>
  <c r="N190" i="22"/>
  <c r="K192" i="22"/>
  <c r="O193" i="22"/>
  <c r="AD195" i="22"/>
  <c r="AB195" i="22"/>
  <c r="V197" i="22"/>
  <c r="Y198" i="22"/>
  <c r="O199" i="22"/>
  <c r="K200" i="22"/>
  <c r="U204" i="22"/>
  <c r="T204" i="22"/>
  <c r="Y204" i="22"/>
  <c r="W204" i="22"/>
  <c r="N201" i="22"/>
  <c r="AB203" i="22"/>
  <c r="R205" i="22"/>
  <c r="M206" i="22"/>
  <c r="U206" i="22"/>
  <c r="AF207" i="22"/>
  <c r="AA208" i="22"/>
  <c r="V209" i="22"/>
  <c r="H210" i="22"/>
  <c r="Y210" i="22"/>
  <c r="O206" i="22"/>
  <c r="W206" i="22"/>
  <c r="AC208" i="22"/>
  <c r="AA210" i="22"/>
  <c r="T210" i="22"/>
  <c r="AB210" i="22"/>
  <c r="AC210" i="22"/>
  <c r="U207" i="22"/>
  <c r="N210" i="22"/>
  <c r="V210" i="22"/>
  <c r="AD210" i="22"/>
  <c r="G8" i="20"/>
  <c r="G9" i="20" s="1"/>
  <c r="G10" i="20" s="1"/>
  <c r="G11" i="20" s="1"/>
  <c r="G12" i="20" s="1"/>
  <c r="G14" i="20"/>
  <c r="H206" i="21"/>
  <c r="R208" i="21"/>
  <c r="P208" i="21"/>
  <c r="AA203" i="21"/>
  <c r="O198" i="21"/>
  <c r="M209" i="21"/>
  <c r="O209" i="21"/>
  <c r="AF203" i="21"/>
  <c r="R209" i="21"/>
  <c r="U209" i="21"/>
  <c r="Y209" i="21"/>
  <c r="W209" i="21"/>
  <c r="V209" i="21"/>
  <c r="T209" i="21"/>
  <c r="V205" i="21"/>
  <c r="Y205" i="21"/>
  <c r="W205" i="21"/>
  <c r="U205" i="21"/>
  <c r="T205" i="21"/>
  <c r="AD203" i="21"/>
  <c r="R198" i="21"/>
  <c r="P209" i="21"/>
  <c r="T200" i="21"/>
  <c r="M198" i="21"/>
  <c r="N198" i="21"/>
  <c r="AB203" i="21"/>
  <c r="R207" i="21"/>
  <c r="P207" i="21"/>
  <c r="O207" i="21"/>
  <c r="N207" i="21"/>
  <c r="M207" i="21"/>
  <c r="R196" i="21"/>
  <c r="P196" i="21"/>
  <c r="O196" i="21"/>
  <c r="N196" i="21"/>
  <c r="M196" i="21"/>
  <c r="P198" i="21"/>
  <c r="U200" i="21"/>
  <c r="O208" i="21"/>
  <c r="H197" i="21"/>
  <c r="C197" i="21" s="1"/>
  <c r="M208" i="21"/>
  <c r="R197" i="21"/>
  <c r="P197" i="21"/>
  <c r="AA202" i="21"/>
  <c r="N208" i="21"/>
  <c r="M197" i="21"/>
  <c r="M199" i="21"/>
  <c r="AB202" i="21"/>
  <c r="N197" i="21"/>
  <c r="N199" i="21"/>
  <c r="AC202" i="21"/>
  <c r="O197" i="21"/>
  <c r="O199" i="21"/>
  <c r="AD202" i="21"/>
  <c r="P199" i="21"/>
  <c r="AF197" i="21"/>
  <c r="AD197" i="21"/>
  <c r="AC197" i="21"/>
  <c r="AB197" i="21"/>
  <c r="Y199" i="21"/>
  <c r="W199" i="21"/>
  <c r="V199" i="21"/>
  <c r="AA197" i="21"/>
  <c r="T199" i="21"/>
  <c r="T201" i="21"/>
  <c r="U199" i="21"/>
  <c r="U201" i="21"/>
  <c r="R203" i="21"/>
  <c r="P203" i="21"/>
  <c r="O203" i="21"/>
  <c r="N203" i="21"/>
  <c r="Y210" i="21"/>
  <c r="W210" i="21"/>
  <c r="V210" i="21"/>
  <c r="V201" i="21"/>
  <c r="M203" i="21"/>
  <c r="T210" i="21"/>
  <c r="A197" i="21"/>
  <c r="B198" i="21"/>
  <c r="W201" i="21"/>
  <c r="U210" i="21"/>
  <c r="AF201" i="21"/>
  <c r="AD201" i="21"/>
  <c r="AC201" i="21"/>
  <c r="AB201" i="21"/>
  <c r="AC207" i="21"/>
  <c r="H201" i="21"/>
  <c r="AC196" i="21"/>
  <c r="H200" i="21"/>
  <c r="O202" i="21"/>
  <c r="U204" i="21"/>
  <c r="AA206" i="21"/>
  <c r="AD207" i="21"/>
  <c r="AD196" i="21"/>
  <c r="M201" i="21"/>
  <c r="P202" i="21"/>
  <c r="V204" i="21"/>
  <c r="AB206" i="21"/>
  <c r="N201" i="21"/>
  <c r="T203" i="21"/>
  <c r="W204" i="21"/>
  <c r="AC206" i="21"/>
  <c r="AF207" i="21"/>
  <c r="H210" i="21"/>
  <c r="AF196" i="21"/>
  <c r="H199" i="21"/>
  <c r="O201" i="21"/>
  <c r="R202" i="21"/>
  <c r="U203" i="21"/>
  <c r="AA205" i="21"/>
  <c r="AD206" i="21"/>
  <c r="V203" i="21"/>
  <c r="Y204" i="21"/>
  <c r="AB205" i="21"/>
  <c r="AA196" i="21"/>
  <c r="M202" i="21"/>
  <c r="T198" i="21"/>
  <c r="H205" i="21"/>
  <c r="U198" i="21"/>
  <c r="AA200" i="21"/>
  <c r="M206" i="21"/>
  <c r="V198" i="21"/>
  <c r="AB200" i="21"/>
  <c r="N206" i="21"/>
  <c r="T208" i="21"/>
  <c r="T197" i="21"/>
  <c r="W198" i="21"/>
  <c r="AC200" i="21"/>
  <c r="H204" i="21"/>
  <c r="O206" i="21"/>
  <c r="U208" i="21"/>
  <c r="AA210" i="21"/>
  <c r="U197" i="21"/>
  <c r="AA199" i="21"/>
  <c r="AD200" i="21"/>
  <c r="M205" i="21"/>
  <c r="P206" i="21"/>
  <c r="AB210" i="21"/>
  <c r="V197" i="21"/>
  <c r="AB199" i="21"/>
  <c r="N205" i="21"/>
  <c r="T207" i="21"/>
  <c r="W208" i="21"/>
  <c r="AC210" i="21"/>
  <c r="T196" i="21"/>
  <c r="W197" i="21"/>
  <c r="AC199" i="21"/>
  <c r="H203" i="21"/>
  <c r="O205" i="21"/>
  <c r="U207" i="21"/>
  <c r="AD210" i="21"/>
  <c r="U196" i="21"/>
  <c r="AA198" i="21"/>
  <c r="M204" i="21"/>
  <c r="V207" i="21"/>
  <c r="Y208" i="21"/>
  <c r="AB209" i="21"/>
  <c r="AA209" i="21"/>
  <c r="R100" i="21"/>
  <c r="AF118" i="21"/>
  <c r="K96" i="21"/>
  <c r="R195" i="21"/>
  <c r="A97" i="21"/>
  <c r="AF121" i="21"/>
  <c r="AF114" i="21"/>
  <c r="AC118" i="21"/>
  <c r="AD118" i="21"/>
  <c r="K185" i="21"/>
  <c r="R171" i="21"/>
  <c r="R179" i="21"/>
  <c r="R112" i="21"/>
  <c r="K186" i="21"/>
  <c r="AC100" i="21"/>
  <c r="P179" i="21"/>
  <c r="AD100" i="21"/>
  <c r="AD188" i="21"/>
  <c r="AF188" i="21"/>
  <c r="AC116" i="21"/>
  <c r="H170" i="21"/>
  <c r="T176" i="21"/>
  <c r="V176" i="21"/>
  <c r="AD178" i="21"/>
  <c r="H186" i="21"/>
  <c r="AD116" i="21"/>
  <c r="O173" i="21"/>
  <c r="U176" i="21"/>
  <c r="P173" i="21"/>
  <c r="Y176" i="21"/>
  <c r="Y170" i="21"/>
  <c r="Y180" i="21"/>
  <c r="V187" i="21"/>
  <c r="K171" i="21"/>
  <c r="M174" i="21"/>
  <c r="R174" i="21"/>
  <c r="K99" i="21"/>
  <c r="AC121" i="21"/>
  <c r="N171" i="21"/>
  <c r="AC177" i="21"/>
  <c r="AD121" i="21"/>
  <c r="P171" i="21"/>
  <c r="AD177" i="21"/>
  <c r="K194" i="21"/>
  <c r="U187" i="21"/>
  <c r="K178" i="21"/>
  <c r="B99" i="21"/>
  <c r="B100" i="21" s="1"/>
  <c r="B101" i="21" s="1"/>
  <c r="A98" i="21"/>
  <c r="R172" i="21"/>
  <c r="AA100" i="21"/>
  <c r="K112" i="21"/>
  <c r="AA121" i="21"/>
  <c r="W170" i="21"/>
  <c r="AA177" i="21"/>
  <c r="AB100" i="21"/>
  <c r="AB177" i="21"/>
  <c r="K180" i="21"/>
  <c r="K173" i="21"/>
  <c r="H178" i="21"/>
  <c r="AF115" i="21"/>
  <c r="AF170" i="21"/>
  <c r="N173" i="21"/>
  <c r="Y175" i="21"/>
  <c r="T187" i="21"/>
  <c r="H171" i="21"/>
  <c r="O178" i="21"/>
  <c r="H181" i="21"/>
  <c r="AF175" i="21"/>
  <c r="W187" i="21"/>
  <c r="R173" i="21"/>
  <c r="R178" i="21"/>
  <c r="K181" i="21"/>
  <c r="AF122" i="21"/>
  <c r="M171" i="21"/>
  <c r="AD190" i="21"/>
  <c r="K102" i="21"/>
  <c r="K106" i="21"/>
  <c r="K110" i="21"/>
  <c r="AC173" i="21"/>
  <c r="AC178" i="21"/>
  <c r="AF190" i="21"/>
  <c r="AF173" i="21"/>
  <c r="AF178" i="21"/>
  <c r="AA115" i="21"/>
  <c r="AC115" i="21"/>
  <c r="AC170" i="21"/>
  <c r="AD115" i="21"/>
  <c r="AD170" i="21"/>
  <c r="AD183" i="21"/>
  <c r="AB114" i="21"/>
  <c r="N174" i="21"/>
  <c r="M179" i="21"/>
  <c r="AF183" i="21"/>
  <c r="K103" i="21"/>
  <c r="K111" i="21"/>
  <c r="AC114" i="21"/>
  <c r="O174" i="21"/>
  <c r="N179" i="21"/>
  <c r="AB188" i="21"/>
  <c r="AD114" i="21"/>
  <c r="K172" i="21"/>
  <c r="K177" i="21"/>
  <c r="AC188" i="21"/>
  <c r="P193" i="21"/>
  <c r="M181" i="21"/>
  <c r="K183" i="21"/>
  <c r="N181" i="21"/>
  <c r="K187" i="21"/>
  <c r="R193" i="21"/>
  <c r="O181" i="21"/>
  <c r="P181" i="21"/>
  <c r="M187" i="21"/>
  <c r="T183" i="21"/>
  <c r="AC185" i="21"/>
  <c r="N187" i="21"/>
  <c r="AD185" i="21"/>
  <c r="O187" i="21"/>
  <c r="H189" i="21"/>
  <c r="P187" i="21"/>
  <c r="W181" i="21"/>
  <c r="AF185" i="21"/>
  <c r="K189" i="21"/>
  <c r="AA183" i="21"/>
  <c r="Y181" i="21"/>
  <c r="AC183" i="21"/>
  <c r="W189" i="21"/>
  <c r="Y189" i="21"/>
  <c r="M186" i="21"/>
  <c r="W194" i="21"/>
  <c r="N186" i="21"/>
  <c r="K192" i="21"/>
  <c r="M182" i="21"/>
  <c r="K184" i="21"/>
  <c r="O186" i="21"/>
  <c r="N182" i="21"/>
  <c r="P186" i="21"/>
  <c r="O182" i="21"/>
  <c r="T184" i="21"/>
  <c r="M190" i="21"/>
  <c r="U192" i="21"/>
  <c r="AF194" i="21"/>
  <c r="AA180" i="21"/>
  <c r="R182" i="21"/>
  <c r="U184" i="21"/>
  <c r="U186" i="21"/>
  <c r="N190" i="21"/>
  <c r="AB180" i="21"/>
  <c r="V184" i="21"/>
  <c r="V186" i="21"/>
  <c r="O188" i="21"/>
  <c r="O190" i="21"/>
  <c r="W192" i="21"/>
  <c r="AC180" i="21"/>
  <c r="W184" i="21"/>
  <c r="W186" i="21"/>
  <c r="P190" i="21"/>
  <c r="AD180" i="21"/>
  <c r="R188" i="21"/>
  <c r="K195" i="21"/>
  <c r="AB182" i="21"/>
  <c r="AC182" i="21"/>
  <c r="AC186" i="21"/>
  <c r="V188" i="21"/>
  <c r="M195" i="21"/>
  <c r="AD194" i="21"/>
  <c r="AD182" i="21"/>
  <c r="AD186" i="21"/>
  <c r="N195" i="21"/>
  <c r="V192" i="21"/>
  <c r="Y188" i="21"/>
  <c r="O195" i="21"/>
  <c r="AC194" i="21"/>
  <c r="T192" i="21"/>
  <c r="AF186" i="21"/>
  <c r="AC190" i="21"/>
  <c r="Y120" i="21"/>
  <c r="O103" i="21"/>
  <c r="P103" i="21"/>
  <c r="P122" i="21"/>
  <c r="R122" i="21"/>
  <c r="R103" i="21"/>
  <c r="Y118" i="21"/>
  <c r="K105" i="21"/>
  <c r="K109" i="21"/>
  <c r="AD98" i="21"/>
  <c r="AF106" i="21"/>
  <c r="AB113" i="21"/>
  <c r="AC113" i="21"/>
  <c r="AC110" i="21"/>
  <c r="AA98" i="21"/>
  <c r="AD110" i="21"/>
  <c r="AF113" i="21"/>
  <c r="AB98" i="21"/>
  <c r="AC98" i="21"/>
  <c r="AF110" i="21"/>
  <c r="AA107" i="21"/>
  <c r="AC107" i="21"/>
  <c r="AB104" i="21"/>
  <c r="V99" i="21"/>
  <c r="W99" i="21"/>
  <c r="Y99" i="21"/>
  <c r="O97" i="21"/>
  <c r="AC102" i="21"/>
  <c r="AD102" i="21"/>
  <c r="AF102" i="21"/>
  <c r="O106" i="21"/>
  <c r="P106" i="21"/>
  <c r="K113" i="21"/>
  <c r="R113" i="21"/>
  <c r="N117" i="21"/>
  <c r="O117" i="21"/>
  <c r="P117" i="21"/>
  <c r="T122" i="21"/>
  <c r="T103" i="21"/>
  <c r="R117" i="21"/>
  <c r="U122" i="21"/>
  <c r="V122" i="21"/>
  <c r="W122" i="21"/>
  <c r="K115" i="21"/>
  <c r="Y101" i="21"/>
  <c r="U101" i="21"/>
  <c r="T101" i="21"/>
  <c r="V115" i="21"/>
  <c r="Y115" i="21"/>
  <c r="W115" i="21"/>
  <c r="M113" i="21"/>
  <c r="H121" i="21"/>
  <c r="N113" i="21"/>
  <c r="O113" i="21"/>
  <c r="N97" i="21"/>
  <c r="U99" i="21"/>
  <c r="R121" i="21"/>
  <c r="P121" i="21"/>
  <c r="O121" i="21"/>
  <c r="N121" i="21"/>
  <c r="M103" i="21"/>
  <c r="M106" i="21"/>
  <c r="K117" i="21"/>
  <c r="U97" i="21"/>
  <c r="H111" i="21"/>
  <c r="V97" i="21"/>
  <c r="W97" i="21"/>
  <c r="R111" i="21"/>
  <c r="P111" i="21"/>
  <c r="Y97" i="21"/>
  <c r="T108" i="21"/>
  <c r="M111" i="21"/>
  <c r="U108" i="21"/>
  <c r="N111" i="21"/>
  <c r="V108" i="21"/>
  <c r="O111" i="21"/>
  <c r="R119" i="21"/>
  <c r="P119" i="21"/>
  <c r="O119" i="21"/>
  <c r="N119" i="21"/>
  <c r="W108" i="21"/>
  <c r="M119" i="21"/>
  <c r="N106" i="21"/>
  <c r="H110" i="21"/>
  <c r="V102" i="21"/>
  <c r="N96" i="21"/>
  <c r="R109" i="21"/>
  <c r="O96" i="21"/>
  <c r="K100" i="21"/>
  <c r="M98" i="21"/>
  <c r="R96" i="21"/>
  <c r="N98" i="21"/>
  <c r="M100" i="21"/>
  <c r="H118" i="21"/>
  <c r="V119" i="21"/>
  <c r="O98" i="21"/>
  <c r="N100" i="21"/>
  <c r="H102" i="21"/>
  <c r="M114" i="21"/>
  <c r="W119" i="21"/>
  <c r="T96" i="21"/>
  <c r="P98" i="21"/>
  <c r="O100" i="21"/>
  <c r="N114" i="21"/>
  <c r="U96" i="21"/>
  <c r="P100" i="21"/>
  <c r="O114" i="21"/>
  <c r="P114" i="21"/>
  <c r="M118" i="21"/>
  <c r="N118" i="21"/>
  <c r="T100" i="21"/>
  <c r="O118" i="21"/>
  <c r="U100" i="21"/>
  <c r="T116" i="21"/>
  <c r="P118" i="21"/>
  <c r="V100" i="21"/>
  <c r="V114" i="21"/>
  <c r="U116" i="21"/>
  <c r="W100" i="21"/>
  <c r="H105" i="21"/>
  <c r="W114" i="21"/>
  <c r="V116" i="21"/>
  <c r="W110" i="21"/>
  <c r="W116" i="21"/>
  <c r="T118" i="21"/>
  <c r="H97" i="21"/>
  <c r="Y114" i="21"/>
  <c r="U118" i="21"/>
  <c r="U120" i="21"/>
  <c r="M122" i="21"/>
  <c r="Y110" i="21"/>
  <c r="V118" i="21"/>
  <c r="V120" i="21"/>
  <c r="N122" i="21"/>
  <c r="K108" i="21"/>
  <c r="W120" i="21"/>
  <c r="B67" i="21"/>
  <c r="C66" i="21"/>
  <c r="U112" i="21"/>
  <c r="H177" i="21"/>
  <c r="V112" i="21"/>
  <c r="B129" i="21"/>
  <c r="C129" i="21" s="1"/>
  <c r="C65" i="21"/>
  <c r="AF96" i="21"/>
  <c r="AD96" i="21"/>
  <c r="AC96" i="21"/>
  <c r="AB96" i="21"/>
  <c r="AF101" i="21"/>
  <c r="AD101" i="21"/>
  <c r="AC101" i="21"/>
  <c r="AB101" i="21"/>
  <c r="AA101" i="21"/>
  <c r="W112" i="21"/>
  <c r="P175" i="21"/>
  <c r="O175" i="21"/>
  <c r="N175" i="21"/>
  <c r="M175" i="21"/>
  <c r="R175" i="21"/>
  <c r="K175" i="21"/>
  <c r="R194" i="21"/>
  <c r="P194" i="21"/>
  <c r="AA96" i="21"/>
  <c r="R116" i="21"/>
  <c r="P116" i="21"/>
  <c r="O116" i="21"/>
  <c r="O177" i="21"/>
  <c r="N177" i="21"/>
  <c r="M194" i="21"/>
  <c r="Y112" i="21"/>
  <c r="M116" i="21"/>
  <c r="M177" i="21"/>
  <c r="N194" i="21"/>
  <c r="AF112" i="21"/>
  <c r="AD112" i="21"/>
  <c r="AC112" i="21"/>
  <c r="N116" i="21"/>
  <c r="P177" i="21"/>
  <c r="K179" i="21"/>
  <c r="H179" i="21"/>
  <c r="O194" i="21"/>
  <c r="T106" i="21"/>
  <c r="AA112" i="21"/>
  <c r="U106" i="21"/>
  <c r="AF108" i="21"/>
  <c r="AD108" i="21"/>
  <c r="AC108" i="21"/>
  <c r="AB108" i="21"/>
  <c r="AB112" i="21"/>
  <c r="R177" i="21"/>
  <c r="V106" i="21"/>
  <c r="AA108" i="21"/>
  <c r="AF119" i="21"/>
  <c r="AD119" i="21"/>
  <c r="AC119" i="21"/>
  <c r="AB119" i="21"/>
  <c r="AA175" i="21"/>
  <c r="W177" i="21"/>
  <c r="V177" i="21"/>
  <c r="U177" i="21"/>
  <c r="Y177" i="21"/>
  <c r="AD104" i="21"/>
  <c r="AC104" i="21"/>
  <c r="W106" i="21"/>
  <c r="AA119" i="21"/>
  <c r="AC175" i="21"/>
  <c r="T177" i="21"/>
  <c r="AA104" i="21"/>
  <c r="AD175" i="21"/>
  <c r="P185" i="21"/>
  <c r="O185" i="21"/>
  <c r="N185" i="21"/>
  <c r="R185" i="21"/>
  <c r="AF192" i="21"/>
  <c r="AD192" i="21"/>
  <c r="M185" i="21"/>
  <c r="H107" i="21"/>
  <c r="W109" i="21"/>
  <c r="V109" i="21"/>
  <c r="T109" i="21"/>
  <c r="K107" i="21"/>
  <c r="U109" i="21"/>
  <c r="P107" i="21"/>
  <c r="O107" i="21"/>
  <c r="N107" i="21"/>
  <c r="M107" i="21"/>
  <c r="R107" i="21"/>
  <c r="H99" i="21"/>
  <c r="R105" i="21"/>
  <c r="P105" i="21"/>
  <c r="Y109" i="21"/>
  <c r="M105" i="21"/>
  <c r="H96" i="21"/>
  <c r="N105" i="21"/>
  <c r="AA97" i="21"/>
  <c r="O105" i="21"/>
  <c r="M180" i="21"/>
  <c r="AB97" i="21"/>
  <c r="R170" i="21"/>
  <c r="P170" i="21"/>
  <c r="O170" i="21"/>
  <c r="N170" i="21"/>
  <c r="N180" i="21"/>
  <c r="M170" i="21"/>
  <c r="O180" i="21"/>
  <c r="R189" i="21"/>
  <c r="P189" i="21"/>
  <c r="O189" i="21"/>
  <c r="N189" i="21"/>
  <c r="W193" i="21"/>
  <c r="V193" i="21"/>
  <c r="U193" i="21"/>
  <c r="Y193" i="21"/>
  <c r="AD97" i="21"/>
  <c r="K101" i="21"/>
  <c r="H101" i="21"/>
  <c r="Y178" i="21"/>
  <c r="V178" i="21"/>
  <c r="U178" i="21"/>
  <c r="M189" i="21"/>
  <c r="AF105" i="21"/>
  <c r="AD105" i="21"/>
  <c r="AC105" i="21"/>
  <c r="AB105" i="21"/>
  <c r="AA105" i="21"/>
  <c r="W117" i="21"/>
  <c r="V117" i="21"/>
  <c r="T178" i="21"/>
  <c r="R180" i="21"/>
  <c r="AF97" i="21"/>
  <c r="T117" i="21"/>
  <c r="W178" i="21"/>
  <c r="Y190" i="21"/>
  <c r="W190" i="21"/>
  <c r="V190" i="21"/>
  <c r="U190" i="21"/>
  <c r="AB192" i="21"/>
  <c r="U117" i="21"/>
  <c r="T190" i="21"/>
  <c r="AA192" i="21"/>
  <c r="AC192" i="21"/>
  <c r="T193" i="21"/>
  <c r="W96" i="21"/>
  <c r="V96" i="21"/>
  <c r="AB99" i="21"/>
  <c r="AF99" i="21"/>
  <c r="AD99" i="21"/>
  <c r="AC99" i="21"/>
  <c r="W103" i="21"/>
  <c r="V103" i="21"/>
  <c r="Y103" i="21"/>
  <c r="AB174" i="21"/>
  <c r="AA174" i="21"/>
  <c r="AF174" i="21"/>
  <c r="AD174" i="21"/>
  <c r="AC174" i="21"/>
  <c r="AD109" i="21"/>
  <c r="AC109" i="21"/>
  <c r="AF187" i="21"/>
  <c r="AD187" i="21"/>
  <c r="AC187" i="21"/>
  <c r="AB187" i="21"/>
  <c r="AA187" i="21"/>
  <c r="AF103" i="21"/>
  <c r="AD103" i="21"/>
  <c r="AC103" i="21"/>
  <c r="AB103" i="21"/>
  <c r="AA109" i="21"/>
  <c r="AD189" i="21"/>
  <c r="AC189" i="21"/>
  <c r="AB189" i="21"/>
  <c r="AA189" i="21"/>
  <c r="AF189" i="21"/>
  <c r="AA103" i="21"/>
  <c r="AB109" i="21"/>
  <c r="R176" i="21"/>
  <c r="K176" i="21"/>
  <c r="P176" i="21"/>
  <c r="AA184" i="21"/>
  <c r="T172" i="21"/>
  <c r="M176" i="21"/>
  <c r="AB184" i="21"/>
  <c r="AA193" i="21"/>
  <c r="AF109" i="21"/>
  <c r="U172" i="21"/>
  <c r="N176" i="21"/>
  <c r="AC184" i="21"/>
  <c r="AB193" i="21"/>
  <c r="P102" i="21"/>
  <c r="O102" i="21"/>
  <c r="N102" i="21"/>
  <c r="P115" i="21"/>
  <c r="O115" i="21"/>
  <c r="N115" i="21"/>
  <c r="R115" i="21"/>
  <c r="M115" i="21"/>
  <c r="V172" i="21"/>
  <c r="O176" i="21"/>
  <c r="AD184" i="21"/>
  <c r="M102" i="21"/>
  <c r="W172" i="21"/>
  <c r="M192" i="21"/>
  <c r="Y195" i="21"/>
  <c r="W195" i="21"/>
  <c r="V195" i="21"/>
  <c r="M108" i="21"/>
  <c r="H117" i="21"/>
  <c r="H120" i="21"/>
  <c r="P183" i="21"/>
  <c r="O183" i="21"/>
  <c r="N183" i="21"/>
  <c r="M183" i="21"/>
  <c r="N192" i="21"/>
  <c r="T195" i="21"/>
  <c r="R102" i="21"/>
  <c r="H104" i="21"/>
  <c r="N108" i="21"/>
  <c r="Y172" i="21"/>
  <c r="O192" i="21"/>
  <c r="U195" i="21"/>
  <c r="Y102" i="21"/>
  <c r="W102" i="21"/>
  <c r="O108" i="21"/>
  <c r="AF172" i="21"/>
  <c r="AD172" i="21"/>
  <c r="AC172" i="21"/>
  <c r="V174" i="21"/>
  <c r="U174" i="21"/>
  <c r="T174" i="21"/>
  <c r="U181" i="21"/>
  <c r="R183" i="21"/>
  <c r="P192" i="21"/>
  <c r="AD193" i="21"/>
  <c r="AC193" i="21"/>
  <c r="T102" i="21"/>
  <c r="P108" i="21"/>
  <c r="R110" i="21"/>
  <c r="P110" i="21"/>
  <c r="O110" i="21"/>
  <c r="N110" i="21"/>
  <c r="AA172" i="21"/>
  <c r="W174" i="21"/>
  <c r="H180" i="21"/>
  <c r="V181" i="21"/>
  <c r="Y183" i="21"/>
  <c r="W183" i="21"/>
  <c r="V183" i="21"/>
  <c r="A100" i="21"/>
  <c r="B172" i="21"/>
  <c r="M101" i="21"/>
  <c r="T107" i="21"/>
  <c r="AB120" i="21"/>
  <c r="H172" i="21"/>
  <c r="U179" i="21"/>
  <c r="U182" i="21"/>
  <c r="V191" i="21"/>
  <c r="T98" i="21"/>
  <c r="C98" i="21" s="1"/>
  <c r="N101" i="21"/>
  <c r="T104" i="21"/>
  <c r="U107" i="21"/>
  <c r="H112" i="21"/>
  <c r="AC120" i="21"/>
  <c r="V179" i="21"/>
  <c r="V182" i="21"/>
  <c r="W191" i="21"/>
  <c r="U98" i="21"/>
  <c r="O101" i="21"/>
  <c r="U104" i="21"/>
  <c r="V107" i="21"/>
  <c r="AD120" i="21"/>
  <c r="AA173" i="21"/>
  <c r="M178" i="21"/>
  <c r="W179" i="21"/>
  <c r="W182" i="21"/>
  <c r="H184" i="21"/>
  <c r="T188" i="21"/>
  <c r="K193" i="21"/>
  <c r="H193" i="21"/>
  <c r="M97" i="21"/>
  <c r="C97" i="21" s="1"/>
  <c r="V98" i="21"/>
  <c r="P101" i="21"/>
  <c r="V104" i="21"/>
  <c r="W107" i="21"/>
  <c r="AA113" i="21"/>
  <c r="P172" i="21"/>
  <c r="N172" i="21"/>
  <c r="M172" i="21"/>
  <c r="AB173" i="21"/>
  <c r="N178" i="21"/>
  <c r="H187" i="21"/>
  <c r="U188" i="21"/>
  <c r="K190" i="21"/>
  <c r="H190" i="21"/>
  <c r="Y191" i="21"/>
  <c r="AF117" i="21"/>
  <c r="AD117" i="21"/>
  <c r="AC117" i="21"/>
  <c r="K122" i="21"/>
  <c r="H122" i="21"/>
  <c r="T173" i="21"/>
  <c r="V173" i="21"/>
  <c r="U173" i="21"/>
  <c r="T113" i="21"/>
  <c r="V113" i="21"/>
  <c r="U113" i="21"/>
  <c r="AA117" i="21"/>
  <c r="W173" i="21"/>
  <c r="T191" i="21"/>
  <c r="W113" i="21"/>
  <c r="AB117" i="21"/>
  <c r="AA120" i="21"/>
  <c r="T179" i="21"/>
  <c r="T182" i="21"/>
  <c r="W98" i="21"/>
  <c r="W104" i="21"/>
  <c r="P112" i="21"/>
  <c r="N112" i="21"/>
  <c r="M112" i="21"/>
  <c r="AB191" i="21"/>
  <c r="AF191" i="21"/>
  <c r="AD191" i="21"/>
  <c r="H109" i="21"/>
  <c r="O112" i="21"/>
  <c r="T119" i="21"/>
  <c r="AF179" i="21"/>
  <c r="AD179" i="21"/>
  <c r="AC179" i="21"/>
  <c r="AB179" i="21"/>
  <c r="R184" i="21"/>
  <c r="P184" i="21"/>
  <c r="O184" i="21"/>
  <c r="N184" i="21"/>
  <c r="M184" i="21"/>
  <c r="AA191" i="21"/>
  <c r="P97" i="21"/>
  <c r="W101" i="21"/>
  <c r="V101" i="21"/>
  <c r="AB107" i="21"/>
  <c r="AF107" i="21"/>
  <c r="U119" i="21"/>
  <c r="AA179" i="21"/>
  <c r="AA182" i="21"/>
  <c r="AC191" i="21"/>
  <c r="Y171" i="21"/>
  <c r="W171" i="21"/>
  <c r="V171" i="21"/>
  <c r="K182" i="21"/>
  <c r="H182" i="21"/>
  <c r="Y111" i="21"/>
  <c r="W111" i="21"/>
  <c r="V111" i="21"/>
  <c r="T114" i="21"/>
  <c r="P120" i="21"/>
  <c r="R120" i="21"/>
  <c r="O120" i="21"/>
  <c r="N120" i="21"/>
  <c r="M120" i="21"/>
  <c r="T171" i="21"/>
  <c r="T111" i="21"/>
  <c r="H116" i="21"/>
  <c r="U171" i="21"/>
  <c r="H185" i="21"/>
  <c r="T186" i="21"/>
  <c r="K191" i="21"/>
  <c r="M96" i="21"/>
  <c r="H106" i="21"/>
  <c r="P191" i="21"/>
  <c r="O191" i="21"/>
  <c r="N191" i="21"/>
  <c r="M191" i="21"/>
  <c r="K174" i="21"/>
  <c r="H174" i="21"/>
  <c r="W185" i="21"/>
  <c r="V185" i="21"/>
  <c r="U185" i="21"/>
  <c r="P99" i="21"/>
  <c r="O99" i="21"/>
  <c r="N99" i="21"/>
  <c r="H114" i="21"/>
  <c r="U121" i="21"/>
  <c r="T180" i="21"/>
  <c r="AA181" i="21"/>
  <c r="T185" i="21"/>
  <c r="H188" i="21"/>
  <c r="M99" i="21"/>
  <c r="M104" i="21"/>
  <c r="U105" i="21"/>
  <c r="H119" i="21"/>
  <c r="V121" i="21"/>
  <c r="AA122" i="21"/>
  <c r="T175" i="21"/>
  <c r="U180" i="21"/>
  <c r="AB181" i="21"/>
  <c r="H98" i="21"/>
  <c r="N104" i="21"/>
  <c r="V105" i="21"/>
  <c r="AA106" i="21"/>
  <c r="M109" i="21"/>
  <c r="W121" i="21"/>
  <c r="AB122" i="21"/>
  <c r="U175" i="21"/>
  <c r="AA176" i="21"/>
  <c r="V180" i="21"/>
  <c r="AC181" i="21"/>
  <c r="Y185" i="21"/>
  <c r="AF195" i="21"/>
  <c r="AD195" i="21"/>
  <c r="AC195" i="21"/>
  <c r="R99" i="21"/>
  <c r="H103" i="21"/>
  <c r="O104" i="21"/>
  <c r="W105" i="21"/>
  <c r="AB106" i="21"/>
  <c r="N109" i="21"/>
  <c r="T110" i="21"/>
  <c r="AF111" i="21"/>
  <c r="AD111" i="21"/>
  <c r="T115" i="21"/>
  <c r="AC122" i="21"/>
  <c r="T170" i="21"/>
  <c r="AF171" i="21"/>
  <c r="AD171" i="21"/>
  <c r="V175" i="21"/>
  <c r="AB176" i="21"/>
  <c r="W180" i="21"/>
  <c r="AD181" i="21"/>
  <c r="M193" i="21"/>
  <c r="AA195" i="21"/>
  <c r="AC106" i="21"/>
  <c r="O109" i="21"/>
  <c r="U110" i="21"/>
  <c r="AA111" i="21"/>
  <c r="U115" i="21"/>
  <c r="AA116" i="21"/>
  <c r="Y121" i="21"/>
  <c r="U170" i="21"/>
  <c r="AA171" i="21"/>
  <c r="AC176" i="21"/>
  <c r="AA185" i="21"/>
  <c r="M188" i="21"/>
  <c r="U189" i="21"/>
  <c r="AA190" i="21"/>
  <c r="N193" i="21"/>
  <c r="U194" i="21"/>
  <c r="AB195" i="21"/>
  <c r="T194" i="21"/>
  <c r="R104" i="21"/>
  <c r="Y105" i="21"/>
  <c r="AB111" i="21"/>
  <c r="AB116" i="21"/>
  <c r="AB171" i="21"/>
  <c r="AD176" i="21"/>
  <c r="N188" i="21"/>
  <c r="V189" i="21"/>
  <c r="V194" i="21"/>
  <c r="AA102" i="21"/>
  <c r="AA110" i="21"/>
  <c r="AA118" i="21"/>
  <c r="AA170" i="21"/>
  <c r="AA178" i="21"/>
  <c r="AA186" i="21"/>
  <c r="AA194" i="21"/>
  <c r="C143" i="19"/>
  <c r="C145" i="19"/>
  <c r="B67" i="19"/>
  <c r="C67" i="19" s="1"/>
  <c r="C66" i="19"/>
  <c r="K117" i="19"/>
  <c r="K164" i="19"/>
  <c r="P181" i="19"/>
  <c r="P172" i="19"/>
  <c r="R172" i="19"/>
  <c r="AB161" i="19"/>
  <c r="N172" i="19"/>
  <c r="K176" i="19"/>
  <c r="V162" i="19"/>
  <c r="K170" i="19"/>
  <c r="Y166" i="19"/>
  <c r="AC180" i="19"/>
  <c r="Y156" i="19"/>
  <c r="M181" i="19"/>
  <c r="AC161" i="19"/>
  <c r="Y172" i="19"/>
  <c r="AD180" i="19"/>
  <c r="AF180" i="19"/>
  <c r="AF156" i="19"/>
  <c r="O181" i="19"/>
  <c r="W162" i="19"/>
  <c r="AB180" i="19"/>
  <c r="U163" i="19"/>
  <c r="V163" i="19"/>
  <c r="W163" i="19"/>
  <c r="P167" i="19"/>
  <c r="R173" i="19"/>
  <c r="R110" i="19"/>
  <c r="R167" i="19"/>
  <c r="P161" i="19"/>
  <c r="AF170" i="19"/>
  <c r="R161" i="19"/>
  <c r="W179" i="19"/>
  <c r="M177" i="19"/>
  <c r="K115" i="19"/>
  <c r="N177" i="19"/>
  <c r="V168" i="19"/>
  <c r="R96" i="19"/>
  <c r="K104" i="19"/>
  <c r="K112" i="19"/>
  <c r="C150" i="19"/>
  <c r="K159" i="19"/>
  <c r="R100" i="19"/>
  <c r="C151" i="19"/>
  <c r="K166" i="19"/>
  <c r="O172" i="19"/>
  <c r="N181" i="19"/>
  <c r="K163" i="19"/>
  <c r="K109" i="19"/>
  <c r="Y175" i="19"/>
  <c r="T163" i="19"/>
  <c r="N101" i="19"/>
  <c r="O101" i="19"/>
  <c r="K96" i="19"/>
  <c r="AB157" i="19"/>
  <c r="R162" i="19"/>
  <c r="AC177" i="19"/>
  <c r="V180" i="19"/>
  <c r="K99" i="19"/>
  <c r="C140" i="19"/>
  <c r="AC157" i="19"/>
  <c r="K171" i="19"/>
  <c r="AA173" i="19"/>
  <c r="AD177" i="19"/>
  <c r="W180" i="19"/>
  <c r="C141" i="19"/>
  <c r="AD157" i="19"/>
  <c r="T162" i="19"/>
  <c r="R164" i="19"/>
  <c r="AB173" i="19"/>
  <c r="C142" i="19"/>
  <c r="U162" i="19"/>
  <c r="O167" i="19"/>
  <c r="AC173" i="19"/>
  <c r="AF177" i="19"/>
  <c r="K169" i="19"/>
  <c r="T160" i="19"/>
  <c r="O158" i="19"/>
  <c r="AD162" i="19"/>
  <c r="R165" i="19"/>
  <c r="W167" i="19"/>
  <c r="V176" i="19"/>
  <c r="P158" i="19"/>
  <c r="K161" i="19"/>
  <c r="W176" i="19"/>
  <c r="AF162" i="19"/>
  <c r="Y167" i="19"/>
  <c r="R174" i="19"/>
  <c r="Y158" i="19"/>
  <c r="AC165" i="19"/>
  <c r="P170" i="19"/>
  <c r="K179" i="19"/>
  <c r="AB177" i="19"/>
  <c r="K118" i="19"/>
  <c r="AD165" i="19"/>
  <c r="R170" i="19"/>
  <c r="AA161" i="19"/>
  <c r="AF165" i="19"/>
  <c r="W172" i="19"/>
  <c r="K174" i="19"/>
  <c r="U176" i="19"/>
  <c r="AB165" i="19"/>
  <c r="H159" i="19"/>
  <c r="O175" i="19"/>
  <c r="P101" i="19"/>
  <c r="AD161" i="19"/>
  <c r="W168" i="19"/>
  <c r="AA170" i="19"/>
  <c r="P175" i="19"/>
  <c r="O177" i="19"/>
  <c r="Y179" i="19"/>
  <c r="O157" i="19"/>
  <c r="AB170" i="19"/>
  <c r="P177" i="19"/>
  <c r="O164" i="19"/>
  <c r="W106" i="19"/>
  <c r="R101" i="19"/>
  <c r="P157" i="19"/>
  <c r="Y168" i="19"/>
  <c r="AC170" i="19"/>
  <c r="R175" i="19"/>
  <c r="AA171" i="19"/>
  <c r="Y176" i="19"/>
  <c r="O170" i="19"/>
  <c r="O162" i="19"/>
  <c r="P162" i="19"/>
  <c r="AA157" i="19"/>
  <c r="P164" i="19"/>
  <c r="AD173" i="19"/>
  <c r="P120" i="19"/>
  <c r="AC169" i="19"/>
  <c r="V106" i="19"/>
  <c r="AD169" i="19"/>
  <c r="R120" i="19"/>
  <c r="K158" i="19"/>
  <c r="AA162" i="19"/>
  <c r="T167" i="19"/>
  <c r="AB162" i="19"/>
  <c r="U167" i="19"/>
  <c r="AF169" i="19"/>
  <c r="Y106" i="19"/>
  <c r="N158" i="19"/>
  <c r="R158" i="19"/>
  <c r="R157" i="19"/>
  <c r="U175" i="19"/>
  <c r="T97" i="19"/>
  <c r="U97" i="19"/>
  <c r="V97" i="19"/>
  <c r="W97" i="19"/>
  <c r="M96" i="19"/>
  <c r="P98" i="19"/>
  <c r="N96" i="19"/>
  <c r="O96" i="19"/>
  <c r="R98" i="19"/>
  <c r="P96" i="19"/>
  <c r="V98" i="19"/>
  <c r="W98" i="19"/>
  <c r="Y98" i="19"/>
  <c r="AB96" i="19"/>
  <c r="AB98" i="19"/>
  <c r="AC96" i="19"/>
  <c r="AC98" i="19"/>
  <c r="AD96" i="19"/>
  <c r="AD98" i="19"/>
  <c r="AF96" i="19"/>
  <c r="AC106" i="19"/>
  <c r="O103" i="19"/>
  <c r="O108" i="19"/>
  <c r="W110" i="19"/>
  <c r="U115" i="19"/>
  <c r="AD117" i="19"/>
  <c r="W122" i="19"/>
  <c r="R117" i="19"/>
  <c r="K103" i="19"/>
  <c r="P103" i="19"/>
  <c r="P108" i="19"/>
  <c r="V115" i="19"/>
  <c r="N99" i="19"/>
  <c r="O99" i="19"/>
  <c r="K111" i="19"/>
  <c r="K116" i="19"/>
  <c r="P99" i="19"/>
  <c r="AB106" i="19"/>
  <c r="P116" i="19"/>
  <c r="AD120" i="19"/>
  <c r="R99" i="19"/>
  <c r="AD106" i="19"/>
  <c r="H109" i="19"/>
  <c r="N104" i="19"/>
  <c r="R116" i="19"/>
  <c r="AA118" i="19"/>
  <c r="AF120" i="19"/>
  <c r="O104" i="19"/>
  <c r="P104" i="19"/>
  <c r="AC111" i="19"/>
  <c r="AC118" i="19"/>
  <c r="AD99" i="19"/>
  <c r="N109" i="19"/>
  <c r="AD111" i="19"/>
  <c r="AD118" i="19"/>
  <c r="H121" i="19"/>
  <c r="R104" i="19"/>
  <c r="O109" i="19"/>
  <c r="V114" i="19"/>
  <c r="AD116" i="19"/>
  <c r="R107" i="19"/>
  <c r="P109" i="19"/>
  <c r="AF111" i="19"/>
  <c r="AF118" i="19"/>
  <c r="N102" i="19"/>
  <c r="O102" i="19"/>
  <c r="R109" i="19"/>
  <c r="Y114" i="19"/>
  <c r="K100" i="19"/>
  <c r="H112" i="19"/>
  <c r="R102" i="19"/>
  <c r="AB114" i="19"/>
  <c r="K119" i="19"/>
  <c r="AC107" i="19"/>
  <c r="AC114" i="19"/>
  <c r="Y121" i="19"/>
  <c r="AD107" i="19"/>
  <c r="N112" i="19"/>
  <c r="AD114" i="19"/>
  <c r="N117" i="19"/>
  <c r="U100" i="19"/>
  <c r="K105" i="19"/>
  <c r="O112" i="19"/>
  <c r="O117" i="19"/>
  <c r="V100" i="19"/>
  <c r="AF107" i="19"/>
  <c r="P112" i="19"/>
  <c r="P117" i="19"/>
  <c r="W100" i="19"/>
  <c r="R112" i="19"/>
  <c r="Y100" i="19"/>
  <c r="K108" i="19"/>
  <c r="N103" i="19"/>
  <c r="N108" i="19"/>
  <c r="V110" i="19"/>
  <c r="AC117" i="19"/>
  <c r="H120" i="19"/>
  <c r="V122" i="19"/>
  <c r="Y110" i="19"/>
  <c r="N120" i="19"/>
  <c r="Y122" i="19"/>
  <c r="W114" i="19"/>
  <c r="R103" i="19"/>
  <c r="R108" i="19"/>
  <c r="K113" i="19"/>
  <c r="O120" i="19"/>
  <c r="U103" i="19"/>
  <c r="T103" i="19"/>
  <c r="R171" i="19"/>
  <c r="P171" i="19"/>
  <c r="O171" i="19"/>
  <c r="N171" i="19"/>
  <c r="V103" i="19"/>
  <c r="AD158" i="19"/>
  <c r="AB158" i="19"/>
  <c r="AC158" i="19"/>
  <c r="M171" i="19"/>
  <c r="C144" i="19"/>
  <c r="T174" i="19"/>
  <c r="W103" i="19"/>
  <c r="T112" i="19"/>
  <c r="T117" i="19"/>
  <c r="AA158" i="19"/>
  <c r="H173" i="19"/>
  <c r="U174" i="19"/>
  <c r="R176" i="19"/>
  <c r="P176" i="19"/>
  <c r="O176" i="19"/>
  <c r="N176" i="19"/>
  <c r="M176" i="19"/>
  <c r="AB110" i="19"/>
  <c r="AA110" i="19"/>
  <c r="U112" i="19"/>
  <c r="U117" i="19"/>
  <c r="O119" i="19"/>
  <c r="N119" i="19"/>
  <c r="M119" i="19"/>
  <c r="B130" i="19"/>
  <c r="C129" i="19"/>
  <c r="H164" i="19"/>
  <c r="V174" i="19"/>
  <c r="B100" i="19"/>
  <c r="B101" i="19" s="1"/>
  <c r="B102" i="19" s="1"/>
  <c r="B103" i="19" s="1"/>
  <c r="B104" i="19" s="1"/>
  <c r="B105" i="19" s="1"/>
  <c r="B106" i="19" s="1"/>
  <c r="B107" i="19" s="1"/>
  <c r="B108" i="19" s="1"/>
  <c r="B109" i="19" s="1"/>
  <c r="B110" i="19" s="1"/>
  <c r="B111" i="19" s="1"/>
  <c r="B112" i="19" s="1"/>
  <c r="B113" i="19" s="1"/>
  <c r="B114" i="19" s="1"/>
  <c r="B115" i="19" s="1"/>
  <c r="B116" i="19" s="1"/>
  <c r="B117" i="19" s="1"/>
  <c r="B118" i="19" s="1"/>
  <c r="B119" i="19" s="1"/>
  <c r="B120" i="19" s="1"/>
  <c r="B121" i="19" s="1"/>
  <c r="B122" i="19" s="1"/>
  <c r="Y103" i="19"/>
  <c r="AC110" i="19"/>
  <c r="V112" i="19"/>
  <c r="V117" i="19"/>
  <c r="P119" i="19"/>
  <c r="T157" i="19"/>
  <c r="AF158" i="19"/>
  <c r="T171" i="19"/>
  <c r="K173" i="19"/>
  <c r="W174" i="19"/>
  <c r="H178" i="19"/>
  <c r="AD103" i="19"/>
  <c r="AC103" i="19"/>
  <c r="O105" i="19"/>
  <c r="P105" i="19"/>
  <c r="AD110" i="19"/>
  <c r="W112" i="19"/>
  <c r="W117" i="19"/>
  <c r="U157" i="19"/>
  <c r="B160" i="19"/>
  <c r="U171" i="19"/>
  <c r="K97" i="19"/>
  <c r="H97" i="19"/>
  <c r="H102" i="19"/>
  <c r="AA103" i="19"/>
  <c r="M105" i="19"/>
  <c r="R119" i="19"/>
  <c r="V157" i="19"/>
  <c r="V171" i="19"/>
  <c r="M173" i="19"/>
  <c r="O178" i="19"/>
  <c r="P178" i="19"/>
  <c r="N178" i="19"/>
  <c r="R178" i="19"/>
  <c r="M178" i="19"/>
  <c r="AB103" i="19"/>
  <c r="N105" i="19"/>
  <c r="AF110" i="19"/>
  <c r="U119" i="19"/>
  <c r="T119" i="19"/>
  <c r="W157" i="19"/>
  <c r="W171" i="19"/>
  <c r="N173" i="19"/>
  <c r="AD174" i="19"/>
  <c r="AB174" i="19"/>
  <c r="AC174" i="19"/>
  <c r="AA174" i="19"/>
  <c r="AF174" i="19"/>
  <c r="Y107" i="19"/>
  <c r="W107" i="19"/>
  <c r="M116" i="19"/>
  <c r="V119" i="19"/>
  <c r="H156" i="19"/>
  <c r="M161" i="19"/>
  <c r="R166" i="19"/>
  <c r="P166" i="19"/>
  <c r="O166" i="19"/>
  <c r="N166" i="19"/>
  <c r="M166" i="19"/>
  <c r="O173" i="19"/>
  <c r="AF103" i="19"/>
  <c r="R105" i="19"/>
  <c r="T107" i="19"/>
  <c r="N116" i="19"/>
  <c r="AA117" i="19"/>
  <c r="W119" i="19"/>
  <c r="N161" i="19"/>
  <c r="T168" i="19"/>
  <c r="M102" i="19"/>
  <c r="W105" i="19"/>
  <c r="Y105" i="19"/>
  <c r="V105" i="19"/>
  <c r="U105" i="19"/>
  <c r="T105" i="19"/>
  <c r="U107" i="19"/>
  <c r="AA114" i="19"/>
  <c r="AB117" i="19"/>
  <c r="K156" i="19"/>
  <c r="AD171" i="19"/>
  <c r="AC171" i="19"/>
  <c r="AB171" i="19"/>
  <c r="C146" i="19"/>
  <c r="K175" i="19"/>
  <c r="M179" i="19"/>
  <c r="N179" i="19"/>
  <c r="R179" i="19"/>
  <c r="R163" i="19"/>
  <c r="P163" i="19"/>
  <c r="O163" i="19"/>
  <c r="N163" i="19"/>
  <c r="P179" i="19"/>
  <c r="N98" i="19"/>
  <c r="AB99" i="19"/>
  <c r="T110" i="19"/>
  <c r="AB120" i="19"/>
  <c r="M157" i="19"/>
  <c r="V158" i="19"/>
  <c r="P174" i="19"/>
  <c r="AF179" i="19"/>
  <c r="AD179" i="19"/>
  <c r="AC179" i="19"/>
  <c r="R156" i="19"/>
  <c r="P156" i="19"/>
  <c r="O156" i="19"/>
  <c r="V164" i="19"/>
  <c r="T164" i="19"/>
  <c r="U164" i="19"/>
  <c r="M156" i="19"/>
  <c r="W164" i="19"/>
  <c r="Y173" i="19"/>
  <c r="W173" i="19"/>
  <c r="V173" i="19"/>
  <c r="U173" i="19"/>
  <c r="T173" i="19"/>
  <c r="AC100" i="19"/>
  <c r="AA100" i="19"/>
  <c r="AB100" i="19"/>
  <c r="R111" i="19"/>
  <c r="P111" i="19"/>
  <c r="O111" i="19"/>
  <c r="N111" i="19"/>
  <c r="M111" i="19"/>
  <c r="O113" i="19"/>
  <c r="P113" i="19"/>
  <c r="N113" i="19"/>
  <c r="AC121" i="19"/>
  <c r="AB121" i="19"/>
  <c r="AF121" i="19"/>
  <c r="AD121" i="19"/>
  <c r="N156" i="19"/>
  <c r="AD166" i="19"/>
  <c r="AB166" i="19"/>
  <c r="AC166" i="19"/>
  <c r="AF166" i="19"/>
  <c r="AA166" i="19"/>
  <c r="AD100" i="19"/>
  <c r="H104" i="19"/>
  <c r="M113" i="19"/>
  <c r="AA121" i="19"/>
  <c r="V161" i="19"/>
  <c r="U161" i="19"/>
  <c r="T161" i="19"/>
  <c r="Y161" i="19"/>
  <c r="Y164" i="19"/>
  <c r="W102" i="19"/>
  <c r="V102" i="19"/>
  <c r="U102" i="19"/>
  <c r="U109" i="19"/>
  <c r="T109" i="19"/>
  <c r="T116" i="19"/>
  <c r="W161" i="19"/>
  <c r="H163" i="19"/>
  <c r="AF164" i="19"/>
  <c r="AC164" i="19"/>
  <c r="AB164" i="19"/>
  <c r="AD164" i="19"/>
  <c r="AB168" i="19"/>
  <c r="AA168" i="19"/>
  <c r="Y170" i="19"/>
  <c r="W170" i="19"/>
  <c r="AF100" i="19"/>
  <c r="T102" i="19"/>
  <c r="H106" i="19"/>
  <c r="V109" i="19"/>
  <c r="R113" i="19"/>
  <c r="U116" i="19"/>
  <c r="AA159" i="19"/>
  <c r="AA164" i="19"/>
  <c r="AC168" i="19"/>
  <c r="T170" i="19"/>
  <c r="AC97" i="19"/>
  <c r="AB97" i="19"/>
  <c r="AF97" i="19"/>
  <c r="W109" i="19"/>
  <c r="V116" i="19"/>
  <c r="AB159" i="19"/>
  <c r="AD168" i="19"/>
  <c r="U170" i="19"/>
  <c r="AA97" i="19"/>
  <c r="Y102" i="19"/>
  <c r="K106" i="19"/>
  <c r="T113" i="19"/>
  <c r="H115" i="19"/>
  <c r="W116" i="19"/>
  <c r="AC159" i="19"/>
  <c r="H167" i="19"/>
  <c r="V170" i="19"/>
  <c r="AD97" i="19"/>
  <c r="AF102" i="19"/>
  <c r="AD102" i="19"/>
  <c r="AC102" i="19"/>
  <c r="AB102" i="19"/>
  <c r="R106" i="19"/>
  <c r="P106" i="19"/>
  <c r="Y109" i="19"/>
  <c r="U113" i="19"/>
  <c r="AD159" i="19"/>
  <c r="M163" i="19"/>
  <c r="AF168" i="19"/>
  <c r="AA102" i="19"/>
  <c r="M106" i="19"/>
  <c r="AF109" i="19"/>
  <c r="AD109" i="19"/>
  <c r="AC109" i="19"/>
  <c r="AB109" i="19"/>
  <c r="AA109" i="19"/>
  <c r="V113" i="19"/>
  <c r="H122" i="19"/>
  <c r="K167" i="19"/>
  <c r="H101" i="19"/>
  <c r="N106" i="19"/>
  <c r="W113" i="19"/>
  <c r="Y99" i="19"/>
  <c r="W99" i="19"/>
  <c r="O106" i="19"/>
  <c r="M115" i="19"/>
  <c r="T99" i="19"/>
  <c r="N115" i="19"/>
  <c r="P122" i="19"/>
  <c r="O122" i="19"/>
  <c r="Y165" i="19"/>
  <c r="W165" i="19"/>
  <c r="V165" i="19"/>
  <c r="W177" i="19"/>
  <c r="V177" i="19"/>
  <c r="Y177" i="19"/>
  <c r="U177" i="19"/>
  <c r="W96" i="19"/>
  <c r="V96" i="19"/>
  <c r="H98" i="19"/>
  <c r="U99" i="19"/>
  <c r="AC113" i="19"/>
  <c r="AB113" i="19"/>
  <c r="O115" i="19"/>
  <c r="Y120" i="19"/>
  <c r="W120" i="19"/>
  <c r="V120" i="19"/>
  <c r="U120" i="19"/>
  <c r="M122" i="19"/>
  <c r="C128" i="19"/>
  <c r="T165" i="19"/>
  <c r="T177" i="19"/>
  <c r="T96" i="19"/>
  <c r="V99" i="19"/>
  <c r="AA104" i="19"/>
  <c r="AA113" i="19"/>
  <c r="P115" i="19"/>
  <c r="T120" i="19"/>
  <c r="N122" i="19"/>
  <c r="H157" i="19"/>
  <c r="K160" i="19"/>
  <c r="U165" i="19"/>
  <c r="AA175" i="19"/>
  <c r="U96" i="19"/>
  <c r="AB104" i="19"/>
  <c r="AD113" i="19"/>
  <c r="R160" i="19"/>
  <c r="P160" i="19"/>
  <c r="O160" i="19"/>
  <c r="M174" i="19"/>
  <c r="AB175" i="19"/>
  <c r="AC104" i="19"/>
  <c r="R122" i="19"/>
  <c r="C149" i="19"/>
  <c r="K157" i="19"/>
  <c r="T158" i="19"/>
  <c r="M160" i="19"/>
  <c r="N174" i="19"/>
  <c r="AC175" i="19"/>
  <c r="Y96" i="19"/>
  <c r="M98" i="19"/>
  <c r="AA99" i="19"/>
  <c r="AD104" i="19"/>
  <c r="AF113" i="19"/>
  <c r="AA120" i="19"/>
  <c r="U158" i="19"/>
  <c r="N160" i="19"/>
  <c r="AF172" i="19"/>
  <c r="AB172" i="19"/>
  <c r="AA172" i="19"/>
  <c r="AD175" i="19"/>
  <c r="AC99" i="19"/>
  <c r="AA106" i="19"/>
  <c r="Y160" i="19"/>
  <c r="W160" i="19"/>
  <c r="V160" i="19"/>
  <c r="AD172" i="19"/>
  <c r="C147" i="19"/>
  <c r="AA179" i="19"/>
  <c r="K180" i="19"/>
  <c r="O100" i="19"/>
  <c r="T104" i="19"/>
  <c r="N107" i="19"/>
  <c r="H110" i="19"/>
  <c r="R114" i="19"/>
  <c r="AC115" i="19"/>
  <c r="W118" i="19"/>
  <c r="U121" i="19"/>
  <c r="AA156" i="19"/>
  <c r="AF160" i="19"/>
  <c r="M165" i="19"/>
  <c r="U166" i="19"/>
  <c r="K168" i="19"/>
  <c r="Y178" i="19"/>
  <c r="M180" i="19"/>
  <c r="K107" i="19"/>
  <c r="V118" i="19"/>
  <c r="V159" i="19"/>
  <c r="U159" i="19"/>
  <c r="N165" i="19"/>
  <c r="V166" i="19"/>
  <c r="H168" i="19"/>
  <c r="AC178" i="19"/>
  <c r="AB178" i="19"/>
  <c r="AA178" i="19"/>
  <c r="N180" i="19"/>
  <c r="Y181" i="19"/>
  <c r="AB156" i="19"/>
  <c r="AF101" i="19"/>
  <c r="AB101" i="19"/>
  <c r="AA101" i="19"/>
  <c r="V104" i="19"/>
  <c r="P107" i="19"/>
  <c r="AC108" i="19"/>
  <c r="AA108" i="19"/>
  <c r="AB108" i="19"/>
  <c r="AA111" i="19"/>
  <c r="W121" i="19"/>
  <c r="AC156" i="19"/>
  <c r="T159" i="19"/>
  <c r="AD163" i="19"/>
  <c r="AC163" i="19"/>
  <c r="AB163" i="19"/>
  <c r="O165" i="19"/>
  <c r="W166" i="19"/>
  <c r="AA169" i="19"/>
  <c r="AD178" i="19"/>
  <c r="O180" i="19"/>
  <c r="AC176" i="19"/>
  <c r="AB176" i="19"/>
  <c r="K114" i="19"/>
  <c r="H114" i="19"/>
  <c r="AC119" i="19"/>
  <c r="AB119" i="19"/>
  <c r="AA176" i="19"/>
  <c r="AD112" i="19"/>
  <c r="AC112" i="19"/>
  <c r="M118" i="19"/>
  <c r="AA119" i="19"/>
  <c r="O121" i="19"/>
  <c r="P121" i="19"/>
  <c r="M169" i="19"/>
  <c r="H172" i="19"/>
  <c r="AD176" i="19"/>
  <c r="AA112" i="19"/>
  <c r="N118" i="19"/>
  <c r="AD119" i="19"/>
  <c r="M121" i="19"/>
  <c r="AA122" i="19"/>
  <c r="AA167" i="19"/>
  <c r="N169" i="19"/>
  <c r="P97" i="19"/>
  <c r="O97" i="19"/>
  <c r="R97" i="19"/>
  <c r="H107" i="19"/>
  <c r="AB112" i="19"/>
  <c r="M114" i="19"/>
  <c r="O118" i="19"/>
  <c r="N121" i="19"/>
  <c r="AB122" i="19"/>
  <c r="AB167" i="19"/>
  <c r="O169" i="19"/>
  <c r="AF176" i="19"/>
  <c r="T178" i="19"/>
  <c r="M97" i="19"/>
  <c r="T101" i="19"/>
  <c r="T108" i="19"/>
  <c r="N114" i="19"/>
  <c r="AF119" i="19"/>
  <c r="AC122" i="19"/>
  <c r="N159" i="19"/>
  <c r="M159" i="19"/>
  <c r="AD160" i="19"/>
  <c r="AC160" i="19"/>
  <c r="H165" i="19"/>
  <c r="AC167" i="19"/>
  <c r="P169" i="19"/>
  <c r="U178" i="19"/>
  <c r="H180" i="19"/>
  <c r="T181" i="19"/>
  <c r="N97" i="19"/>
  <c r="U101" i="19"/>
  <c r="AC105" i="19"/>
  <c r="AB105" i="19"/>
  <c r="U108" i="19"/>
  <c r="AF112" i="19"/>
  <c r="O114" i="19"/>
  <c r="H117" i="19"/>
  <c r="R118" i="19"/>
  <c r="R121" i="19"/>
  <c r="AD122" i="19"/>
  <c r="O159" i="19"/>
  <c r="AA160" i="19"/>
  <c r="K162" i="19"/>
  <c r="AD167" i="19"/>
  <c r="V178" i="19"/>
  <c r="U181" i="19"/>
  <c r="M100" i="19"/>
  <c r="V101" i="19"/>
  <c r="AA105" i="19"/>
  <c r="V108" i="19"/>
  <c r="U111" i="19"/>
  <c r="T111" i="19"/>
  <c r="W111" i="19"/>
  <c r="V111" i="19"/>
  <c r="AA115" i="19"/>
  <c r="U118" i="19"/>
  <c r="T118" i="19"/>
  <c r="P159" i="19"/>
  <c r="K165" i="19"/>
  <c r="K177" i="19"/>
  <c r="C148" i="19"/>
  <c r="H177" i="19"/>
  <c r="V181" i="19"/>
  <c r="N100" i="19"/>
  <c r="W101" i="19"/>
  <c r="AD105" i="19"/>
  <c r="M107" i="19"/>
  <c r="W108" i="19"/>
  <c r="AB115" i="19"/>
  <c r="T121" i="19"/>
  <c r="P100" i="19"/>
  <c r="U104" i="19"/>
  <c r="AF105" i="19"/>
  <c r="AD115" i="19"/>
  <c r="AC101" i="19"/>
  <c r="W104" i="19"/>
  <c r="AD108" i="19"/>
  <c r="P110" i="19"/>
  <c r="O110" i="19"/>
  <c r="N110" i="19"/>
  <c r="M110" i="19"/>
  <c r="W159" i="19"/>
  <c r="AA163" i="19"/>
  <c r="P180" i="19"/>
  <c r="K181" i="19"/>
  <c r="C152" i="19"/>
  <c r="AF181" i="19"/>
  <c r="AD181" i="19"/>
  <c r="AC181" i="19"/>
  <c r="R168" i="19"/>
  <c r="P168" i="19"/>
  <c r="V169" i="19"/>
  <c r="U169" i="19"/>
  <c r="T169" i="19"/>
  <c r="AA181" i="19"/>
  <c r="H96" i="19"/>
  <c r="AA107" i="19"/>
  <c r="M164" i="19"/>
  <c r="M168" i="19"/>
  <c r="W169" i="19"/>
  <c r="T180" i="19"/>
  <c r="AB181" i="19"/>
  <c r="AA98" i="19"/>
  <c r="Y115" i="19"/>
  <c r="W115" i="19"/>
  <c r="AC116" i="19"/>
  <c r="AB116" i="19"/>
  <c r="AA116" i="19"/>
  <c r="V156" i="19"/>
  <c r="U156" i="19"/>
  <c r="T156" i="19"/>
  <c r="N168" i="19"/>
  <c r="U180" i="19"/>
  <c r="H166" i="19"/>
  <c r="M167" i="19"/>
  <c r="M175" i="19"/>
  <c r="T98" i="19"/>
  <c r="T106" i="19"/>
  <c r="T114" i="19"/>
  <c r="T122" i="19"/>
  <c r="M162" i="19"/>
  <c r="M170" i="19"/>
  <c r="U172" i="19"/>
  <c r="U179" i="19"/>
  <c r="T172" i="19"/>
  <c r="T179" i="19"/>
  <c r="Y107" i="17"/>
  <c r="R113" i="17"/>
  <c r="AA98" i="17"/>
  <c r="AB98" i="17"/>
  <c r="AC98" i="17"/>
  <c r="AF161" i="17"/>
  <c r="AD98" i="17"/>
  <c r="K170" i="17"/>
  <c r="R117" i="17"/>
  <c r="Y156" i="17"/>
  <c r="R118" i="17"/>
  <c r="Y113" i="17"/>
  <c r="Y158" i="17"/>
  <c r="AF164" i="17"/>
  <c r="B167" i="17"/>
  <c r="K173" i="17"/>
  <c r="R120" i="17"/>
  <c r="Y115" i="17"/>
  <c r="K174" i="17"/>
  <c r="R121" i="17"/>
  <c r="Y160" i="17"/>
  <c r="AF166" i="17"/>
  <c r="B169" i="17"/>
  <c r="K175" i="17"/>
  <c r="Y161" i="17"/>
  <c r="Y117" i="17"/>
  <c r="B170" i="17"/>
  <c r="R156" i="17"/>
  <c r="B156" i="17" s="1"/>
  <c r="Y162" i="17"/>
  <c r="AF168" i="17"/>
  <c r="AF169" i="17"/>
  <c r="B141" i="17"/>
  <c r="B174" i="17"/>
  <c r="B145" i="17"/>
  <c r="K96" i="17"/>
  <c r="R162" i="17"/>
  <c r="AF178" i="17"/>
  <c r="V97" i="17"/>
  <c r="W97" i="17"/>
  <c r="K156" i="17"/>
  <c r="AF180" i="17"/>
  <c r="Y99" i="17"/>
  <c r="K158" i="17"/>
  <c r="R105" i="17"/>
  <c r="R170" i="17"/>
  <c r="Y176" i="17"/>
  <c r="K160" i="17"/>
  <c r="R107" i="17"/>
  <c r="R172" i="17"/>
  <c r="Y178" i="17"/>
  <c r="K111" i="17"/>
  <c r="K161" i="17"/>
  <c r="R108" i="17"/>
  <c r="Y179" i="17"/>
  <c r="B129" i="17"/>
  <c r="Y103" i="17"/>
  <c r="K112" i="17"/>
  <c r="K162" i="17"/>
  <c r="R174" i="17"/>
  <c r="Y180" i="17"/>
  <c r="R160" i="17"/>
  <c r="O172" i="17"/>
  <c r="B178" i="17"/>
  <c r="R164" i="17"/>
  <c r="Y170" i="17"/>
  <c r="AF176" i="17"/>
  <c r="R166" i="17"/>
  <c r="B114" i="17"/>
  <c r="Y96" i="17"/>
  <c r="B181" i="17"/>
  <c r="B65" i="17"/>
  <c r="K157" i="17"/>
  <c r="R104" i="17"/>
  <c r="K159" i="17"/>
  <c r="Y177" i="17"/>
  <c r="K113" i="17"/>
  <c r="K163" i="17"/>
  <c r="R110" i="17"/>
  <c r="R175" i="17"/>
  <c r="Y174" i="17"/>
  <c r="Y105" i="17"/>
  <c r="K114" i="17"/>
  <c r="K164" i="17"/>
  <c r="AF156" i="17"/>
  <c r="AB97" i="17"/>
  <c r="H99" i="17"/>
  <c r="AF97" i="17"/>
  <c r="M99" i="17"/>
  <c r="N99" i="17"/>
  <c r="H98" i="17"/>
  <c r="O99" i="17"/>
  <c r="P99" i="17"/>
  <c r="N98" i="17"/>
  <c r="T99" i="17"/>
  <c r="H97" i="17"/>
  <c r="O98" i="17"/>
  <c r="U99" i="17"/>
  <c r="P98" i="17"/>
  <c r="V99" i="17"/>
  <c r="W99" i="17"/>
  <c r="M97" i="17"/>
  <c r="N97" i="17"/>
  <c r="T98" i="17"/>
  <c r="P97" i="17"/>
  <c r="V98" i="17"/>
  <c r="AA99" i="17"/>
  <c r="AB99" i="17"/>
  <c r="AC99" i="17"/>
  <c r="AD99" i="17"/>
  <c r="AA97" i="17"/>
  <c r="AC97" i="17"/>
  <c r="O97" i="17"/>
  <c r="W98" i="17"/>
  <c r="B152" i="17"/>
  <c r="B140" i="17"/>
  <c r="B142" i="17"/>
  <c r="B144" i="17"/>
  <c r="B146" i="17"/>
  <c r="B148" i="17"/>
  <c r="B138" i="17"/>
  <c r="B149" i="17"/>
  <c r="B147" i="17"/>
  <c r="B150" i="17"/>
  <c r="B106" i="17"/>
  <c r="B111" i="17"/>
  <c r="B101" i="17"/>
  <c r="B102" i="17"/>
  <c r="B103" i="17"/>
  <c r="B104" i="17"/>
  <c r="B105" i="17"/>
  <c r="B107" i="17"/>
  <c r="B100" i="17"/>
  <c r="B108" i="17"/>
  <c r="B113" i="17"/>
  <c r="B112" i="17"/>
  <c r="B115" i="17"/>
  <c r="B116" i="17"/>
  <c r="B117" i="17"/>
  <c r="B118" i="17"/>
  <c r="B121" i="17"/>
  <c r="B122" i="17"/>
  <c r="O118" i="17"/>
  <c r="O96" i="17"/>
  <c r="AC173" i="17"/>
  <c r="V166" i="17"/>
  <c r="V104" i="17"/>
  <c r="AC160" i="17"/>
  <c r="AC164" i="17"/>
  <c r="O116" i="17"/>
  <c r="V101" i="17"/>
  <c r="AC177" i="17"/>
  <c r="V102" i="17"/>
  <c r="V103" i="17"/>
  <c r="O174" i="17"/>
  <c r="AC156" i="17"/>
  <c r="AC158" i="17"/>
  <c r="AC161" i="17"/>
  <c r="AC162" i="17"/>
  <c r="V112" i="17"/>
  <c r="AC115" i="17"/>
  <c r="O121" i="17"/>
  <c r="N156" i="17"/>
  <c r="AC100" i="17"/>
  <c r="AC116" i="17"/>
  <c r="AC114" i="17"/>
  <c r="V100" i="17"/>
  <c r="AC171" i="17"/>
  <c r="V120" i="17"/>
  <c r="AC174" i="17"/>
  <c r="V159" i="17"/>
  <c r="V164" i="17"/>
  <c r="AC101" i="17"/>
  <c r="V165" i="17"/>
  <c r="AC102" i="17"/>
  <c r="AC105" i="17"/>
  <c r="V168" i="17"/>
  <c r="AC106" i="17"/>
  <c r="V169" i="17"/>
  <c r="AC107" i="17"/>
  <c r="O157" i="17"/>
  <c r="B157" i="17" s="1"/>
  <c r="AC108" i="17"/>
  <c r="O164" i="17"/>
  <c r="O165" i="17"/>
  <c r="AC117" i="17"/>
  <c r="V181" i="17"/>
  <c r="O105" i="17"/>
  <c r="AC118" i="17"/>
  <c r="AC166" i="17"/>
  <c r="V113" i="17"/>
  <c r="AC170" i="17"/>
  <c r="V114" i="17"/>
  <c r="V119" i="17"/>
  <c r="AC178" i="17"/>
  <c r="O159" i="17"/>
  <c r="V174" i="17"/>
  <c r="V175" i="17"/>
  <c r="O100" i="17"/>
  <c r="O104" i="17"/>
  <c r="O168" i="17"/>
  <c r="O106" i="17"/>
  <c r="V163" i="17"/>
  <c r="O115" i="17"/>
  <c r="V121" i="17"/>
  <c r="AC159" i="17"/>
  <c r="V122" i="17"/>
  <c r="V167" i="17"/>
  <c r="O119" i="17"/>
  <c r="O120" i="17"/>
  <c r="O158" i="17"/>
  <c r="AC163" i="17"/>
  <c r="V171" i="17"/>
  <c r="AC96" i="17"/>
  <c r="B96" i="17" s="1"/>
  <c r="AC165" i="17"/>
  <c r="V172" i="17"/>
  <c r="V96" i="17"/>
  <c r="V173" i="17"/>
  <c r="AC103" i="17"/>
  <c r="O162" i="17"/>
  <c r="AC104" i="17"/>
  <c r="V176" i="17"/>
  <c r="O169" i="17"/>
  <c r="O101" i="17"/>
  <c r="V105" i="17"/>
  <c r="V106" i="17"/>
  <c r="O171" i="17"/>
  <c r="AC176" i="17"/>
  <c r="O103" i="17"/>
  <c r="AC113" i="17"/>
  <c r="V110" i="17"/>
  <c r="O175" i="17"/>
  <c r="AC180" i="17"/>
  <c r="O107" i="17"/>
  <c r="V111" i="17"/>
  <c r="O177" i="17"/>
  <c r="V157" i="17"/>
  <c r="O109" i="17"/>
  <c r="AC119" i="17"/>
  <c r="O178" i="17"/>
  <c r="O110" i="17"/>
  <c r="AC120" i="17"/>
  <c r="V115" i="17"/>
  <c r="V116" i="17"/>
  <c r="O181" i="17"/>
  <c r="V161" i="17"/>
  <c r="O113" i="17"/>
  <c r="V117" i="17"/>
  <c r="O167" i="17"/>
  <c r="AC109" i="17"/>
  <c r="V180" i="17"/>
  <c r="AC110" i="17"/>
  <c r="AC111" i="17"/>
  <c r="AC175" i="17"/>
  <c r="O102" i="17"/>
  <c r="AC112" i="17"/>
  <c r="V107" i="17"/>
  <c r="V108" i="17"/>
  <c r="O173" i="17"/>
  <c r="V109" i="17"/>
  <c r="O176" i="17"/>
  <c r="AC181" i="17"/>
  <c r="O108" i="17"/>
  <c r="O179" i="17"/>
  <c r="O111" i="17"/>
  <c r="AC121" i="17"/>
  <c r="O180" i="17"/>
  <c r="V160" i="17"/>
  <c r="O112" i="17"/>
  <c r="AC122" i="17"/>
  <c r="O114" i="17"/>
  <c r="V118" i="17"/>
  <c r="AD108" i="17"/>
  <c r="AF108" i="17"/>
  <c r="AD158" i="17"/>
  <c r="P164" i="17"/>
  <c r="AA108" i="17"/>
  <c r="H106" i="17"/>
  <c r="P158" i="17"/>
  <c r="AF111" i="17"/>
  <c r="H107" i="17"/>
  <c r="H109" i="17"/>
  <c r="H110" i="17"/>
  <c r="AD122" i="17"/>
  <c r="P167" i="17"/>
  <c r="AD120" i="17"/>
  <c r="H103" i="17"/>
  <c r="AF120" i="17"/>
  <c r="AA122" i="17"/>
  <c r="A158" i="17"/>
  <c r="AD174" i="17"/>
  <c r="H100" i="17"/>
  <c r="AF100" i="17"/>
  <c r="H101" i="17"/>
  <c r="H102" i="17"/>
  <c r="H104" i="17"/>
  <c r="AD111" i="17"/>
  <c r="AD170" i="17"/>
  <c r="H108" i="17"/>
  <c r="H119" i="17"/>
  <c r="H120" i="17"/>
  <c r="H121" i="17"/>
  <c r="W157" i="17"/>
  <c r="W161" i="17"/>
  <c r="AB109" i="17"/>
  <c r="AA117" i="17"/>
  <c r="U163" i="17"/>
  <c r="AB102" i="17"/>
  <c r="AB117" i="17"/>
  <c r="T157" i="17"/>
  <c r="W176" i="17"/>
  <c r="P159" i="17"/>
  <c r="AD109" i="17"/>
  <c r="W163" i="17"/>
  <c r="AD102" i="17"/>
  <c r="AD117" i="17"/>
  <c r="AD159" i="17"/>
  <c r="AD110" i="17"/>
  <c r="AD103" i="17"/>
  <c r="AD118" i="17"/>
  <c r="AB170" i="17"/>
  <c r="P175" i="17"/>
  <c r="AF103" i="17"/>
  <c r="AF118" i="17"/>
  <c r="AF104" i="17"/>
  <c r="AF96" i="17"/>
  <c r="AB101" i="17"/>
  <c r="AA96" i="17"/>
  <c r="AB96" i="17"/>
  <c r="AF109" i="17"/>
  <c r="AA162" i="17"/>
  <c r="AF113" i="17"/>
  <c r="AD119" i="17"/>
  <c r="AB162" i="17"/>
  <c r="W164" i="17"/>
  <c r="AA100" i="17"/>
  <c r="AF106" i="17"/>
  <c r="AB100" i="17"/>
  <c r="AA114" i="17"/>
  <c r="AD101" i="17"/>
  <c r="AD162" i="17"/>
  <c r="P169" i="17"/>
  <c r="AF102" i="17"/>
  <c r="P162" i="17"/>
  <c r="AB122" i="17"/>
  <c r="P172" i="17"/>
  <c r="U174" i="17"/>
  <c r="W174" i="17"/>
  <c r="T176" i="17"/>
  <c r="N181" i="17"/>
  <c r="M181" i="17"/>
  <c r="W169" i="17"/>
  <c r="P177" i="17"/>
  <c r="P181" i="17"/>
  <c r="W175" i="17"/>
  <c r="W167" i="17"/>
  <c r="AB180" i="17"/>
  <c r="AD166" i="17"/>
  <c r="AD178" i="17"/>
  <c r="AD176" i="17"/>
  <c r="W179" i="17"/>
  <c r="AD180" i="17"/>
  <c r="AA105" i="17"/>
  <c r="AB114" i="17"/>
  <c r="AB105" i="17"/>
  <c r="AD114" i="17"/>
  <c r="AA119" i="17"/>
  <c r="AD105" i="17"/>
  <c r="AA110" i="17"/>
  <c r="AB119" i="17"/>
  <c r="AA101" i="17"/>
  <c r="AB110" i="17"/>
  <c r="AA115" i="17"/>
  <c r="AA106" i="17"/>
  <c r="AB115" i="17"/>
  <c r="AB106" i="17"/>
  <c r="AD115" i="17"/>
  <c r="AA120" i="17"/>
  <c r="AA111" i="17"/>
  <c r="AD107" i="17"/>
  <c r="AA112" i="17"/>
  <c r="AB121" i="17"/>
  <c r="AA121" i="17"/>
  <c r="AA103" i="17"/>
  <c r="AB112" i="17"/>
  <c r="AF116" i="17"/>
  <c r="AD116" i="17"/>
  <c r="AF107" i="17"/>
  <c r="AD121" i="17"/>
  <c r="AD112" i="17"/>
  <c r="AB107" i="17"/>
  <c r="AA113" i="17"/>
  <c r="AA116" i="17"/>
  <c r="AA104" i="17"/>
  <c r="AB113" i="17"/>
  <c r="AB104" i="17"/>
  <c r="AA118" i="17"/>
  <c r="W103" i="17"/>
  <c r="W107" i="17"/>
  <c r="W111" i="17"/>
  <c r="W115" i="17"/>
  <c r="W119" i="17"/>
  <c r="T103" i="17"/>
  <c r="T107" i="17"/>
  <c r="T119" i="17"/>
  <c r="U111" i="17"/>
  <c r="T100" i="17"/>
  <c r="T104" i="17"/>
  <c r="T108" i="17"/>
  <c r="T112" i="17"/>
  <c r="T116" i="17"/>
  <c r="T120" i="17"/>
  <c r="U100" i="17"/>
  <c r="U104" i="17"/>
  <c r="U108" i="17"/>
  <c r="U112" i="17"/>
  <c r="U116" i="17"/>
  <c r="U120" i="17"/>
  <c r="W100" i="17"/>
  <c r="W104" i="17"/>
  <c r="W108" i="17"/>
  <c r="W112" i="17"/>
  <c r="W120" i="17"/>
  <c r="W116" i="17"/>
  <c r="U113" i="17"/>
  <c r="U109" i="17"/>
  <c r="W105" i="17"/>
  <c r="T105" i="17"/>
  <c r="U117" i="17"/>
  <c r="W101" i="17"/>
  <c r="W109" i="17"/>
  <c r="W113" i="17"/>
  <c r="W117" i="17"/>
  <c r="W121" i="17"/>
  <c r="T101" i="17"/>
  <c r="U121" i="17"/>
  <c r="U101" i="17"/>
  <c r="T102" i="17"/>
  <c r="T106" i="17"/>
  <c r="T110" i="17"/>
  <c r="T114" i="17"/>
  <c r="T118" i="17"/>
  <c r="T122" i="17"/>
  <c r="U102" i="17"/>
  <c r="U106" i="17"/>
  <c r="U110" i="17"/>
  <c r="U114" i="17"/>
  <c r="U118" i="17"/>
  <c r="U122" i="17"/>
  <c r="W102" i="17"/>
  <c r="W106" i="17"/>
  <c r="W110" i="17"/>
  <c r="W114" i="17"/>
  <c r="W118" i="17"/>
  <c r="W122" i="17"/>
  <c r="T115" i="17"/>
  <c r="P105" i="17"/>
  <c r="P112" i="17"/>
  <c r="N110" i="17"/>
  <c r="M107" i="17"/>
  <c r="P113" i="17"/>
  <c r="N118" i="17"/>
  <c r="P118" i="17"/>
  <c r="N107" i="17"/>
  <c r="P110" i="17"/>
  <c r="P116" i="17"/>
  <c r="N105" i="17"/>
  <c r="N120" i="17"/>
  <c r="P166" i="17"/>
  <c r="N166" i="17"/>
  <c r="M166" i="17"/>
  <c r="A67" i="17"/>
  <c r="B67" i="17" s="1"/>
  <c r="P106" i="17"/>
  <c r="N106" i="17"/>
  <c r="M106" i="17"/>
  <c r="N163" i="17"/>
  <c r="P163" i="17"/>
  <c r="M163" i="17"/>
  <c r="N117" i="17"/>
  <c r="P117" i="17"/>
  <c r="M117" i="17"/>
  <c r="A98" i="17"/>
  <c r="AB177" i="17"/>
  <c r="P178" i="17"/>
  <c r="AB158" i="17"/>
  <c r="U164" i="17"/>
  <c r="T167" i="17"/>
  <c r="U179" i="17"/>
  <c r="P160" i="17"/>
  <c r="N160" i="17"/>
  <c r="M160" i="17"/>
  <c r="AD179" i="17"/>
  <c r="AB179" i="17"/>
  <c r="AD167" i="17"/>
  <c r="AB173" i="17"/>
  <c r="M178" i="17"/>
  <c r="M156" i="17"/>
  <c r="AD157" i="17"/>
  <c r="AB167" i="17"/>
  <c r="AD173" i="17"/>
  <c r="AB157" i="17"/>
  <c r="P156" i="17"/>
  <c r="U172" i="17"/>
  <c r="P96" i="17"/>
  <c r="U177" i="17"/>
  <c r="T177" i="17"/>
  <c r="W177" i="17"/>
  <c r="M96" i="17"/>
  <c r="M161" i="17"/>
  <c r="AA165" i="17"/>
  <c r="N96" i="17"/>
  <c r="M109" i="17"/>
  <c r="U158" i="17"/>
  <c r="T158" i="17"/>
  <c r="N161" i="17"/>
  <c r="AB165" i="17"/>
  <c r="AA168" i="17"/>
  <c r="M173" i="17"/>
  <c r="N109" i="17"/>
  <c r="AB168" i="17"/>
  <c r="N173" i="17"/>
  <c r="P111" i="17"/>
  <c r="W158" i="17"/>
  <c r="P161" i="17"/>
  <c r="AD165" i="17"/>
  <c r="P170" i="17"/>
  <c r="P176" i="17"/>
  <c r="P109" i="17"/>
  <c r="M111" i="17"/>
  <c r="P157" i="17"/>
  <c r="N157" i="17"/>
  <c r="AD168" i="17"/>
  <c r="M170" i="17"/>
  <c r="P173" i="17"/>
  <c r="M176" i="17"/>
  <c r="AA177" i="17"/>
  <c r="T96" i="17"/>
  <c r="N111" i="17"/>
  <c r="M157" i="17"/>
  <c r="N170" i="17"/>
  <c r="N176" i="17"/>
  <c r="M102" i="17"/>
  <c r="M115" i="17"/>
  <c r="N102" i="17"/>
  <c r="N115" i="17"/>
  <c r="T164" i="17"/>
  <c r="U173" i="17"/>
  <c r="T173" i="17"/>
  <c r="AD177" i="17"/>
  <c r="T179" i="17"/>
  <c r="P102" i="17"/>
  <c r="P115" i="17"/>
  <c r="A130" i="17"/>
  <c r="B130" i="17" s="1"/>
  <c r="W173" i="17"/>
  <c r="P121" i="17"/>
  <c r="M121" i="17"/>
  <c r="AA173" i="17"/>
  <c r="P119" i="17"/>
  <c r="N119" i="17"/>
  <c r="M119" i="17"/>
  <c r="AA179" i="17"/>
  <c r="AA167" i="17"/>
  <c r="AA157" i="17"/>
  <c r="W166" i="17"/>
  <c r="T166" i="17"/>
  <c r="T172" i="17"/>
  <c r="U178" i="17"/>
  <c r="T178" i="17"/>
  <c r="M101" i="17"/>
  <c r="AA160" i="17"/>
  <c r="W172" i="17"/>
  <c r="T181" i="17"/>
  <c r="N101" i="17"/>
  <c r="W156" i="17"/>
  <c r="AB160" i="17"/>
  <c r="M165" i="17"/>
  <c r="W178" i="17"/>
  <c r="M180" i="17"/>
  <c r="U181" i="17"/>
  <c r="M114" i="17"/>
  <c r="T156" i="17"/>
  <c r="N165" i="17"/>
  <c r="P168" i="17"/>
  <c r="N168" i="17"/>
  <c r="AB169" i="17"/>
  <c r="AA169" i="17"/>
  <c r="M171" i="17"/>
  <c r="N180" i="17"/>
  <c r="P101" i="17"/>
  <c r="M103" i="17"/>
  <c r="N114" i="17"/>
  <c r="U156" i="17"/>
  <c r="AD160" i="17"/>
  <c r="M168" i="17"/>
  <c r="N171" i="17"/>
  <c r="AD172" i="17"/>
  <c r="AB172" i="17"/>
  <c r="W181" i="17"/>
  <c r="N103" i="17"/>
  <c r="P165" i="17"/>
  <c r="AD169" i="17"/>
  <c r="AA172" i="17"/>
  <c r="P180" i="17"/>
  <c r="P114" i="17"/>
  <c r="T159" i="17"/>
  <c r="W162" i="17"/>
  <c r="P171" i="17"/>
  <c r="AA175" i="17"/>
  <c r="P103" i="17"/>
  <c r="M158" i="17"/>
  <c r="B158" i="17" s="1"/>
  <c r="U159" i="17"/>
  <c r="T162" i="17"/>
  <c r="U168" i="17"/>
  <c r="T168" i="17"/>
  <c r="AB175" i="17"/>
  <c r="U162" i="17"/>
  <c r="W180" i="17"/>
  <c r="M120" i="17"/>
  <c r="N122" i="17"/>
  <c r="M122" i="17"/>
  <c r="P122" i="17"/>
  <c r="W168" i="17"/>
  <c r="W171" i="17"/>
  <c r="U171" i="17"/>
  <c r="AD175" i="17"/>
  <c r="T180" i="17"/>
  <c r="M104" i="17"/>
  <c r="M112" i="17"/>
  <c r="AA159" i="17"/>
  <c r="M162" i="17"/>
  <c r="AD164" i="17"/>
  <c r="M172" i="17"/>
  <c r="AA174" i="17"/>
  <c r="M177" i="17"/>
  <c r="N104" i="17"/>
  <c r="AA164" i="17"/>
  <c r="N108" i="17"/>
  <c r="AA156" i="17"/>
  <c r="AB161" i="17"/>
  <c r="M164" i="17"/>
  <c r="U165" i="17"/>
  <c r="AA166" i="17"/>
  <c r="W170" i="17"/>
  <c r="N174" i="17"/>
  <c r="T175" i="17"/>
  <c r="AA176" i="17"/>
  <c r="P179" i="17"/>
  <c r="AD181" i="17"/>
  <c r="P100" i="17"/>
  <c r="M169" i="17"/>
  <c r="T170" i="17"/>
  <c r="M179" i="17"/>
  <c r="AA181" i="17"/>
  <c r="M100" i="17"/>
  <c r="AB181" i="17"/>
  <c r="M108" i="17"/>
  <c r="AD156" i="17"/>
  <c r="T160" i="17"/>
  <c r="AA161" i="17"/>
  <c r="T165" i="17"/>
  <c r="M174" i="17"/>
  <c r="W160" i="17"/>
  <c r="N169" i="17"/>
  <c r="U170" i="17"/>
  <c r="M113" i="17"/>
  <c r="N116" i="17"/>
  <c r="M159" i="17"/>
  <c r="U161" i="17"/>
  <c r="M167" i="17"/>
  <c r="U169" i="17"/>
  <c r="M175" i="17"/>
  <c r="AB178" i="17"/>
  <c r="AA163" i="17"/>
  <c r="AA171" i="17"/>
  <c r="AB163" i="17"/>
  <c r="AB171" i="17"/>
  <c r="B112" i="11"/>
  <c r="B113" i="11" s="1"/>
  <c r="B114" i="11" s="1"/>
  <c r="B115" i="11" s="1"/>
  <c r="B116" i="11" s="1"/>
  <c r="B117" i="11" s="1"/>
  <c r="B118" i="11" s="1"/>
  <c r="B119" i="11" s="1"/>
  <c r="B120" i="11" s="1"/>
  <c r="B121" i="11" s="1"/>
  <c r="B122" i="11" s="1"/>
  <c r="B123" i="11" s="1"/>
  <c r="B124" i="11" s="1"/>
  <c r="B125" i="11" s="1"/>
  <c r="B126" i="11" s="1"/>
  <c r="B127" i="11" s="1"/>
  <c r="B128" i="11" s="1"/>
  <c r="B129" i="11" s="1"/>
  <c r="B130" i="11" s="1"/>
  <c r="B131" i="11" s="1"/>
  <c r="B132" i="11" s="1"/>
  <c r="B133" i="11" s="1"/>
  <c r="B134" i="11" s="1"/>
  <c r="B135" i="11" s="1"/>
  <c r="B136" i="11" s="1"/>
  <c r="B137" i="11" s="1"/>
  <c r="B138" i="11" s="1"/>
  <c r="B139" i="11" s="1"/>
  <c r="B140" i="11" s="1"/>
  <c r="B141" i="11" s="1"/>
  <c r="B142" i="11" s="1"/>
  <c r="K160" i="15"/>
  <c r="R103" i="15"/>
  <c r="M104" i="15"/>
  <c r="M105" i="15"/>
  <c r="N103" i="15"/>
  <c r="P103" i="15"/>
  <c r="M103" i="15"/>
  <c r="M109" i="15"/>
  <c r="K162" i="15"/>
  <c r="M106" i="15"/>
  <c r="K96" i="15"/>
  <c r="M111" i="15"/>
  <c r="R104" i="15"/>
  <c r="N101" i="15"/>
  <c r="M101" i="15"/>
  <c r="K114" i="15"/>
  <c r="K118" i="15"/>
  <c r="P101" i="15"/>
  <c r="R109" i="15"/>
  <c r="R101" i="15"/>
  <c r="R108" i="15"/>
  <c r="P102" i="15"/>
  <c r="K122" i="15"/>
  <c r="N102" i="15"/>
  <c r="K112" i="15"/>
  <c r="N111" i="15"/>
  <c r="P108" i="15"/>
  <c r="N105" i="15"/>
  <c r="M102" i="15"/>
  <c r="N108" i="15"/>
  <c r="K119" i="15"/>
  <c r="M108" i="15"/>
  <c r="N109" i="15"/>
  <c r="N106" i="15"/>
  <c r="R111" i="15"/>
  <c r="P111" i="15"/>
  <c r="R110" i="15"/>
  <c r="K99" i="15"/>
  <c r="N110" i="15"/>
  <c r="P107" i="15"/>
  <c r="P106" i="15"/>
  <c r="R105" i="15"/>
  <c r="N107" i="15"/>
  <c r="M107" i="15"/>
  <c r="K161" i="15"/>
  <c r="R155" i="15"/>
  <c r="N155" i="15"/>
  <c r="M155" i="15"/>
  <c r="P155" i="15"/>
  <c r="K105" i="15"/>
  <c r="R102" i="15"/>
  <c r="R107" i="15"/>
  <c r="K109" i="15"/>
  <c r="Y108" i="15"/>
  <c r="W103" i="15"/>
  <c r="W108" i="15"/>
  <c r="K104" i="15"/>
  <c r="Y103" i="15"/>
  <c r="P110" i="15"/>
  <c r="U103" i="15"/>
  <c r="U102" i="15"/>
  <c r="Y102" i="15"/>
  <c r="Y107" i="15"/>
  <c r="W102" i="15"/>
  <c r="W107" i="15"/>
  <c r="P104" i="15"/>
  <c r="D112" i="15"/>
  <c r="D113" i="15" s="1"/>
  <c r="D114" i="15" s="1"/>
  <c r="D115" i="15" s="1"/>
  <c r="D116" i="15" s="1"/>
  <c r="D117" i="15" s="1"/>
  <c r="D118" i="15" s="1"/>
  <c r="D119" i="15" s="1"/>
  <c r="D120" i="15" s="1"/>
  <c r="D121" i="15" s="1"/>
  <c r="D122" i="15" s="1"/>
  <c r="K116" i="15"/>
  <c r="R96" i="15"/>
  <c r="T96" i="15"/>
  <c r="U96" i="15"/>
  <c r="R99" i="15"/>
  <c r="W99" i="15"/>
  <c r="R97" i="15"/>
  <c r="T100" i="15"/>
  <c r="U100" i="15"/>
  <c r="K98" i="15"/>
  <c r="W100" i="15"/>
  <c r="U112" i="15"/>
  <c r="Y112" i="15"/>
  <c r="U98" i="15"/>
  <c r="R117" i="15"/>
  <c r="Y96" i="15"/>
  <c r="M113" i="15"/>
  <c r="N113" i="15"/>
  <c r="P113" i="15"/>
  <c r="P97" i="15"/>
  <c r="R112" i="15"/>
  <c r="R118" i="15"/>
  <c r="R113" i="15"/>
  <c r="R116" i="15"/>
  <c r="W116" i="15"/>
  <c r="T112" i="15"/>
  <c r="K115" i="15"/>
  <c r="R120" i="15"/>
  <c r="M116" i="15"/>
  <c r="N116" i="15"/>
  <c r="R115" i="15"/>
  <c r="U116" i="15"/>
  <c r="P119" i="15"/>
  <c r="R119" i="15"/>
  <c r="R122" i="15"/>
  <c r="Y116" i="15"/>
  <c r="U119" i="15"/>
  <c r="U122" i="15"/>
  <c r="W119" i="15"/>
  <c r="A160" i="15"/>
  <c r="A161" i="15" s="1"/>
  <c r="D157" i="15"/>
  <c r="U173" i="15"/>
  <c r="N179" i="15"/>
  <c r="W173" i="15"/>
  <c r="P179" i="15"/>
  <c r="Y173" i="15"/>
  <c r="R179" i="15"/>
  <c r="K171" i="15"/>
  <c r="M177" i="15"/>
  <c r="W171" i="15"/>
  <c r="W174" i="15"/>
  <c r="Y171" i="15"/>
  <c r="R169" i="15"/>
  <c r="P176" i="15"/>
  <c r="R176" i="15"/>
  <c r="Y174" i="15"/>
  <c r="R158" i="15"/>
  <c r="W158" i="15"/>
  <c r="R156" i="15"/>
  <c r="T159" i="15"/>
  <c r="U159" i="15"/>
  <c r="K158" i="15"/>
  <c r="Y161" i="15"/>
  <c r="M159" i="15"/>
  <c r="N160" i="15"/>
  <c r="Y158" i="15"/>
  <c r="N159" i="15"/>
  <c r="P159" i="15"/>
  <c r="R159" i="15"/>
  <c r="B159" i="15" s="1"/>
  <c r="M166" i="15"/>
  <c r="N166" i="15"/>
  <c r="N161" i="15"/>
  <c r="P166" i="15"/>
  <c r="P161" i="15"/>
  <c r="R166" i="15"/>
  <c r="U174" i="15"/>
  <c r="R161" i="15"/>
  <c r="K172" i="15"/>
  <c r="Y164" i="15"/>
  <c r="R167" i="15"/>
  <c r="R170" i="15"/>
  <c r="W177" i="15"/>
  <c r="P162" i="15"/>
  <c r="K165" i="15"/>
  <c r="K173" i="15"/>
  <c r="R175" i="15"/>
  <c r="Y177" i="15"/>
  <c r="R162" i="15"/>
  <c r="P165" i="15"/>
  <c r="U164" i="15"/>
  <c r="U162" i="15"/>
  <c r="P160" i="15"/>
  <c r="R165" i="15"/>
  <c r="K178" i="15"/>
  <c r="N162" i="15"/>
  <c r="W164" i="15"/>
  <c r="P177" i="15"/>
  <c r="Y179" i="15"/>
  <c r="R160" i="15"/>
  <c r="M178" i="15"/>
  <c r="N178" i="15"/>
  <c r="N177" i="15"/>
  <c r="P170" i="15"/>
  <c r="M176" i="15"/>
  <c r="P167" i="15"/>
  <c r="N175" i="15"/>
  <c r="T171" i="15"/>
  <c r="M175" i="15"/>
  <c r="M157" i="15"/>
  <c r="P156" i="15"/>
  <c r="A101" i="15"/>
  <c r="A130" i="15"/>
  <c r="B129" i="15"/>
  <c r="D160" i="15"/>
  <c r="U176" i="15"/>
  <c r="Y170" i="15"/>
  <c r="W170" i="15"/>
  <c r="U170" i="15"/>
  <c r="T170" i="15"/>
  <c r="P121" i="15"/>
  <c r="W176" i="15"/>
  <c r="D161" i="15"/>
  <c r="A162" i="15"/>
  <c r="M121" i="15"/>
  <c r="Y178" i="15"/>
  <c r="U178" i="15"/>
  <c r="W178" i="15"/>
  <c r="N121" i="15"/>
  <c r="T178" i="15"/>
  <c r="R164" i="15"/>
  <c r="P164" i="15"/>
  <c r="N164" i="15"/>
  <c r="M158" i="15"/>
  <c r="M164" i="15"/>
  <c r="N158" i="15"/>
  <c r="R168" i="15"/>
  <c r="Y168" i="15"/>
  <c r="R121" i="15"/>
  <c r="T168" i="15"/>
  <c r="Y176" i="15"/>
  <c r="M115" i="15"/>
  <c r="Y121" i="15"/>
  <c r="W121" i="15"/>
  <c r="U121" i="15"/>
  <c r="T121" i="15"/>
  <c r="U168" i="15"/>
  <c r="N115" i="15"/>
  <c r="M97" i="15"/>
  <c r="P99" i="15"/>
  <c r="N99" i="15"/>
  <c r="W168" i="15"/>
  <c r="N97" i="15"/>
  <c r="M99" i="15"/>
  <c r="T119" i="15"/>
  <c r="R173" i="15"/>
  <c r="P173" i="15"/>
  <c r="N173" i="15"/>
  <c r="M120" i="15"/>
  <c r="U117" i="15"/>
  <c r="T117" i="15"/>
  <c r="W117" i="15"/>
  <c r="Y117" i="15"/>
  <c r="T113" i="15"/>
  <c r="M169" i="15"/>
  <c r="N169" i="15"/>
  <c r="W113" i="15"/>
  <c r="U175" i="15"/>
  <c r="P169" i="15"/>
  <c r="N120" i="15"/>
  <c r="Y156" i="15"/>
  <c r="W156" i="15"/>
  <c r="U156" i="15"/>
  <c r="T156" i="15"/>
  <c r="Y166" i="15"/>
  <c r="W166" i="15"/>
  <c r="U166" i="15"/>
  <c r="T166" i="15"/>
  <c r="Y97" i="15"/>
  <c r="W97" i="15"/>
  <c r="U97" i="15"/>
  <c r="U113" i="15"/>
  <c r="T175" i="15"/>
  <c r="W175" i="15"/>
  <c r="R157" i="15"/>
  <c r="P157" i="15"/>
  <c r="R163" i="15"/>
  <c r="P163" i="15"/>
  <c r="N163" i="15"/>
  <c r="M163" i="15"/>
  <c r="M98" i="15"/>
  <c r="P100" i="15"/>
  <c r="R100" i="15"/>
  <c r="N100" i="15"/>
  <c r="M100" i="15"/>
  <c r="M114" i="15"/>
  <c r="T167" i="15"/>
  <c r="R180" i="15"/>
  <c r="P180" i="15"/>
  <c r="N180" i="15"/>
  <c r="N98" i="15"/>
  <c r="N114" i="15"/>
  <c r="T118" i="15"/>
  <c r="B128" i="15"/>
  <c r="T165" i="15"/>
  <c r="U167" i="15"/>
  <c r="M180" i="15"/>
  <c r="U118" i="15"/>
  <c r="U165" i="15"/>
  <c r="P98" i="15"/>
  <c r="P114" i="15"/>
  <c r="T161" i="15"/>
  <c r="W167" i="15"/>
  <c r="W118" i="15"/>
  <c r="U161" i="15"/>
  <c r="W165" i="15"/>
  <c r="M170" i="15"/>
  <c r="R172" i="15"/>
  <c r="P172" i="15"/>
  <c r="D158" i="15"/>
  <c r="M172" i="15"/>
  <c r="W161" i="15"/>
  <c r="T179" i="15"/>
  <c r="M118" i="15"/>
  <c r="U179" i="15"/>
  <c r="N118" i="15"/>
  <c r="T158" i="15"/>
  <c r="M167" i="15"/>
  <c r="Y172" i="15"/>
  <c r="W172" i="15"/>
  <c r="T172" i="15"/>
  <c r="M112" i="15"/>
  <c r="T115" i="15"/>
  <c r="Y120" i="15"/>
  <c r="W120" i="15"/>
  <c r="U120" i="15"/>
  <c r="W169" i="15"/>
  <c r="U169" i="15"/>
  <c r="Y169" i="15"/>
  <c r="T98" i="15"/>
  <c r="N112" i="15"/>
  <c r="U115" i="15"/>
  <c r="K117" i="15"/>
  <c r="T120" i="15"/>
  <c r="T122" i="15"/>
  <c r="T162" i="15"/>
  <c r="T169" i="15"/>
  <c r="W98" i="15"/>
  <c r="N117" i="15"/>
  <c r="W122" i="15"/>
  <c r="W162" i="15"/>
  <c r="Y180" i="15"/>
  <c r="W180" i="15"/>
  <c r="U180" i="15"/>
  <c r="T180" i="15"/>
  <c r="A67" i="15"/>
  <c r="B66" i="15"/>
  <c r="Y115" i="15"/>
  <c r="D156" i="15"/>
  <c r="M117" i="15"/>
  <c r="Y122" i="15"/>
  <c r="P122" i="15"/>
  <c r="W157" i="15"/>
  <c r="Y163" i="15"/>
  <c r="P168" i="15"/>
  <c r="R174" i="15"/>
  <c r="T99" i="15"/>
  <c r="Y114" i="15"/>
  <c r="M156" i="15"/>
  <c r="Y160" i="15"/>
  <c r="R171" i="15"/>
  <c r="U99" i="15"/>
  <c r="N156" i="15"/>
  <c r="Y157" i="15"/>
  <c r="B65" i="15"/>
  <c r="M119" i="15"/>
  <c r="N122" i="15"/>
  <c r="U157" i="15"/>
  <c r="W163" i="15"/>
  <c r="M165" i="15"/>
  <c r="N168" i="15"/>
  <c r="P174" i="15"/>
  <c r="T177" i="15"/>
  <c r="T163" i="15"/>
  <c r="M174" i="15"/>
  <c r="M96" i="15"/>
  <c r="T114" i="15"/>
  <c r="T160" i="15"/>
  <c r="M171" i="15"/>
  <c r="N96" i="15"/>
  <c r="U114" i="15"/>
  <c r="U160" i="15"/>
  <c r="N171" i="15"/>
  <c r="R111" i="13"/>
  <c r="K106" i="13"/>
  <c r="N111" i="13"/>
  <c r="N110" i="13"/>
  <c r="P110" i="13"/>
  <c r="R110" i="13"/>
  <c r="Y107" i="13"/>
  <c r="R105" i="13"/>
  <c r="T105" i="13"/>
  <c r="W102" i="13"/>
  <c r="U105" i="13"/>
  <c r="P103" i="13"/>
  <c r="Y97" i="13"/>
  <c r="M98" i="13"/>
  <c r="Y101" i="13"/>
  <c r="K105" i="13"/>
  <c r="N107" i="13"/>
  <c r="T163" i="13"/>
  <c r="K103" i="13"/>
  <c r="N117" i="13"/>
  <c r="K157" i="13"/>
  <c r="U163" i="13"/>
  <c r="P166" i="13"/>
  <c r="M176" i="13"/>
  <c r="W109" i="13"/>
  <c r="Y168" i="13"/>
  <c r="W173" i="13"/>
  <c r="T100" i="13"/>
  <c r="Y111" i="13"/>
  <c r="R114" i="13"/>
  <c r="P171" i="13"/>
  <c r="T178" i="13"/>
  <c r="U100" i="13"/>
  <c r="P107" i="13"/>
  <c r="Y109" i="13"/>
  <c r="M117" i="13"/>
  <c r="W100" i="13"/>
  <c r="W114" i="13"/>
  <c r="M103" i="13"/>
  <c r="T107" i="13"/>
  <c r="Y122" i="13"/>
  <c r="P176" i="13"/>
  <c r="R112" i="13"/>
  <c r="Y163" i="13"/>
  <c r="W171" i="13"/>
  <c r="R117" i="13"/>
  <c r="M174" i="13"/>
  <c r="R176" i="13"/>
  <c r="P178" i="13"/>
  <c r="N105" i="13"/>
  <c r="R164" i="13"/>
  <c r="U174" i="13"/>
  <c r="N106" i="13"/>
  <c r="W110" i="13"/>
  <c r="Y174" i="13"/>
  <c r="R118" i="13"/>
  <c r="M121" i="13"/>
  <c r="U106" i="13"/>
  <c r="R113" i="13"/>
  <c r="M116" i="13"/>
  <c r="P162" i="13"/>
  <c r="P106" i="13"/>
  <c r="T106" i="13"/>
  <c r="R177" i="13"/>
  <c r="W99" i="13"/>
  <c r="K111" i="13"/>
  <c r="N116" i="13"/>
  <c r="P121" i="13"/>
  <c r="T170" i="13"/>
  <c r="Y172" i="13"/>
  <c r="N114" i="13"/>
  <c r="M105" i="13"/>
  <c r="U173" i="13"/>
  <c r="T169" i="13"/>
  <c r="W98" i="13"/>
  <c r="P96" i="13"/>
  <c r="Y112" i="13"/>
  <c r="M167" i="13"/>
  <c r="P101" i="13"/>
  <c r="T110" i="13"/>
  <c r="Y103" i="13"/>
  <c r="U110" i="13"/>
  <c r="M118" i="13"/>
  <c r="W96" i="13"/>
  <c r="T172" i="13"/>
  <c r="U99" i="13"/>
  <c r="W172" i="13"/>
  <c r="W106" i="13"/>
  <c r="U170" i="13"/>
  <c r="Y105" i="13"/>
  <c r="T176" i="13"/>
  <c r="U103" i="13"/>
  <c r="T174" i="13"/>
  <c r="W103" i="13"/>
  <c r="N167" i="13"/>
  <c r="U108" i="13"/>
  <c r="P177" i="13"/>
  <c r="P113" i="13"/>
  <c r="Y108" i="13"/>
  <c r="Y99" i="13"/>
  <c r="K109" i="13"/>
  <c r="M111" i="13"/>
  <c r="K156" i="13"/>
  <c r="T165" i="13"/>
  <c r="K168" i="13"/>
  <c r="R175" i="13"/>
  <c r="Y177" i="13"/>
  <c r="U168" i="13"/>
  <c r="W169" i="13"/>
  <c r="P114" i="13"/>
  <c r="U169" i="13"/>
  <c r="N101" i="13"/>
  <c r="Y176" i="13"/>
  <c r="N108" i="13"/>
  <c r="Y115" i="13"/>
  <c r="R101" i="13"/>
  <c r="W101" i="13"/>
  <c r="U97" i="13"/>
  <c r="P109" i="13"/>
  <c r="N119" i="13"/>
  <c r="M164" i="13"/>
  <c r="M162" i="13"/>
  <c r="N164" i="13"/>
  <c r="T162" i="13"/>
  <c r="K165" i="13"/>
  <c r="N165" i="13"/>
  <c r="M163" i="13"/>
  <c r="R165" i="13"/>
  <c r="N163" i="13"/>
  <c r="P163" i="13"/>
  <c r="Y155" i="13"/>
  <c r="Y156" i="13"/>
  <c r="P156" i="13"/>
  <c r="T156" i="13"/>
  <c r="U156" i="13"/>
  <c r="W156" i="13"/>
  <c r="P158" i="13"/>
  <c r="P160" i="13"/>
  <c r="Y158" i="13"/>
  <c r="N156" i="13"/>
  <c r="W155" i="13"/>
  <c r="P159" i="13"/>
  <c r="R159" i="13"/>
  <c r="M157" i="13"/>
  <c r="P155" i="13"/>
  <c r="N157" i="13"/>
  <c r="R157" i="13"/>
  <c r="N160" i="13"/>
  <c r="Y157" i="13"/>
  <c r="W160" i="13"/>
  <c r="R158" i="13"/>
  <c r="R156" i="13"/>
  <c r="A159" i="13"/>
  <c r="D158" i="13"/>
  <c r="Y121" i="13"/>
  <c r="W121" i="13"/>
  <c r="U121" i="13"/>
  <c r="T121" i="13"/>
  <c r="R121" i="13"/>
  <c r="Y104" i="13"/>
  <c r="W104" i="13"/>
  <c r="U104" i="13"/>
  <c r="T104" i="13"/>
  <c r="R104" i="13"/>
  <c r="R115" i="13"/>
  <c r="P115" i="13"/>
  <c r="N115" i="13"/>
  <c r="M115" i="13"/>
  <c r="K115" i="13"/>
  <c r="R102" i="13"/>
  <c r="R100" i="13"/>
  <c r="P100" i="13"/>
  <c r="N100" i="13"/>
  <c r="M100" i="13"/>
  <c r="K100" i="13"/>
  <c r="R122" i="13"/>
  <c r="Y162" i="13"/>
  <c r="U162" i="13"/>
  <c r="R162" i="13"/>
  <c r="M173" i="13"/>
  <c r="A98" i="13"/>
  <c r="Y119" i="13"/>
  <c r="W119" i="13"/>
  <c r="T119" i="13"/>
  <c r="P102" i="13"/>
  <c r="N102" i="13"/>
  <c r="M102" i="13"/>
  <c r="K102" i="13"/>
  <c r="P104" i="13"/>
  <c r="U119" i="13"/>
  <c r="T122" i="13"/>
  <c r="U122" i="13"/>
  <c r="R98" i="13"/>
  <c r="P98" i="13"/>
  <c r="D157" i="13"/>
  <c r="R173" i="13"/>
  <c r="N173" i="13"/>
  <c r="K173" i="13"/>
  <c r="B130" i="13"/>
  <c r="A131" i="13"/>
  <c r="Y167" i="13"/>
  <c r="U167" i="13"/>
  <c r="T167" i="13"/>
  <c r="W167" i="13"/>
  <c r="R167" i="13"/>
  <c r="R170" i="13"/>
  <c r="P170" i="13"/>
  <c r="N170" i="13"/>
  <c r="M170" i="13"/>
  <c r="Y96" i="13"/>
  <c r="R96" i="13"/>
  <c r="P175" i="13"/>
  <c r="M175" i="13"/>
  <c r="N175" i="13"/>
  <c r="K175" i="13"/>
  <c r="Y116" i="13"/>
  <c r="U116" i="13"/>
  <c r="T116" i="13"/>
  <c r="B66" i="13"/>
  <c r="A67" i="13"/>
  <c r="M104" i="13"/>
  <c r="N104" i="13"/>
  <c r="Y159" i="13"/>
  <c r="W159" i="13"/>
  <c r="U159" i="13"/>
  <c r="T159" i="13"/>
  <c r="Y113" i="13"/>
  <c r="W113" i="13"/>
  <c r="U113" i="13"/>
  <c r="T113" i="13"/>
  <c r="T96" i="13"/>
  <c r="R116" i="13"/>
  <c r="Y161" i="13"/>
  <c r="P161" i="13"/>
  <c r="N161" i="13"/>
  <c r="M161" i="13"/>
  <c r="K161" i="13"/>
  <c r="R174" i="13"/>
  <c r="N179" i="13"/>
  <c r="R99" i="13"/>
  <c r="Y120" i="13"/>
  <c r="Y166" i="13"/>
  <c r="T102" i="13"/>
  <c r="W111" i="13"/>
  <c r="M113" i="13"/>
  <c r="Y117" i="13"/>
  <c r="P122" i="13"/>
  <c r="W157" i="13"/>
  <c r="M159" i="13"/>
  <c r="P168" i="13"/>
  <c r="U102" i="13"/>
  <c r="W108" i="13"/>
  <c r="N113" i="13"/>
  <c r="Y114" i="13"/>
  <c r="P119" i="13"/>
  <c r="N159" i="13"/>
  <c r="Y160" i="13"/>
  <c r="P165" i="13"/>
  <c r="R171" i="13"/>
  <c r="K176" i="13"/>
  <c r="W177" i="13"/>
  <c r="R168" i="13"/>
  <c r="P179" i="13"/>
  <c r="T168" i="13"/>
  <c r="R179" i="13"/>
  <c r="T179" i="13"/>
  <c r="R107" i="13"/>
  <c r="K118" i="13"/>
  <c r="K164" i="13"/>
  <c r="U179" i="13"/>
  <c r="K178" i="13"/>
  <c r="W179" i="13"/>
  <c r="U176" i="13"/>
  <c r="M178" i="13"/>
  <c r="N178" i="13"/>
  <c r="U107" i="13"/>
  <c r="N118" i="13"/>
  <c r="T101" i="13"/>
  <c r="M112" i="13"/>
  <c r="M158" i="13"/>
  <c r="T98" i="13"/>
  <c r="U101" i="13"/>
  <c r="M109" i="13"/>
  <c r="N112" i="13"/>
  <c r="B128" i="13"/>
  <c r="M155" i="13"/>
  <c r="N158" i="13"/>
  <c r="U98" i="13"/>
  <c r="M106" i="13"/>
  <c r="N155" i="13"/>
  <c r="T173" i="13"/>
  <c r="K180" i="13"/>
  <c r="T158" i="13"/>
  <c r="U161" i="13"/>
  <c r="M169" i="13"/>
  <c r="N172" i="13"/>
  <c r="P97" i="13"/>
  <c r="R103" i="13"/>
  <c r="T109" i="13"/>
  <c r="U112" i="13"/>
  <c r="K114" i="13"/>
  <c r="W118" i="13"/>
  <c r="M120" i="13"/>
  <c r="T155" i="13"/>
  <c r="U158" i="13"/>
  <c r="K160" i="13"/>
  <c r="W164" i="13"/>
  <c r="M166" i="13"/>
  <c r="N169" i="13"/>
  <c r="U178" i="13"/>
  <c r="M180" i="13"/>
  <c r="T118" i="13"/>
  <c r="T115" i="13"/>
  <c r="U118" i="13"/>
  <c r="T161" i="13"/>
  <c r="U164" i="13"/>
  <c r="W115" i="13"/>
  <c r="P172" i="13"/>
  <c r="N180" i="13"/>
  <c r="M97" i="13"/>
  <c r="T164" i="13"/>
  <c r="M172" i="13"/>
  <c r="T112" i="13"/>
  <c r="R97" i="13"/>
  <c r="K108" i="13"/>
  <c r="K177" i="13"/>
  <c r="W178" i="13"/>
  <c r="T97" i="13"/>
  <c r="M108" i="13"/>
  <c r="R169" i="13"/>
  <c r="M177" i="13"/>
  <c r="R166" i="13"/>
  <c r="R180" i="13"/>
  <c r="R160" i="13"/>
  <c r="T166" i="13"/>
  <c r="K171" i="13"/>
  <c r="T180" i="13"/>
  <c r="N99" i="13"/>
  <c r="T117" i="13"/>
  <c r="U166" i="13"/>
  <c r="U180" i="13"/>
  <c r="K179" i="13"/>
  <c r="W180" i="13"/>
  <c r="W97" i="13"/>
  <c r="M99" i="13"/>
  <c r="P108" i="13"/>
  <c r="T120" i="13"/>
  <c r="U120" i="13"/>
  <c r="B65" i="13"/>
  <c r="M96" i="13"/>
  <c r="T114" i="13"/>
  <c r="U117" i="13"/>
  <c r="T160" i="13"/>
  <c r="M171" i="13"/>
  <c r="T111" i="13"/>
  <c r="M122" i="13"/>
  <c r="T157" i="13"/>
  <c r="M168" i="13"/>
  <c r="T177" i="13"/>
  <c r="T166" i="12"/>
  <c r="M156" i="12"/>
  <c r="M157" i="12"/>
  <c r="N160" i="12"/>
  <c r="N164" i="12"/>
  <c r="N156" i="12"/>
  <c r="W159" i="12"/>
  <c r="Y157" i="12"/>
  <c r="T161" i="12"/>
  <c r="T162" i="12"/>
  <c r="P164" i="12"/>
  <c r="R165" i="12"/>
  <c r="U157" i="12"/>
  <c r="P157" i="12"/>
  <c r="B157" i="12" s="1"/>
  <c r="U161" i="12"/>
  <c r="U162" i="12"/>
  <c r="T159" i="12"/>
  <c r="M164" i="12"/>
  <c r="U165" i="12"/>
  <c r="R157" i="12"/>
  <c r="M102" i="12"/>
  <c r="T104" i="12"/>
  <c r="U106" i="12"/>
  <c r="N110" i="12"/>
  <c r="K101" i="12"/>
  <c r="N102" i="12"/>
  <c r="W102" i="12"/>
  <c r="N105" i="12"/>
  <c r="M109" i="12"/>
  <c r="P110" i="12"/>
  <c r="Y110" i="12"/>
  <c r="U111" i="12"/>
  <c r="M101" i="12"/>
  <c r="Y102" i="12"/>
  <c r="K104" i="12"/>
  <c r="P105" i="12"/>
  <c r="Y106" i="12"/>
  <c r="N109" i="12"/>
  <c r="U102" i="12"/>
  <c r="N101" i="12"/>
  <c r="R110" i="12"/>
  <c r="T106" i="12"/>
  <c r="M110" i="12"/>
  <c r="R102" i="12"/>
  <c r="Y105" i="12"/>
  <c r="P97" i="12"/>
  <c r="T98" i="12"/>
  <c r="W99" i="12"/>
  <c r="Y99" i="12"/>
  <c r="K98" i="12"/>
  <c r="Y98" i="12"/>
  <c r="T99" i="12"/>
  <c r="N97" i="12"/>
  <c r="U99" i="12"/>
  <c r="A68" i="12"/>
  <c r="B67" i="12"/>
  <c r="M171" i="12"/>
  <c r="N171" i="12"/>
  <c r="T96" i="12"/>
  <c r="M99" i="12"/>
  <c r="T101" i="12"/>
  <c r="Y101" i="12"/>
  <c r="P103" i="12"/>
  <c r="M108" i="12"/>
  <c r="N108" i="12"/>
  <c r="W108" i="12"/>
  <c r="R111" i="12"/>
  <c r="W111" i="12"/>
  <c r="T113" i="12"/>
  <c r="U113" i="12"/>
  <c r="U116" i="12"/>
  <c r="Y116" i="12"/>
  <c r="W116" i="12"/>
  <c r="R119" i="12"/>
  <c r="W119" i="12"/>
  <c r="A159" i="12"/>
  <c r="D158" i="12"/>
  <c r="T160" i="12"/>
  <c r="U160" i="12"/>
  <c r="R166" i="12"/>
  <c r="R174" i="12"/>
  <c r="M178" i="12"/>
  <c r="N178" i="12"/>
  <c r="N111" i="12"/>
  <c r="P111" i="12"/>
  <c r="N119" i="12"/>
  <c r="P119" i="12"/>
  <c r="N166" i="12"/>
  <c r="K166" i="12"/>
  <c r="P166" i="12"/>
  <c r="N179" i="12"/>
  <c r="M179" i="12"/>
  <c r="K179" i="12"/>
  <c r="U180" i="12"/>
  <c r="R180" i="12"/>
  <c r="Y180" i="12"/>
  <c r="W180" i="12"/>
  <c r="M163" i="12"/>
  <c r="N163" i="12"/>
  <c r="U100" i="12"/>
  <c r="Y100" i="12"/>
  <c r="M103" i="12"/>
  <c r="K106" i="12"/>
  <c r="P106" i="12"/>
  <c r="N104" i="12"/>
  <c r="T109" i="12"/>
  <c r="Y109" i="12"/>
  <c r="U96" i="12"/>
  <c r="T97" i="12"/>
  <c r="U97" i="12"/>
  <c r="N99" i="12"/>
  <c r="M100" i="12"/>
  <c r="N100" i="12"/>
  <c r="W100" i="12"/>
  <c r="U101" i="12"/>
  <c r="P104" i="12"/>
  <c r="T111" i="12"/>
  <c r="T116" i="12"/>
  <c r="T117" i="12"/>
  <c r="R117" i="12"/>
  <c r="Y117" i="12"/>
  <c r="T119" i="12"/>
  <c r="K122" i="12"/>
  <c r="P122" i="12"/>
  <c r="A131" i="12"/>
  <c r="B130" i="12"/>
  <c r="T156" i="12"/>
  <c r="R156" i="12"/>
  <c r="Y156" i="12"/>
  <c r="R158" i="12"/>
  <c r="W158" i="12"/>
  <c r="P171" i="12"/>
  <c r="M180" i="12"/>
  <c r="P180" i="12"/>
  <c r="N180" i="12"/>
  <c r="T105" i="12"/>
  <c r="U105" i="12"/>
  <c r="M159" i="12"/>
  <c r="K159" i="12"/>
  <c r="U178" i="12"/>
  <c r="R178" i="12"/>
  <c r="Y178" i="12"/>
  <c r="W178" i="12"/>
  <c r="U108" i="12"/>
  <c r="Y108" i="12"/>
  <c r="M111" i="12"/>
  <c r="N158" i="12"/>
  <c r="P158" i="12"/>
  <c r="N159" i="12"/>
  <c r="T180" i="12"/>
  <c r="A98" i="12"/>
  <c r="M158" i="12"/>
  <c r="B158" i="12" s="1"/>
  <c r="M106" i="12"/>
  <c r="R107" i="12"/>
  <c r="N107" i="12"/>
  <c r="K107" i="12"/>
  <c r="P163" i="12"/>
  <c r="M176" i="12"/>
  <c r="N176" i="12"/>
  <c r="R98" i="12"/>
  <c r="R103" i="12"/>
  <c r="W103" i="12"/>
  <c r="P107" i="12"/>
  <c r="W109" i="12"/>
  <c r="K114" i="12"/>
  <c r="P114" i="12"/>
  <c r="K161" i="12"/>
  <c r="P161" i="12"/>
  <c r="U163" i="12"/>
  <c r="Y163" i="12"/>
  <c r="W163" i="12"/>
  <c r="N167" i="12"/>
  <c r="M167" i="12"/>
  <c r="K167" i="12"/>
  <c r="N175" i="12"/>
  <c r="M175" i="12"/>
  <c r="K175" i="12"/>
  <c r="P178" i="12"/>
  <c r="N174" i="12"/>
  <c r="K174" i="12"/>
  <c r="P174" i="12"/>
  <c r="M119" i="12"/>
  <c r="M166" i="12"/>
  <c r="T168" i="12"/>
  <c r="Y168" i="12"/>
  <c r="U168" i="12"/>
  <c r="B66" i="12"/>
  <c r="M98" i="12"/>
  <c r="W105" i="12"/>
  <c r="P179" i="12"/>
  <c r="N98" i="12"/>
  <c r="T100" i="12"/>
  <c r="T121" i="12"/>
  <c r="U121" i="12"/>
  <c r="P159" i="12"/>
  <c r="N96" i="12"/>
  <c r="W96" i="12"/>
  <c r="W97" i="12"/>
  <c r="P99" i="12"/>
  <c r="P100" i="12"/>
  <c r="W101" i="12"/>
  <c r="T103" i="12"/>
  <c r="Y104" i="12"/>
  <c r="U104" i="12"/>
  <c r="R104" i="12"/>
  <c r="R105" i="12"/>
  <c r="R106" i="12"/>
  <c r="K111" i="12"/>
  <c r="M112" i="12"/>
  <c r="K112" i="12"/>
  <c r="M114" i="12"/>
  <c r="M116" i="12"/>
  <c r="N116" i="12"/>
  <c r="K119" i="12"/>
  <c r="M120" i="12"/>
  <c r="K120" i="12"/>
  <c r="Y121" i="12"/>
  <c r="N122" i="12"/>
  <c r="U158" i="12"/>
  <c r="M161" i="12"/>
  <c r="T163" i="12"/>
  <c r="U164" i="12"/>
  <c r="T164" i="12"/>
  <c r="R164" i="12"/>
  <c r="Y164" i="12"/>
  <c r="U171" i="12"/>
  <c r="R171" i="12"/>
  <c r="Y171" i="12"/>
  <c r="W171" i="12"/>
  <c r="U172" i="12"/>
  <c r="T172" i="12"/>
  <c r="R172" i="12"/>
  <c r="Y172" i="12"/>
  <c r="U176" i="12"/>
  <c r="R176" i="12"/>
  <c r="Y176" i="12"/>
  <c r="W176" i="12"/>
  <c r="N177" i="12"/>
  <c r="M177" i="12"/>
  <c r="K177" i="12"/>
  <c r="R112" i="12"/>
  <c r="K115" i="12"/>
  <c r="T118" i="12"/>
  <c r="R120" i="12"/>
  <c r="M121" i="12"/>
  <c r="T157" i="12"/>
  <c r="R159" i="12"/>
  <c r="M160" i="12"/>
  <c r="K162" i="12"/>
  <c r="T165" i="12"/>
  <c r="W166" i="12"/>
  <c r="R167" i="12"/>
  <c r="M168" i="12"/>
  <c r="P169" i="12"/>
  <c r="K170" i="12"/>
  <c r="T173" i="12"/>
  <c r="W174" i="12"/>
  <c r="R175" i="12"/>
  <c r="R177" i="12"/>
  <c r="R179" i="12"/>
  <c r="K181" i="12"/>
  <c r="U112" i="12"/>
  <c r="N115" i="12"/>
  <c r="U120" i="12"/>
  <c r="U159" i="12"/>
  <c r="U167" i="12"/>
  <c r="N170" i="12"/>
  <c r="U175" i="12"/>
  <c r="U177" i="12"/>
  <c r="U179" i="12"/>
  <c r="M181" i="12"/>
  <c r="U181" i="12"/>
  <c r="N181" i="12"/>
  <c r="W181" i="12"/>
  <c r="P171" i="7"/>
  <c r="K172" i="7"/>
  <c r="N171" i="7"/>
  <c r="N168" i="7"/>
  <c r="R172" i="7"/>
  <c r="T169" i="7"/>
  <c r="U169" i="7"/>
  <c r="P176" i="7"/>
  <c r="N180" i="7"/>
  <c r="P178" i="7"/>
  <c r="P180" i="7"/>
  <c r="R181" i="7"/>
  <c r="W121" i="7"/>
  <c r="A129" i="7"/>
  <c r="M169" i="7"/>
  <c r="M173" i="7"/>
  <c r="T174" i="7"/>
  <c r="T120" i="7"/>
  <c r="N121" i="7"/>
  <c r="W122" i="7"/>
  <c r="P169" i="7"/>
  <c r="M172" i="7"/>
  <c r="P173" i="7"/>
  <c r="K176" i="7"/>
  <c r="K178" i="7"/>
  <c r="T181" i="7"/>
  <c r="K171" i="7"/>
  <c r="N172" i="7"/>
  <c r="R169" i="7"/>
  <c r="T170" i="7"/>
  <c r="R173" i="7"/>
  <c r="M176" i="7"/>
  <c r="N178" i="7"/>
  <c r="R112" i="7"/>
  <c r="R121" i="7"/>
  <c r="U170" i="7"/>
  <c r="U173" i="7"/>
  <c r="K167" i="7"/>
  <c r="P167" i="7"/>
  <c r="K168" i="7"/>
  <c r="P159" i="7"/>
  <c r="U157" i="7"/>
  <c r="R158" i="7"/>
  <c r="N157" i="7"/>
  <c r="T162" i="7"/>
  <c r="U165" i="7"/>
  <c r="K165" i="7"/>
  <c r="R166" i="7"/>
  <c r="N156" i="7"/>
  <c r="K159" i="7"/>
  <c r="T161" i="7"/>
  <c r="M165" i="7"/>
  <c r="T166" i="7"/>
  <c r="U161" i="7"/>
  <c r="W164" i="7"/>
  <c r="N165" i="7"/>
  <c r="T158" i="7"/>
  <c r="M161" i="7"/>
  <c r="M164" i="7"/>
  <c r="P156" i="7"/>
  <c r="U158" i="7"/>
  <c r="N161" i="7"/>
  <c r="N164" i="7"/>
  <c r="R157" i="7"/>
  <c r="U166" i="7"/>
  <c r="R156" i="7"/>
  <c r="W158" i="7"/>
  <c r="P161" i="7"/>
  <c r="P164" i="7"/>
  <c r="R165" i="7"/>
  <c r="K156" i="7"/>
  <c r="K157" i="7"/>
  <c r="K160" i="7"/>
  <c r="W166" i="7"/>
  <c r="R161" i="7"/>
  <c r="R164" i="7"/>
  <c r="W156" i="7"/>
  <c r="M157" i="7"/>
  <c r="N160" i="7"/>
  <c r="U162" i="7"/>
  <c r="U118" i="7"/>
  <c r="R120" i="7"/>
  <c r="R114" i="7"/>
  <c r="K116" i="7"/>
  <c r="P117" i="7"/>
  <c r="P122" i="7"/>
  <c r="R117" i="7"/>
  <c r="T119" i="7"/>
  <c r="R122" i="7"/>
  <c r="P116" i="7"/>
  <c r="K117" i="7"/>
  <c r="N118" i="7"/>
  <c r="U119" i="7"/>
  <c r="T122" i="7"/>
  <c r="M114" i="7"/>
  <c r="M117" i="7"/>
  <c r="M122" i="7"/>
  <c r="W112" i="7"/>
  <c r="K115" i="7"/>
  <c r="N122" i="7"/>
  <c r="T114" i="7"/>
  <c r="T115" i="7"/>
  <c r="N114" i="7"/>
  <c r="W114" i="7"/>
  <c r="M115" i="7"/>
  <c r="P114" i="7"/>
  <c r="U114" i="7"/>
  <c r="P115" i="7"/>
  <c r="U115" i="7"/>
  <c r="T112" i="7"/>
  <c r="K113" i="7"/>
  <c r="K102" i="7"/>
  <c r="P106" i="7"/>
  <c r="R109" i="7"/>
  <c r="R96" i="7"/>
  <c r="K108" i="7"/>
  <c r="T111" i="7"/>
  <c r="P96" i="7"/>
  <c r="K99" i="7"/>
  <c r="K104" i="7"/>
  <c r="U98" i="7"/>
  <c r="M99" i="7"/>
  <c r="R105" i="7"/>
  <c r="W104" i="7"/>
  <c r="W98" i="7"/>
  <c r="R102" i="7"/>
  <c r="U111" i="7"/>
  <c r="U97" i="7"/>
  <c r="N98" i="7"/>
  <c r="T108" i="7"/>
  <c r="P109" i="7"/>
  <c r="U106" i="7"/>
  <c r="T99" i="7"/>
  <c r="U103" i="7"/>
  <c r="R106" i="7"/>
  <c r="N110" i="7"/>
  <c r="N101" i="7"/>
  <c r="M103" i="7"/>
  <c r="M98" i="7"/>
  <c r="K101" i="7"/>
  <c r="T103" i="7"/>
  <c r="U107" i="7"/>
  <c r="K110" i="7"/>
  <c r="K96" i="7"/>
  <c r="P98" i="7"/>
  <c r="P99" i="7"/>
  <c r="N103" i="7"/>
  <c r="W103" i="7"/>
  <c r="K106" i="7"/>
  <c r="K109" i="7"/>
  <c r="W96" i="7"/>
  <c r="P101" i="7"/>
  <c r="W111" i="7"/>
  <c r="N96" i="7"/>
  <c r="R98" i="7"/>
  <c r="R99" i="7"/>
  <c r="U105" i="7"/>
  <c r="M106" i="7"/>
  <c r="N109" i="7"/>
  <c r="R110" i="7"/>
  <c r="N111" i="7"/>
  <c r="M102" i="7"/>
  <c r="K105" i="7"/>
  <c r="W106" i="7"/>
  <c r="A99" i="7"/>
  <c r="R100" i="7"/>
  <c r="R119" i="7"/>
  <c r="T160" i="7"/>
  <c r="W160" i="7"/>
  <c r="U160" i="7"/>
  <c r="M163" i="7"/>
  <c r="P163" i="7"/>
  <c r="N163" i="7"/>
  <c r="T168" i="7"/>
  <c r="W168" i="7"/>
  <c r="U168" i="7"/>
  <c r="N174" i="7"/>
  <c r="M174" i="7"/>
  <c r="K174" i="7"/>
  <c r="U175" i="7"/>
  <c r="T175" i="7"/>
  <c r="R175" i="7"/>
  <c r="K97" i="7"/>
  <c r="T97" i="7"/>
  <c r="K100" i="7"/>
  <c r="T100" i="7"/>
  <c r="R101" i="7"/>
  <c r="N104" i="7"/>
  <c r="M104" i="7"/>
  <c r="M107" i="7"/>
  <c r="R108" i="7"/>
  <c r="M111" i="7"/>
  <c r="K112" i="7"/>
  <c r="R113" i="7"/>
  <c r="M118" i="7"/>
  <c r="D157" i="7"/>
  <c r="A158" i="7"/>
  <c r="R162" i="7"/>
  <c r="N162" i="7"/>
  <c r="M162" i="7"/>
  <c r="K162" i="7"/>
  <c r="U178" i="7"/>
  <c r="T178" i="7"/>
  <c r="R178" i="7"/>
  <c r="U180" i="7"/>
  <c r="T180" i="7"/>
  <c r="R180" i="7"/>
  <c r="W180" i="7"/>
  <c r="M97" i="7"/>
  <c r="U109" i="7"/>
  <c r="T109" i="7"/>
  <c r="T113" i="7"/>
  <c r="N97" i="7"/>
  <c r="W97" i="7"/>
  <c r="N100" i="7"/>
  <c r="W100" i="7"/>
  <c r="T102" i="7"/>
  <c r="M105" i="7"/>
  <c r="M108" i="7"/>
  <c r="P111" i="7"/>
  <c r="P112" i="7"/>
  <c r="U113" i="7"/>
  <c r="U116" i="7"/>
  <c r="N119" i="7"/>
  <c r="N120" i="7"/>
  <c r="M120" i="7"/>
  <c r="W120" i="7"/>
  <c r="M100" i="7"/>
  <c r="P107" i="7"/>
  <c r="M119" i="7"/>
  <c r="U163" i="7"/>
  <c r="R163" i="7"/>
  <c r="U171" i="7"/>
  <c r="T171" i="7"/>
  <c r="R171" i="7"/>
  <c r="U177" i="7"/>
  <c r="T177" i="7"/>
  <c r="R177" i="7"/>
  <c r="U102" i="7"/>
  <c r="R104" i="7"/>
  <c r="N105" i="7"/>
  <c r="W105" i="7"/>
  <c r="R107" i="7"/>
  <c r="N108" i="7"/>
  <c r="W108" i="7"/>
  <c r="W109" i="7"/>
  <c r="T110" i="7"/>
  <c r="M113" i="7"/>
  <c r="M116" i="7"/>
  <c r="U117" i="7"/>
  <c r="T117" i="7"/>
  <c r="R118" i="7"/>
  <c r="T121" i="7"/>
  <c r="N158" i="7"/>
  <c r="K158" i="7"/>
  <c r="N166" i="7"/>
  <c r="K166" i="7"/>
  <c r="W171" i="7"/>
  <c r="W177" i="7"/>
  <c r="U179" i="7"/>
  <c r="T179" i="7"/>
  <c r="R179" i="7"/>
  <c r="U101" i="7"/>
  <c r="T101" i="7"/>
  <c r="R116" i="7"/>
  <c r="U159" i="7"/>
  <c r="T159" i="7"/>
  <c r="R159" i="7"/>
  <c r="U167" i="7"/>
  <c r="T167" i="7"/>
  <c r="R167" i="7"/>
  <c r="A66" i="7"/>
  <c r="U110" i="7"/>
  <c r="R111" i="7"/>
  <c r="N113" i="7"/>
  <c r="W113" i="7"/>
  <c r="R115" i="7"/>
  <c r="W116" i="7"/>
  <c r="P119" i="7"/>
  <c r="P120" i="7"/>
  <c r="U121" i="7"/>
  <c r="M158" i="7"/>
  <c r="W163" i="7"/>
  <c r="M166" i="7"/>
  <c r="N112" i="7"/>
  <c r="M112" i="7"/>
  <c r="U96" i="7"/>
  <c r="T96" i="7"/>
  <c r="R97" i="7"/>
  <c r="U99" i="7"/>
  <c r="N102" i="7"/>
  <c r="K103" i="7"/>
  <c r="R103" i="7"/>
  <c r="T104" i="7"/>
  <c r="K107" i="7"/>
  <c r="T107" i="7"/>
  <c r="M110" i="7"/>
  <c r="W117" i="7"/>
  <c r="K118" i="7"/>
  <c r="T118" i="7"/>
  <c r="M121" i="7"/>
  <c r="R160" i="7"/>
  <c r="K163" i="7"/>
  <c r="R168" i="7"/>
  <c r="R170" i="7"/>
  <c r="N170" i="7"/>
  <c r="M170" i="7"/>
  <c r="K170" i="7"/>
  <c r="U176" i="7"/>
  <c r="T176" i="7"/>
  <c r="R176" i="7"/>
  <c r="W179" i="7"/>
  <c r="T157" i="7"/>
  <c r="M160" i="7"/>
  <c r="T165" i="7"/>
  <c r="M168" i="7"/>
  <c r="T173" i="7"/>
  <c r="W174" i="7"/>
  <c r="K181" i="7"/>
  <c r="T156" i="7"/>
  <c r="M159" i="7"/>
  <c r="T164" i="7"/>
  <c r="M167" i="7"/>
  <c r="K169" i="7"/>
  <c r="T172" i="7"/>
  <c r="W173" i="7"/>
  <c r="R174" i="7"/>
  <c r="M175" i="7"/>
  <c r="M177" i="7"/>
  <c r="M179" i="7"/>
  <c r="M181" i="7"/>
  <c r="U181" i="7"/>
  <c r="W170" i="7"/>
  <c r="U172" i="7"/>
  <c r="N175" i="7"/>
  <c r="N177" i="7"/>
  <c r="N179" i="7"/>
  <c r="N181" i="7"/>
  <c r="W181" i="7"/>
  <c r="K106" i="10"/>
  <c r="K108" i="10"/>
  <c r="K168" i="10"/>
  <c r="K170" i="10"/>
  <c r="K165" i="10"/>
  <c r="R109" i="10"/>
  <c r="K122" i="10"/>
  <c r="P186" i="10"/>
  <c r="Y163" i="10"/>
  <c r="Y109" i="10"/>
  <c r="R186" i="10"/>
  <c r="R104" i="10"/>
  <c r="M186" i="10"/>
  <c r="N186" i="10"/>
  <c r="W163" i="10"/>
  <c r="P172" i="10"/>
  <c r="R121" i="10"/>
  <c r="W101" i="10"/>
  <c r="R172" i="10"/>
  <c r="K125" i="10"/>
  <c r="K171" i="10"/>
  <c r="R173" i="10"/>
  <c r="Y170" i="10"/>
  <c r="R96" i="10"/>
  <c r="W118" i="10"/>
  <c r="Y114" i="10"/>
  <c r="Y111" i="10"/>
  <c r="W103" i="10"/>
  <c r="N173" i="10"/>
  <c r="R177" i="10"/>
  <c r="Y103" i="10"/>
  <c r="R162" i="10"/>
  <c r="P173" i="10"/>
  <c r="Y162" i="10"/>
  <c r="R117" i="10"/>
  <c r="U101" i="10"/>
  <c r="W183" i="10"/>
  <c r="K182" i="10"/>
  <c r="Y117" i="10"/>
  <c r="U163" i="10"/>
  <c r="Y97" i="10"/>
  <c r="Y101" i="10"/>
  <c r="Y113" i="10"/>
  <c r="K179" i="10"/>
  <c r="T167" i="10"/>
  <c r="T171" i="10"/>
  <c r="N119" i="10"/>
  <c r="P119" i="10"/>
  <c r="Y184" i="10"/>
  <c r="D162" i="10"/>
  <c r="A66" i="10"/>
  <c r="A67" i="10" s="1"/>
  <c r="A68" i="10" s="1"/>
  <c r="T102" i="10"/>
  <c r="R119" i="10"/>
  <c r="T175" i="10"/>
  <c r="P187" i="10"/>
  <c r="U102" i="10"/>
  <c r="R126" i="10"/>
  <c r="R187" i="10"/>
  <c r="W102" i="10"/>
  <c r="K109" i="10"/>
  <c r="R113" i="10"/>
  <c r="K117" i="10"/>
  <c r="K162" i="10"/>
  <c r="U106" i="10"/>
  <c r="W113" i="10"/>
  <c r="R120" i="10"/>
  <c r="W185" i="10"/>
  <c r="K103" i="10"/>
  <c r="W106" i="10"/>
  <c r="W109" i="10"/>
  <c r="W162" i="10"/>
  <c r="R166" i="10"/>
  <c r="Y185" i="10"/>
  <c r="K188" i="10"/>
  <c r="Y167" i="10"/>
  <c r="W167" i="10"/>
  <c r="N183" i="10"/>
  <c r="K114" i="10"/>
  <c r="K118" i="10"/>
  <c r="K173" i="10"/>
  <c r="U104" i="10"/>
  <c r="Y186" i="10"/>
  <c r="Y104" i="10"/>
  <c r="Y106" i="10"/>
  <c r="R101" i="10"/>
  <c r="Y166" i="10"/>
  <c r="R180" i="10"/>
  <c r="N187" i="10"/>
  <c r="U184" i="10"/>
  <c r="Y108" i="10"/>
  <c r="N177" i="10"/>
  <c r="W97" i="10"/>
  <c r="U118" i="10"/>
  <c r="K167" i="10"/>
  <c r="P125" i="10"/>
  <c r="P122" i="10"/>
  <c r="R125" i="10"/>
  <c r="R122" i="10"/>
  <c r="W125" i="10"/>
  <c r="K121" i="10"/>
  <c r="Y120" i="10"/>
  <c r="N107" i="10"/>
  <c r="P111" i="10"/>
  <c r="P114" i="10"/>
  <c r="P108" i="10"/>
  <c r="R114" i="10"/>
  <c r="R108" i="10"/>
  <c r="N118" i="10"/>
  <c r="R118" i="10"/>
  <c r="M116" i="10"/>
  <c r="M113" i="10"/>
  <c r="R116" i="10"/>
  <c r="P107" i="10"/>
  <c r="R107" i="10"/>
  <c r="R111" i="10"/>
  <c r="M114" i="10"/>
  <c r="N116" i="10"/>
  <c r="N113" i="10"/>
  <c r="K107" i="10"/>
  <c r="K97" i="10"/>
  <c r="P104" i="10"/>
  <c r="M99" i="10"/>
  <c r="N99" i="10"/>
  <c r="P99" i="10"/>
  <c r="R99" i="10"/>
  <c r="M97" i="10"/>
  <c r="N97" i="10"/>
  <c r="N103" i="10"/>
  <c r="P103" i="10"/>
  <c r="R103" i="10"/>
  <c r="R176" i="10"/>
  <c r="R179" i="10"/>
  <c r="M177" i="10"/>
  <c r="W178" i="10"/>
  <c r="R182" i="10"/>
  <c r="P177" i="10"/>
  <c r="K180" i="10"/>
  <c r="U178" i="10"/>
  <c r="P176" i="10"/>
  <c r="Y178" i="10"/>
  <c r="N181" i="10"/>
  <c r="W181" i="10"/>
  <c r="U181" i="10"/>
  <c r="Y181" i="10"/>
  <c r="R175" i="10"/>
  <c r="P170" i="10"/>
  <c r="R170" i="10"/>
  <c r="R171" i="10"/>
  <c r="R167" i="10"/>
  <c r="M165" i="10"/>
  <c r="R165" i="10"/>
  <c r="N168" i="10"/>
  <c r="P168" i="10"/>
  <c r="R168" i="10"/>
  <c r="P165" i="10"/>
  <c r="P166" i="10"/>
  <c r="N167" i="10"/>
  <c r="R160" i="10"/>
  <c r="R163" i="10"/>
  <c r="P160" i="10"/>
  <c r="K163" i="10"/>
  <c r="P163" i="10"/>
  <c r="M163" i="10"/>
  <c r="R184" i="10"/>
  <c r="P184" i="10"/>
  <c r="M126" i="10"/>
  <c r="M184" i="10"/>
  <c r="N126" i="10"/>
  <c r="N184" i="10"/>
  <c r="Y116" i="10"/>
  <c r="W116" i="10"/>
  <c r="U116" i="10"/>
  <c r="T116" i="10"/>
  <c r="P126" i="10"/>
  <c r="Y160" i="10"/>
  <c r="W160" i="10"/>
  <c r="U160" i="10"/>
  <c r="T160" i="10"/>
  <c r="Y173" i="10"/>
  <c r="U173" i="10"/>
  <c r="W173" i="10"/>
  <c r="T173" i="10"/>
  <c r="M101" i="10"/>
  <c r="N101" i="10"/>
  <c r="D163" i="10"/>
  <c r="P124" i="10"/>
  <c r="N124" i="10"/>
  <c r="M124" i="10"/>
  <c r="K96" i="10"/>
  <c r="P101" i="10"/>
  <c r="Y171" i="10"/>
  <c r="W171" i="10"/>
  <c r="P98" i="10"/>
  <c r="N98" i="10"/>
  <c r="M96" i="10"/>
  <c r="M98" i="10"/>
  <c r="R124" i="10"/>
  <c r="Y124" i="10"/>
  <c r="W124" i="10"/>
  <c r="U124" i="10"/>
  <c r="B133" i="10"/>
  <c r="K161" i="10"/>
  <c r="R161" i="10"/>
  <c r="P161" i="10"/>
  <c r="N161" i="10"/>
  <c r="M161" i="10"/>
  <c r="N96" i="10"/>
  <c r="T124" i="10"/>
  <c r="A134" i="10"/>
  <c r="K112" i="10"/>
  <c r="R112" i="10"/>
  <c r="M180" i="10"/>
  <c r="R185" i="10"/>
  <c r="P185" i="10"/>
  <c r="N185" i="10"/>
  <c r="M185" i="10"/>
  <c r="K185" i="10"/>
  <c r="P96" i="10"/>
  <c r="R98" i="10"/>
  <c r="Y98" i="10"/>
  <c r="W98" i="10"/>
  <c r="M112" i="10"/>
  <c r="N180" i="10"/>
  <c r="T98" i="10"/>
  <c r="N112" i="10"/>
  <c r="Y168" i="10"/>
  <c r="W168" i="10"/>
  <c r="U98" i="10"/>
  <c r="T168" i="10"/>
  <c r="P180" i="10"/>
  <c r="Y187" i="10"/>
  <c r="W187" i="10"/>
  <c r="Y96" i="10"/>
  <c r="W96" i="10"/>
  <c r="U96" i="10"/>
  <c r="P112" i="10"/>
  <c r="U168" i="10"/>
  <c r="T187" i="10"/>
  <c r="T96" i="10"/>
  <c r="M109" i="10"/>
  <c r="R178" i="10"/>
  <c r="P178" i="10"/>
  <c r="N178" i="10"/>
  <c r="U187" i="10"/>
  <c r="N109" i="10"/>
  <c r="M178" i="10"/>
  <c r="D165" i="10"/>
  <c r="A166" i="10"/>
  <c r="R102" i="10"/>
  <c r="P102" i="10"/>
  <c r="N102" i="10"/>
  <c r="K102" i="10"/>
  <c r="P109" i="10"/>
  <c r="M120" i="10"/>
  <c r="M102" i="10"/>
  <c r="N120" i="10"/>
  <c r="P120" i="10"/>
  <c r="M162" i="10"/>
  <c r="N162" i="10"/>
  <c r="T107" i="10"/>
  <c r="P162" i="10"/>
  <c r="U107" i="10"/>
  <c r="K123" i="10"/>
  <c r="R123" i="10"/>
  <c r="P123" i="10"/>
  <c r="N123" i="10"/>
  <c r="M123" i="10"/>
  <c r="Y176" i="10"/>
  <c r="W176" i="10"/>
  <c r="U176" i="10"/>
  <c r="T176" i="10"/>
  <c r="W107" i="10"/>
  <c r="T118" i="10"/>
  <c r="R181" i="10"/>
  <c r="P181" i="10"/>
  <c r="M181" i="10"/>
  <c r="M183" i="10"/>
  <c r="Y119" i="10"/>
  <c r="W119" i="10"/>
  <c r="T119" i="10"/>
  <c r="T121" i="10"/>
  <c r="Y172" i="10"/>
  <c r="W172" i="10"/>
  <c r="P183" i="10"/>
  <c r="T99" i="10"/>
  <c r="T111" i="10"/>
  <c r="P113" i="10"/>
  <c r="U119" i="10"/>
  <c r="U121" i="10"/>
  <c r="T172" i="10"/>
  <c r="W175" i="10"/>
  <c r="Y177" i="10"/>
  <c r="W177" i="10"/>
  <c r="U177" i="10"/>
  <c r="U99" i="10"/>
  <c r="U111" i="10"/>
  <c r="Y123" i="10"/>
  <c r="W123" i="10"/>
  <c r="U123" i="10"/>
  <c r="T123" i="10"/>
  <c r="Y161" i="10"/>
  <c r="W161" i="10"/>
  <c r="U161" i="10"/>
  <c r="T161" i="10"/>
  <c r="U172" i="10"/>
  <c r="T177" i="10"/>
  <c r="T179" i="10"/>
  <c r="R183" i="10"/>
  <c r="M104" i="10"/>
  <c r="W121" i="10"/>
  <c r="T125" i="10"/>
  <c r="Y175" i="10"/>
  <c r="U179" i="10"/>
  <c r="W99" i="10"/>
  <c r="N104" i="10"/>
  <c r="U125" i="10"/>
  <c r="M166" i="10"/>
  <c r="T183" i="10"/>
  <c r="N166" i="10"/>
  <c r="W179" i="10"/>
  <c r="U183" i="10"/>
  <c r="W182" i="10"/>
  <c r="T114" i="10"/>
  <c r="N117" i="10"/>
  <c r="D161" i="10"/>
  <c r="U186" i="10"/>
  <c r="R188" i="10"/>
  <c r="T103" i="10"/>
  <c r="U114" i="10"/>
  <c r="M170" i="10"/>
  <c r="Y182" i="10"/>
  <c r="Y188" i="10"/>
  <c r="W188" i="10"/>
  <c r="U188" i="10"/>
  <c r="T188" i="10"/>
  <c r="M108" i="10"/>
  <c r="P117" i="10"/>
  <c r="B132" i="10"/>
  <c r="Y165" i="10"/>
  <c r="W165" i="10"/>
  <c r="U165" i="10"/>
  <c r="W186" i="10"/>
  <c r="Y122" i="10"/>
  <c r="W122" i="10"/>
  <c r="Y180" i="10"/>
  <c r="W180" i="10"/>
  <c r="M188" i="10"/>
  <c r="Y112" i="10"/>
  <c r="W112" i="10"/>
  <c r="U112" i="10"/>
  <c r="T112" i="10"/>
  <c r="T122" i="10"/>
  <c r="Y126" i="10"/>
  <c r="W126" i="10"/>
  <c r="U126" i="10"/>
  <c r="T180" i="10"/>
  <c r="T182" i="10"/>
  <c r="N188" i="10"/>
  <c r="R106" i="10"/>
  <c r="P106" i="10"/>
  <c r="U122" i="10"/>
  <c r="T126" i="10"/>
  <c r="U180" i="10"/>
  <c r="A101" i="10"/>
  <c r="M106" i="10"/>
  <c r="M117" i="10"/>
  <c r="P175" i="10"/>
  <c r="N175" i="10"/>
  <c r="M175" i="10"/>
  <c r="T108" i="10"/>
  <c r="M121" i="10"/>
  <c r="M171" i="10"/>
  <c r="R97" i="10"/>
  <c r="T104" i="10"/>
  <c r="U108" i="10"/>
  <c r="K111" i="10"/>
  <c r="M118" i="10"/>
  <c r="N121" i="10"/>
  <c r="K160" i="10"/>
  <c r="M167" i="10"/>
  <c r="N171" i="10"/>
  <c r="T184" i="10"/>
  <c r="T97" i="10"/>
  <c r="M111" i="10"/>
  <c r="M160" i="10"/>
  <c r="T120" i="10"/>
  <c r="T170" i="10"/>
  <c r="M182" i="10"/>
  <c r="T117" i="10"/>
  <c r="U120" i="10"/>
  <c r="T166" i="10"/>
  <c r="U170" i="10"/>
  <c r="M179" i="10"/>
  <c r="N182" i="10"/>
  <c r="M125" i="10"/>
  <c r="U166" i="10"/>
  <c r="M176" i="10"/>
  <c r="N179" i="10"/>
  <c r="T109" i="10"/>
  <c r="U113" i="10"/>
  <c r="M122" i="10"/>
  <c r="U162" i="10"/>
  <c r="M172" i="10"/>
  <c r="T185" i="10"/>
  <c r="U117" i="10"/>
  <c r="B26" i="9"/>
  <c r="A27" i="9"/>
  <c r="A89" i="9"/>
  <c r="D88" i="9"/>
  <c r="B88" i="9"/>
  <c r="A62" i="9"/>
  <c r="M134" i="9"/>
  <c r="N134" i="9"/>
  <c r="T134" i="9"/>
  <c r="W134" i="9"/>
  <c r="R64" i="9"/>
  <c r="W74" i="9"/>
  <c r="P81" i="9"/>
  <c r="B87" i="9"/>
  <c r="M55" i="9"/>
  <c r="U121" i="9"/>
  <c r="M136" i="9"/>
  <c r="N61" i="9"/>
  <c r="B61" i="9" s="1"/>
  <c r="R65" i="9"/>
  <c r="N65" i="9"/>
  <c r="P65" i="9"/>
  <c r="M65" i="9"/>
  <c r="W121" i="9"/>
  <c r="Y138" i="9"/>
  <c r="W138" i="9"/>
  <c r="U138" i="9"/>
  <c r="R138" i="9"/>
  <c r="P61" i="9"/>
  <c r="Y115" i="9"/>
  <c r="W115" i="9"/>
  <c r="B115" i="9" s="1"/>
  <c r="Y123" i="9"/>
  <c r="T138" i="9"/>
  <c r="B60" i="9"/>
  <c r="R132" i="9"/>
  <c r="K132" i="9"/>
  <c r="R61" i="9"/>
  <c r="U115" i="9"/>
  <c r="R136" i="9"/>
  <c r="W61" i="9"/>
  <c r="U61" i="9"/>
  <c r="Y61" i="9"/>
  <c r="Y136" i="9"/>
  <c r="U136" i="9"/>
  <c r="T61" i="9"/>
  <c r="W136" i="9"/>
  <c r="M76" i="9"/>
  <c r="N76" i="9"/>
  <c r="N70" i="9"/>
  <c r="R118" i="9"/>
  <c r="P118" i="9"/>
  <c r="N118" i="9"/>
  <c r="M118" i="9"/>
  <c r="B118" i="9" s="1"/>
  <c r="Y124" i="9"/>
  <c r="W124" i="9"/>
  <c r="U124" i="9"/>
  <c r="T124" i="9"/>
  <c r="T130" i="9"/>
  <c r="Y134" i="9"/>
  <c r="M64" i="9"/>
  <c r="N68" i="9"/>
  <c r="U130" i="9"/>
  <c r="M56" i="9"/>
  <c r="R70" i="9"/>
  <c r="W72" i="9"/>
  <c r="U72" i="9"/>
  <c r="R72" i="9"/>
  <c r="R76" i="9"/>
  <c r="N56" i="9"/>
  <c r="P68" i="9"/>
  <c r="Y70" i="9"/>
  <c r="W70" i="9"/>
  <c r="U70" i="9"/>
  <c r="T70" i="9"/>
  <c r="T72" i="9"/>
  <c r="T74" i="9"/>
  <c r="M81" i="9"/>
  <c r="W130" i="9"/>
  <c r="T62" i="9"/>
  <c r="U74" i="9"/>
  <c r="U62" i="9"/>
  <c r="R68" i="9"/>
  <c r="T68" i="9"/>
  <c r="M127" i="9"/>
  <c r="R55" i="9"/>
  <c r="P55" i="9"/>
  <c r="K55" i="9"/>
  <c r="B55" i="9" s="1"/>
  <c r="Y73" i="9"/>
  <c r="W73" i="9"/>
  <c r="D87" i="9"/>
  <c r="T121" i="9"/>
  <c r="T123" i="9"/>
  <c r="T73" i="9"/>
  <c r="U123" i="9"/>
  <c r="N136" i="9"/>
  <c r="P136" i="9"/>
  <c r="N80" i="9"/>
  <c r="M80" i="9"/>
  <c r="R80" i="9"/>
  <c r="T115" i="9"/>
  <c r="M132" i="9"/>
  <c r="N132" i="9"/>
  <c r="T136" i="9"/>
  <c r="P132" i="9"/>
  <c r="M78" i="9"/>
  <c r="N78" i="9"/>
  <c r="M70" i="9"/>
  <c r="R58" i="9"/>
  <c r="P58" i="9"/>
  <c r="N58" i="9"/>
  <c r="M58" i="9"/>
  <c r="B58" i="9" s="1"/>
  <c r="M68" i="9"/>
  <c r="N64" i="9"/>
  <c r="Y139" i="9"/>
  <c r="W139" i="9"/>
  <c r="U139" i="9"/>
  <c r="T139" i="9"/>
  <c r="P64" i="9"/>
  <c r="N81" i="9"/>
  <c r="P56" i="9"/>
  <c r="B56" i="9" s="1"/>
  <c r="W62" i="9"/>
  <c r="T64" i="9"/>
  <c r="U68" i="9"/>
  <c r="R129" i="9"/>
  <c r="P129" i="9"/>
  <c r="R133" i="9"/>
  <c r="N133" i="9"/>
  <c r="M133" i="9"/>
  <c r="P134" i="9"/>
  <c r="K134" i="9"/>
  <c r="P140" i="9"/>
  <c r="N140" i="9"/>
  <c r="M140" i="9"/>
  <c r="P131" i="9"/>
  <c r="N131" i="9"/>
  <c r="R131" i="9"/>
  <c r="B25" i="9"/>
  <c r="T79" i="9"/>
  <c r="P123" i="9"/>
  <c r="N123" i="9"/>
  <c r="M131" i="9"/>
  <c r="U79" i="9"/>
  <c r="M123" i="9"/>
  <c r="T125" i="9"/>
  <c r="T127" i="9"/>
  <c r="P57" i="9"/>
  <c r="K57" i="9"/>
  <c r="B57" i="9" s="1"/>
  <c r="N57" i="9"/>
  <c r="U127" i="9"/>
  <c r="N69" i="9"/>
  <c r="M69" i="9"/>
  <c r="Y78" i="9"/>
  <c r="W78" i="9"/>
  <c r="R78" i="9"/>
  <c r="T56" i="9"/>
  <c r="U76" i="9"/>
  <c r="T78" i="9"/>
  <c r="U56" i="9"/>
  <c r="U78" i="9"/>
  <c r="T80" i="9"/>
  <c r="T116" i="9"/>
  <c r="P120" i="9"/>
  <c r="N120" i="9"/>
  <c r="M120" i="9"/>
  <c r="Y67" i="9"/>
  <c r="W67" i="9"/>
  <c r="R69" i="9"/>
  <c r="W76" i="9"/>
  <c r="U80" i="9"/>
  <c r="U116" i="9"/>
  <c r="W56" i="9"/>
  <c r="T67" i="9"/>
  <c r="U69" i="9"/>
  <c r="T69" i="9"/>
  <c r="M73" i="9"/>
  <c r="Y118" i="9"/>
  <c r="W118" i="9"/>
  <c r="M128" i="9"/>
  <c r="N128" i="9"/>
  <c r="R128" i="9"/>
  <c r="P128" i="9"/>
  <c r="U67" i="9"/>
  <c r="T71" i="9"/>
  <c r="P73" i="9"/>
  <c r="Y116" i="9"/>
  <c r="T76" i="9"/>
  <c r="P69" i="9"/>
  <c r="U58" i="9"/>
  <c r="T58" i="9"/>
  <c r="Y58" i="9"/>
  <c r="T118" i="9"/>
  <c r="R120" i="9"/>
  <c r="M124" i="9"/>
  <c r="P62" i="9"/>
  <c r="N62" i="9"/>
  <c r="K62" i="9"/>
  <c r="W69" i="9"/>
  <c r="Y80" i="9"/>
  <c r="U118" i="9"/>
  <c r="W120" i="9"/>
  <c r="U120" i="9"/>
  <c r="N124" i="9"/>
  <c r="Y69" i="9"/>
  <c r="P75" i="9"/>
  <c r="R75" i="9"/>
  <c r="A119" i="9"/>
  <c r="D118" i="9"/>
  <c r="T122" i="9"/>
  <c r="U117" i="9"/>
  <c r="T117" i="9"/>
  <c r="M126" i="9"/>
  <c r="T131" i="9"/>
  <c r="P72" i="9"/>
  <c r="N72" i="9"/>
  <c r="Y140" i="9"/>
  <c r="W140" i="9"/>
  <c r="R140" i="9"/>
  <c r="M67" i="9"/>
  <c r="M72" i="9"/>
  <c r="M79" i="9"/>
  <c r="M121" i="9"/>
  <c r="Y126" i="9"/>
  <c r="W126" i="9"/>
  <c r="R126" i="9"/>
  <c r="T140" i="9"/>
  <c r="T65" i="9"/>
  <c r="N67" i="9"/>
  <c r="T77" i="9"/>
  <c r="N79" i="9"/>
  <c r="N121" i="9"/>
  <c r="T126" i="9"/>
  <c r="U140" i="9"/>
  <c r="R57" i="9"/>
  <c r="M59" i="9"/>
  <c r="B59" i="9" s="1"/>
  <c r="T119" i="9"/>
  <c r="U126" i="9"/>
  <c r="T133" i="9"/>
  <c r="M135" i="9"/>
  <c r="T57" i="9"/>
  <c r="M116" i="9"/>
  <c r="M117" i="9"/>
  <c r="B117" i="9" s="1"/>
  <c r="T135" i="9"/>
  <c r="M66" i="9"/>
  <c r="M137" i="9"/>
  <c r="M77" i="9"/>
  <c r="M125" i="9"/>
  <c r="T137" i="9"/>
  <c r="T66" i="9"/>
  <c r="P57" i="8"/>
  <c r="T75" i="8"/>
  <c r="R65" i="8"/>
  <c r="R66" i="8"/>
  <c r="Y68" i="8"/>
  <c r="T119" i="8"/>
  <c r="P67" i="8"/>
  <c r="R67" i="8"/>
  <c r="W75" i="8"/>
  <c r="U119" i="8"/>
  <c r="M59" i="8"/>
  <c r="R68" i="8"/>
  <c r="K56" i="8"/>
  <c r="U69" i="8"/>
  <c r="R69" i="8"/>
  <c r="T118" i="8"/>
  <c r="W61" i="8"/>
  <c r="U75" i="8"/>
  <c r="K60" i="8"/>
  <c r="W62" i="8"/>
  <c r="Y75" i="8"/>
  <c r="P59" i="8"/>
  <c r="R70" i="8"/>
  <c r="R59" i="8"/>
  <c r="W74" i="8"/>
  <c r="R73" i="8"/>
  <c r="Y115" i="8"/>
  <c r="T63" i="8"/>
  <c r="Y76" i="8"/>
  <c r="P69" i="8"/>
  <c r="R74" i="8"/>
  <c r="K69" i="8"/>
  <c r="M117" i="8"/>
  <c r="U67" i="8"/>
  <c r="R76" i="8"/>
  <c r="P79" i="8"/>
  <c r="R78" i="8"/>
  <c r="R60" i="8"/>
  <c r="P73" i="8"/>
  <c r="U117" i="8"/>
  <c r="M71" i="8"/>
  <c r="R80" i="8"/>
  <c r="U115" i="8"/>
  <c r="T72" i="8"/>
  <c r="N80" i="8"/>
  <c r="R81" i="8"/>
  <c r="W67" i="8"/>
  <c r="U61" i="8"/>
  <c r="K66" i="8"/>
  <c r="W63" i="8"/>
  <c r="T78" i="8"/>
  <c r="R115" i="8"/>
  <c r="Y59" i="8"/>
  <c r="T60" i="8"/>
  <c r="P75" i="8"/>
  <c r="Y57" i="8"/>
  <c r="T68" i="8"/>
  <c r="T117" i="8"/>
  <c r="T115" i="8"/>
  <c r="U72" i="8"/>
  <c r="W117" i="8"/>
  <c r="P71" i="8"/>
  <c r="P63" i="8"/>
  <c r="U118" i="8"/>
  <c r="B118" i="8" s="1"/>
  <c r="P65" i="8"/>
  <c r="Y74" i="8"/>
  <c r="R118" i="8"/>
  <c r="N56" i="8"/>
  <c r="T81" i="8"/>
  <c r="M65" i="8"/>
  <c r="T74" i="8"/>
  <c r="Y63" i="8"/>
  <c r="R79" i="8"/>
  <c r="T66" i="8"/>
  <c r="U73" i="8"/>
  <c r="R119" i="8"/>
  <c r="R138" i="8"/>
  <c r="P136" i="8"/>
  <c r="R135" i="8"/>
  <c r="R136" i="8"/>
  <c r="R120" i="8"/>
  <c r="R121" i="8"/>
  <c r="R122" i="8"/>
  <c r="R123" i="8"/>
  <c r="R124" i="8"/>
  <c r="R125" i="8"/>
  <c r="R126" i="8"/>
  <c r="R127" i="8"/>
  <c r="R128" i="8"/>
  <c r="R130" i="8"/>
  <c r="R133" i="8"/>
  <c r="R134" i="8"/>
  <c r="R129" i="8"/>
  <c r="R132" i="8"/>
  <c r="R137" i="8"/>
  <c r="R139" i="8"/>
  <c r="K120" i="8"/>
  <c r="R140" i="8"/>
  <c r="N81" i="8"/>
  <c r="M81" i="8"/>
  <c r="M80" i="8"/>
  <c r="M79" i="8"/>
  <c r="M78" i="8"/>
  <c r="N78" i="8"/>
  <c r="M77" i="8"/>
  <c r="M76" i="8"/>
  <c r="N76" i="8"/>
  <c r="M75" i="8"/>
  <c r="P76" i="8"/>
  <c r="N74" i="8"/>
  <c r="M74" i="8"/>
  <c r="K74" i="8"/>
  <c r="M73" i="8"/>
  <c r="P74" i="8"/>
  <c r="M72" i="8"/>
  <c r="N72" i="8"/>
  <c r="K72" i="8"/>
  <c r="P72" i="8"/>
  <c r="K70" i="8"/>
  <c r="M70" i="8"/>
  <c r="N70" i="8"/>
  <c r="M69" i="8"/>
  <c r="P70" i="8"/>
  <c r="M68" i="8"/>
  <c r="N68" i="8"/>
  <c r="M67" i="8"/>
  <c r="M66" i="8"/>
  <c r="N66" i="8"/>
  <c r="M64" i="8"/>
  <c r="N64" i="8"/>
  <c r="M63" i="8"/>
  <c r="M62" i="8"/>
  <c r="N62" i="8"/>
  <c r="M61" i="8"/>
  <c r="M60" i="8"/>
  <c r="N60" i="8"/>
  <c r="M58" i="8"/>
  <c r="N58" i="8"/>
  <c r="M57" i="8"/>
  <c r="K58" i="8"/>
  <c r="M56" i="8"/>
  <c r="K55" i="8"/>
  <c r="M55" i="8"/>
  <c r="U55" i="8"/>
  <c r="N55" i="8"/>
  <c r="W55" i="8"/>
  <c r="N139" i="8"/>
  <c r="N126" i="8"/>
  <c r="P124" i="8"/>
  <c r="P130" i="8"/>
  <c r="K127" i="8"/>
  <c r="M126" i="8"/>
  <c r="M128" i="8"/>
  <c r="P122" i="8"/>
  <c r="P128" i="8"/>
  <c r="P132" i="8"/>
  <c r="P120" i="8"/>
  <c r="T125" i="8"/>
  <c r="M132" i="8"/>
  <c r="P134" i="8"/>
  <c r="T121" i="8"/>
  <c r="U121" i="8"/>
  <c r="P138" i="8"/>
  <c r="M140" i="8"/>
  <c r="N140" i="8"/>
  <c r="M139" i="8"/>
  <c r="M138" i="8"/>
  <c r="M137" i="8"/>
  <c r="K137" i="8"/>
  <c r="N137" i="8"/>
  <c r="M136" i="8"/>
  <c r="M135" i="8"/>
  <c r="N135" i="8"/>
  <c r="M134" i="8"/>
  <c r="M133" i="8"/>
  <c r="N133" i="8"/>
  <c r="M131" i="8"/>
  <c r="N131" i="8"/>
  <c r="M130" i="8"/>
  <c r="N129" i="8"/>
  <c r="M129" i="8"/>
  <c r="N127" i="8"/>
  <c r="P127" i="8"/>
  <c r="M125" i="8"/>
  <c r="N125" i="8"/>
  <c r="M124" i="8"/>
  <c r="M123" i="8"/>
  <c r="N123" i="8"/>
  <c r="M122" i="8"/>
  <c r="M121" i="8"/>
  <c r="N121" i="8"/>
  <c r="M120" i="8"/>
  <c r="K130" i="8"/>
  <c r="T134" i="8"/>
  <c r="Y121" i="8"/>
  <c r="U134" i="8"/>
  <c r="W125" i="8"/>
  <c r="K138" i="8"/>
  <c r="T132" i="8"/>
  <c r="K121" i="8"/>
  <c r="T126" i="8"/>
  <c r="T128" i="8"/>
  <c r="K129" i="8"/>
  <c r="T137" i="8"/>
  <c r="U126" i="8"/>
  <c r="U128" i="8"/>
  <c r="U137" i="8"/>
  <c r="T122" i="8"/>
  <c r="K124" i="8"/>
  <c r="T131" i="8"/>
  <c r="T133" i="8"/>
  <c r="T135" i="8"/>
  <c r="W137" i="8"/>
  <c r="Y128" i="8"/>
  <c r="T129" i="8"/>
  <c r="U131" i="8"/>
  <c r="K133" i="8"/>
  <c r="U133" i="8"/>
  <c r="U135" i="8"/>
  <c r="K139" i="8"/>
  <c r="T140" i="8"/>
  <c r="U123" i="8"/>
  <c r="U125" i="8"/>
  <c r="T127" i="8"/>
  <c r="U129" i="8"/>
  <c r="K125" i="8"/>
  <c r="K131" i="8"/>
  <c r="W133" i="8"/>
  <c r="K135" i="8"/>
  <c r="T136" i="8"/>
  <c r="U139" i="8"/>
  <c r="K140" i="8"/>
  <c r="W139" i="8"/>
  <c r="U140" i="8"/>
  <c r="Y139" i="8"/>
  <c r="W140" i="8"/>
  <c r="T138" i="8"/>
  <c r="U138" i="8"/>
  <c r="W138" i="8"/>
  <c r="K136" i="8"/>
  <c r="W135" i="8"/>
  <c r="U136" i="8"/>
  <c r="Y135" i="8"/>
  <c r="W136" i="8"/>
  <c r="K134" i="8"/>
  <c r="W134" i="8"/>
  <c r="K132" i="8"/>
  <c r="W131" i="8"/>
  <c r="U132" i="8"/>
  <c r="Y131" i="8"/>
  <c r="W132" i="8"/>
  <c r="T130" i="8"/>
  <c r="W129" i="8"/>
  <c r="U130" i="8"/>
  <c r="W130" i="8"/>
  <c r="U127" i="8"/>
  <c r="K128" i="8"/>
  <c r="Y127" i="8"/>
  <c r="K126" i="8"/>
  <c r="W126" i="8"/>
  <c r="T124" i="8"/>
  <c r="W123" i="8"/>
  <c r="U124" i="8"/>
  <c r="K123" i="8"/>
  <c r="Y123" i="8"/>
  <c r="W124" i="8"/>
  <c r="K122" i="8"/>
  <c r="U122" i="8"/>
  <c r="W122" i="8"/>
  <c r="M119" i="8"/>
  <c r="T120" i="8"/>
  <c r="N119" i="8"/>
  <c r="U120" i="8"/>
  <c r="P119" i="8"/>
  <c r="W120" i="8"/>
  <c r="K118" i="8"/>
  <c r="N118" i="8"/>
  <c r="Y117" i="8"/>
  <c r="W118" i="8"/>
  <c r="P118" i="8"/>
  <c r="Y116" i="8"/>
  <c r="T116" i="8"/>
  <c r="W116" i="8"/>
  <c r="U116" i="8"/>
  <c r="M116" i="8"/>
  <c r="N116" i="8"/>
  <c r="K116" i="8"/>
  <c r="P116" i="8"/>
  <c r="U81" i="8"/>
  <c r="W81" i="8"/>
  <c r="T80" i="8"/>
  <c r="T79" i="8"/>
  <c r="U80" i="8"/>
  <c r="U79" i="8"/>
  <c r="W80" i="8"/>
  <c r="Y77" i="8"/>
  <c r="T77" i="8"/>
  <c r="U78" i="8"/>
  <c r="Y73" i="8"/>
  <c r="T76" i="8"/>
  <c r="U77" i="8"/>
  <c r="U76" i="8"/>
  <c r="W78" i="8"/>
  <c r="Y71" i="8"/>
  <c r="W68" i="8"/>
  <c r="Y70" i="8"/>
  <c r="Y67" i="8"/>
  <c r="T70" i="8"/>
  <c r="U71" i="8"/>
  <c r="T71" i="8"/>
  <c r="U70" i="8"/>
  <c r="W72" i="8"/>
  <c r="Y65" i="8"/>
  <c r="Y64" i="8"/>
  <c r="T65" i="8"/>
  <c r="Y61" i="8"/>
  <c r="T64" i="8"/>
  <c r="U65" i="8"/>
  <c r="U64" i="8"/>
  <c r="W66" i="8"/>
  <c r="T62" i="8"/>
  <c r="T59" i="8"/>
  <c r="U60" i="8"/>
  <c r="U59" i="8"/>
  <c r="W60" i="8"/>
  <c r="T58" i="8"/>
  <c r="T57" i="8"/>
  <c r="U58" i="8"/>
  <c r="U57" i="8"/>
  <c r="W58" i="8"/>
  <c r="T56" i="8"/>
  <c r="U56" i="8"/>
  <c r="W56" i="8"/>
  <c r="B55" i="8"/>
  <c r="K79" i="8"/>
  <c r="K78" i="8"/>
  <c r="K75" i="8"/>
  <c r="K73" i="8"/>
  <c r="K71" i="8"/>
  <c r="K67" i="8"/>
  <c r="K65" i="8"/>
  <c r="K63" i="8"/>
  <c r="K64" i="8"/>
  <c r="K59" i="8"/>
  <c r="K57" i="8"/>
  <c r="B57" i="8" s="1"/>
  <c r="K81" i="8"/>
  <c r="K115" i="8"/>
  <c r="M115" i="8"/>
  <c r="N115" i="8"/>
  <c r="B56" i="8"/>
  <c r="A59" i="8"/>
  <c r="B58" i="8"/>
  <c r="A89" i="8"/>
  <c r="B88" i="8"/>
  <c r="A26" i="8"/>
  <c r="B25" i="8"/>
  <c r="A119" i="8"/>
  <c r="B24" i="8"/>
  <c r="B87" i="8"/>
  <c r="C97" i="22" l="1"/>
  <c r="C170" i="22"/>
  <c r="C171" i="22"/>
  <c r="C96" i="22"/>
  <c r="B175" i="22"/>
  <c r="A174" i="22"/>
  <c r="C174" i="22" s="1"/>
  <c r="B133" i="22"/>
  <c r="C132" i="22"/>
  <c r="B68" i="22"/>
  <c r="C67" i="22"/>
  <c r="A98" i="22"/>
  <c r="C98" i="22" s="1"/>
  <c r="B99" i="22"/>
  <c r="G15" i="20"/>
  <c r="G16" i="20" s="1"/>
  <c r="G17" i="20" s="1"/>
  <c r="G19" i="20"/>
  <c r="G20" i="20" s="1"/>
  <c r="G21" i="20" s="1"/>
  <c r="G22" i="20" s="1"/>
  <c r="G23" i="20" s="1"/>
  <c r="G24" i="20" s="1"/>
  <c r="G25" i="20" s="1"/>
  <c r="G27" i="20" s="1"/>
  <c r="G28" i="20" s="1"/>
  <c r="G29" i="20" s="1"/>
  <c r="G30" i="20" s="1"/>
  <c r="G31" i="20" s="1"/>
  <c r="G32" i="20" s="1"/>
  <c r="A198" i="21"/>
  <c r="B199" i="21"/>
  <c r="C198" i="21"/>
  <c r="A99" i="21"/>
  <c r="C171" i="21"/>
  <c r="C170" i="21"/>
  <c r="A101" i="21"/>
  <c r="B102" i="21"/>
  <c r="C100" i="21"/>
  <c r="C101" i="21"/>
  <c r="C99" i="21"/>
  <c r="B130" i="21"/>
  <c r="C130" i="21" s="1"/>
  <c r="B173" i="21"/>
  <c r="C172" i="21"/>
  <c r="A172" i="21"/>
  <c r="C96" i="21"/>
  <c r="B68" i="21"/>
  <c r="C67" i="21"/>
  <c r="C96" i="19"/>
  <c r="B68" i="19"/>
  <c r="C68" i="19" s="1"/>
  <c r="B69" i="19"/>
  <c r="B161" i="19"/>
  <c r="B131" i="19"/>
  <c r="C130" i="19"/>
  <c r="B97" i="17"/>
  <c r="A159" i="17"/>
  <c r="B159" i="17" s="1"/>
  <c r="B98" i="17"/>
  <c r="A160" i="17"/>
  <c r="B160" i="17" s="1"/>
  <c r="D158" i="17"/>
  <c r="A99" i="17"/>
  <c r="B99" i="17" s="1"/>
  <c r="A131" i="17"/>
  <c r="B131" i="17" s="1"/>
  <c r="A68" i="17"/>
  <c r="B99" i="15"/>
  <c r="B98" i="15"/>
  <c r="B97" i="15"/>
  <c r="B100" i="15"/>
  <c r="B158" i="15"/>
  <c r="B155" i="15"/>
  <c r="B161" i="15"/>
  <c r="B160" i="15"/>
  <c r="B157" i="15"/>
  <c r="B156" i="15"/>
  <c r="B96" i="15"/>
  <c r="A131" i="15"/>
  <c r="B130" i="15"/>
  <c r="D162" i="15"/>
  <c r="B162" i="15"/>
  <c r="A163" i="15"/>
  <c r="A68" i="15"/>
  <c r="B67" i="15"/>
  <c r="B101" i="15"/>
  <c r="A102" i="15"/>
  <c r="B97" i="13"/>
  <c r="B96" i="13"/>
  <c r="B156" i="13"/>
  <c r="B157" i="13"/>
  <c r="B158" i="13"/>
  <c r="A132" i="13"/>
  <c r="B131" i="13"/>
  <c r="B155" i="13"/>
  <c r="B98" i="13"/>
  <c r="A99" i="13"/>
  <c r="B159" i="13"/>
  <c r="D159" i="13"/>
  <c r="A160" i="13"/>
  <c r="A68" i="13"/>
  <c r="B67" i="13"/>
  <c r="B156" i="12"/>
  <c r="B97" i="12"/>
  <c r="B46" i="11"/>
  <c r="B47" i="11" s="1"/>
  <c r="B48" i="11" s="1"/>
  <c r="B49" i="11" s="1"/>
  <c r="A99" i="12"/>
  <c r="B98" i="12"/>
  <c r="A132" i="12"/>
  <c r="B131" i="12"/>
  <c r="B96" i="12"/>
  <c r="A160" i="12"/>
  <c r="B159" i="12"/>
  <c r="D159" i="12"/>
  <c r="A69" i="12"/>
  <c r="B68" i="12"/>
  <c r="B111" i="7"/>
  <c r="A130" i="7"/>
  <c r="B129" i="7"/>
  <c r="B157" i="7"/>
  <c r="B96" i="7"/>
  <c r="B158" i="7"/>
  <c r="A159" i="7"/>
  <c r="D158" i="7"/>
  <c r="A100" i="7"/>
  <c r="B156" i="7"/>
  <c r="A67" i="7"/>
  <c r="B66" i="7"/>
  <c r="B66" i="10"/>
  <c r="B67" i="10"/>
  <c r="B97" i="10"/>
  <c r="B99" i="10"/>
  <c r="B96" i="10"/>
  <c r="B98" i="10"/>
  <c r="B165" i="10"/>
  <c r="B163" i="10"/>
  <c r="B161" i="10"/>
  <c r="B101" i="10"/>
  <c r="A102" i="10"/>
  <c r="B166" i="10"/>
  <c r="A167" i="10"/>
  <c r="D166" i="10"/>
  <c r="A135" i="10"/>
  <c r="B134" i="10"/>
  <c r="A69" i="10"/>
  <c r="B68" i="10"/>
  <c r="B162" i="10"/>
  <c r="B160" i="10"/>
  <c r="B27" i="9"/>
  <c r="A28" i="9"/>
  <c r="B116" i="9"/>
  <c r="D119" i="9"/>
  <c r="A120" i="9"/>
  <c r="B119" i="9"/>
  <c r="B62" i="9"/>
  <c r="A63" i="9"/>
  <c r="A90" i="9"/>
  <c r="D89" i="9"/>
  <c r="B89" i="9"/>
  <c r="B117" i="8"/>
  <c r="B115" i="8"/>
  <c r="B116" i="8"/>
  <c r="B119" i="8"/>
  <c r="A120" i="8"/>
  <c r="A90" i="8"/>
  <c r="B89" i="8"/>
  <c r="A27" i="8"/>
  <c r="B26" i="8"/>
  <c r="B59" i="8"/>
  <c r="A60" i="8"/>
  <c r="B100" i="22" l="1"/>
  <c r="A99" i="22"/>
  <c r="C99" i="22"/>
  <c r="B69" i="22"/>
  <c r="C68" i="22"/>
  <c r="B134" i="22"/>
  <c r="C133" i="22"/>
  <c r="B176" i="22"/>
  <c r="C175" i="22"/>
  <c r="A175" i="22"/>
  <c r="A199" i="21"/>
  <c r="C199" i="21" s="1"/>
  <c r="B200" i="21"/>
  <c r="B103" i="21"/>
  <c r="A102" i="21"/>
  <c r="C102" i="21"/>
  <c r="B69" i="21"/>
  <c r="C68" i="21"/>
  <c r="A173" i="21"/>
  <c r="B174" i="21"/>
  <c r="C173" i="21"/>
  <c r="B131" i="21"/>
  <c r="C131" i="21" s="1"/>
  <c r="B70" i="19"/>
  <c r="C70" i="19" s="1"/>
  <c r="C69" i="19"/>
  <c r="B132" i="19"/>
  <c r="C131" i="19"/>
  <c r="B162" i="19"/>
  <c r="A161" i="17"/>
  <c r="B161" i="17" s="1"/>
  <c r="D159" i="17"/>
  <c r="D160" i="17"/>
  <c r="A69" i="17"/>
  <c r="A132" i="17"/>
  <c r="B132" i="17" s="1"/>
  <c r="D161" i="17"/>
  <c r="A162" i="17"/>
  <c r="B162" i="17" s="1"/>
  <c r="A100" i="17"/>
  <c r="B102" i="15"/>
  <c r="A103" i="15"/>
  <c r="B68" i="15"/>
  <c r="A69" i="15"/>
  <c r="A164" i="15"/>
  <c r="D163" i="15"/>
  <c r="B163" i="15"/>
  <c r="A132" i="15"/>
  <c r="B131" i="15"/>
  <c r="A69" i="13"/>
  <c r="B68" i="13"/>
  <c r="B99" i="13"/>
  <c r="A100" i="13"/>
  <c r="D160" i="13"/>
  <c r="A161" i="13"/>
  <c r="B160" i="13"/>
  <c r="A133" i="13"/>
  <c r="B132" i="13"/>
  <c r="A133" i="12"/>
  <c r="B132" i="12"/>
  <c r="B160" i="12"/>
  <c r="A161" i="12"/>
  <c r="D160" i="12"/>
  <c r="B69" i="12"/>
  <c r="A70" i="12"/>
  <c r="A100" i="12"/>
  <c r="B99" i="12"/>
  <c r="B130" i="7"/>
  <c r="A131" i="7"/>
  <c r="A101" i="7"/>
  <c r="B159" i="7"/>
  <c r="A160" i="7"/>
  <c r="D159" i="7"/>
  <c r="A68" i="7"/>
  <c r="B67" i="7"/>
  <c r="A70" i="10"/>
  <c r="B69" i="10"/>
  <c r="A136" i="10"/>
  <c r="B135" i="10"/>
  <c r="A168" i="10"/>
  <c r="D167" i="10"/>
  <c r="B167" i="10"/>
  <c r="B102" i="10"/>
  <c r="A103" i="10"/>
  <c r="A64" i="9"/>
  <c r="B63" i="9"/>
  <c r="A29" i="9"/>
  <c r="B28" i="9"/>
  <c r="A91" i="9"/>
  <c r="D90" i="9"/>
  <c r="B90" i="9"/>
  <c r="D120" i="9"/>
  <c r="B120" i="9"/>
  <c r="A121" i="9"/>
  <c r="B60" i="8"/>
  <c r="A61" i="8"/>
  <c r="A28" i="8"/>
  <c r="B27" i="8"/>
  <c r="A91" i="8"/>
  <c r="B90" i="8"/>
  <c r="A121" i="8"/>
  <c r="B120" i="8"/>
  <c r="B177" i="22" l="1"/>
  <c r="A176" i="22"/>
  <c r="C176" i="22"/>
  <c r="C69" i="22"/>
  <c r="B70" i="22"/>
  <c r="B135" i="22"/>
  <c r="C134" i="22"/>
  <c r="A100" i="22"/>
  <c r="B101" i="22"/>
  <c r="C100" i="22"/>
  <c r="B201" i="21"/>
  <c r="C200" i="21"/>
  <c r="A200" i="21"/>
  <c r="C103" i="21"/>
  <c r="A103" i="21"/>
  <c r="B104" i="21"/>
  <c r="B132" i="21"/>
  <c r="C132" i="21" s="1"/>
  <c r="B175" i="21"/>
  <c r="A174" i="21"/>
  <c r="C174" i="21" s="1"/>
  <c r="C69" i="21"/>
  <c r="B70" i="21"/>
  <c r="B71" i="19"/>
  <c r="C71" i="19" s="1"/>
  <c r="B72" i="19"/>
  <c r="C72" i="19" s="1"/>
  <c r="B133" i="19"/>
  <c r="C132" i="19"/>
  <c r="B163" i="19"/>
  <c r="A101" i="17"/>
  <c r="A163" i="17"/>
  <c r="B163" i="17" s="1"/>
  <c r="D162" i="17"/>
  <c r="A133" i="17"/>
  <c r="B133" i="17" s="1"/>
  <c r="A70" i="17"/>
  <c r="A133" i="15"/>
  <c r="B132" i="15"/>
  <c r="B164" i="15"/>
  <c r="D164" i="15"/>
  <c r="A165" i="15"/>
  <c r="A70" i="15"/>
  <c r="B69" i="15"/>
  <c r="A104" i="15"/>
  <c r="B103" i="15"/>
  <c r="A134" i="13"/>
  <c r="B133" i="13"/>
  <c r="A162" i="13"/>
  <c r="D161" i="13"/>
  <c r="B161" i="13"/>
  <c r="A101" i="13"/>
  <c r="B100" i="13"/>
  <c r="A70" i="13"/>
  <c r="B69" i="13"/>
  <c r="A71" i="12"/>
  <c r="B70" i="12"/>
  <c r="B100" i="12"/>
  <c r="A101" i="12"/>
  <c r="D161" i="12"/>
  <c r="A162" i="12"/>
  <c r="B161" i="12"/>
  <c r="A134" i="12"/>
  <c r="B133" i="12"/>
  <c r="A132" i="7"/>
  <c r="B131" i="7"/>
  <c r="A69" i="7"/>
  <c r="B68" i="7"/>
  <c r="D160" i="7"/>
  <c r="B160" i="7"/>
  <c r="A161" i="7"/>
  <c r="A102" i="7"/>
  <c r="B70" i="10"/>
  <c r="A71" i="10"/>
  <c r="A104" i="10"/>
  <c r="B103" i="10"/>
  <c r="A170" i="10"/>
  <c r="D168" i="10"/>
  <c r="B168" i="10"/>
  <c r="B136" i="10"/>
  <c r="A137" i="10"/>
  <c r="A30" i="9"/>
  <c r="B29" i="9"/>
  <c r="A92" i="9"/>
  <c r="D91" i="9"/>
  <c r="B91" i="9"/>
  <c r="A122" i="9"/>
  <c r="D121" i="9"/>
  <c r="B121" i="9"/>
  <c r="B64" i="9"/>
  <c r="A65" i="9"/>
  <c r="A92" i="8"/>
  <c r="B91" i="8"/>
  <c r="A122" i="8"/>
  <c r="B121" i="8"/>
  <c r="A29" i="8"/>
  <c r="B28" i="8"/>
  <c r="B61" i="8"/>
  <c r="A62" i="8"/>
  <c r="B71" i="22" l="1"/>
  <c r="C70" i="22"/>
  <c r="B136" i="22"/>
  <c r="C135" i="22"/>
  <c r="C101" i="22"/>
  <c r="A101" i="22"/>
  <c r="B102" i="22"/>
  <c r="B178" i="22"/>
  <c r="A177" i="22"/>
  <c r="C177" i="22" s="1"/>
  <c r="A201" i="21"/>
  <c r="B202" i="21"/>
  <c r="B105" i="21"/>
  <c r="A104" i="21"/>
  <c r="C104" i="21" s="1"/>
  <c r="B133" i="21"/>
  <c r="C133" i="21" s="1"/>
  <c r="B71" i="21"/>
  <c r="C70" i="21"/>
  <c r="C175" i="21"/>
  <c r="A175" i="21"/>
  <c r="B176" i="21"/>
  <c r="B73" i="19"/>
  <c r="C73" i="19" s="1"/>
  <c r="B164" i="19"/>
  <c r="B134" i="19"/>
  <c r="C133" i="19"/>
  <c r="A71" i="17"/>
  <c r="A134" i="17"/>
  <c r="B134" i="17" s="1"/>
  <c r="D163" i="17"/>
  <c r="A164" i="17"/>
  <c r="B164" i="17" s="1"/>
  <c r="A102" i="17"/>
  <c r="A134" i="15"/>
  <c r="B133" i="15"/>
  <c r="B104" i="15"/>
  <c r="A105" i="15"/>
  <c r="A71" i="15"/>
  <c r="B70" i="15"/>
  <c r="D165" i="15"/>
  <c r="B165" i="15"/>
  <c r="A166" i="15"/>
  <c r="A71" i="13"/>
  <c r="B70" i="13"/>
  <c r="B101" i="13"/>
  <c r="A102" i="13"/>
  <c r="D162" i="13"/>
  <c r="B162" i="13"/>
  <c r="A163" i="13"/>
  <c r="A135" i="13"/>
  <c r="B134" i="13"/>
  <c r="A135" i="12"/>
  <c r="B134" i="12"/>
  <c r="A163" i="12"/>
  <c r="B162" i="12"/>
  <c r="D162" i="12"/>
  <c r="B101" i="12"/>
  <c r="A102" i="12"/>
  <c r="A72" i="12"/>
  <c r="B71" i="12"/>
  <c r="B132" i="7"/>
  <c r="A133" i="7"/>
  <c r="A103" i="7"/>
  <c r="D161" i="7"/>
  <c r="A162" i="7"/>
  <c r="B162" i="7" s="1"/>
  <c r="B161" i="7"/>
  <c r="B69" i="7"/>
  <c r="A70" i="7"/>
  <c r="A138" i="10"/>
  <c r="B137" i="10"/>
  <c r="B170" i="10"/>
  <c r="D170" i="10"/>
  <c r="A171" i="10"/>
  <c r="B104" i="10"/>
  <c r="A106" i="10"/>
  <c r="A72" i="10"/>
  <c r="B71" i="10"/>
  <c r="A66" i="9"/>
  <c r="B65" i="9"/>
  <c r="B122" i="9"/>
  <c r="D122" i="9"/>
  <c r="A123" i="9"/>
  <c r="B92" i="9"/>
  <c r="A93" i="9"/>
  <c r="D92" i="9"/>
  <c r="A31" i="9"/>
  <c r="B30" i="9"/>
  <c r="B62" i="8"/>
  <c r="A63" i="8"/>
  <c r="A123" i="8"/>
  <c r="B122" i="8"/>
  <c r="A30" i="8"/>
  <c r="B29" i="8"/>
  <c r="A93" i="8"/>
  <c r="B92" i="8"/>
  <c r="C178" i="22" l="1"/>
  <c r="A178" i="22"/>
  <c r="B179" i="22"/>
  <c r="B103" i="22"/>
  <c r="A102" i="22"/>
  <c r="C102" i="22"/>
  <c r="B137" i="22"/>
  <c r="C136" i="22"/>
  <c r="B72" i="22"/>
  <c r="C71" i="22"/>
  <c r="A202" i="21"/>
  <c r="B203" i="21"/>
  <c r="B106" i="21"/>
  <c r="A105" i="21"/>
  <c r="C105" i="21"/>
  <c r="C176" i="21"/>
  <c r="B177" i="21"/>
  <c r="A176" i="21"/>
  <c r="B72" i="21"/>
  <c r="C71" i="21"/>
  <c r="B134" i="21"/>
  <c r="C134" i="21" s="1"/>
  <c r="B74" i="19"/>
  <c r="C74" i="19" s="1"/>
  <c r="B135" i="19"/>
  <c r="C134" i="19"/>
  <c r="B165" i="19"/>
  <c r="A103" i="17"/>
  <c r="A165" i="17"/>
  <c r="B165" i="17" s="1"/>
  <c r="D164" i="17"/>
  <c r="A135" i="17"/>
  <c r="B135" i="17" s="1"/>
  <c r="A72" i="17"/>
  <c r="A167" i="15"/>
  <c r="D166" i="15"/>
  <c r="B166" i="15"/>
  <c r="A72" i="15"/>
  <c r="B71" i="15"/>
  <c r="A106" i="15"/>
  <c r="B105" i="15"/>
  <c r="B134" i="15"/>
  <c r="A135" i="15"/>
  <c r="B135" i="13"/>
  <c r="A136" i="13"/>
  <c r="B163" i="13"/>
  <c r="A164" i="13"/>
  <c r="D163" i="13"/>
  <c r="B102" i="13"/>
  <c r="A103" i="13"/>
  <c r="B71" i="13"/>
  <c r="A72" i="13"/>
  <c r="A73" i="12"/>
  <c r="B72" i="12"/>
  <c r="D163" i="12"/>
  <c r="B163" i="12"/>
  <c r="A164" i="12"/>
  <c r="B102" i="12"/>
  <c r="A103" i="12"/>
  <c r="A136" i="12"/>
  <c r="B135" i="12"/>
  <c r="A134" i="7"/>
  <c r="B133" i="7"/>
  <c r="A163" i="7"/>
  <c r="D162" i="7"/>
  <c r="A71" i="7"/>
  <c r="B70" i="7"/>
  <c r="A104" i="7"/>
  <c r="A73" i="10"/>
  <c r="B72" i="10"/>
  <c r="A107" i="10"/>
  <c r="B106" i="10"/>
  <c r="A172" i="10"/>
  <c r="D171" i="10"/>
  <c r="B171" i="10"/>
  <c r="B138" i="10"/>
  <c r="A139" i="10"/>
  <c r="A94" i="9"/>
  <c r="B93" i="9"/>
  <c r="D93" i="9"/>
  <c r="D123" i="9"/>
  <c r="B123" i="9"/>
  <c r="A124" i="9"/>
  <c r="B66" i="9"/>
  <c r="A67" i="9"/>
  <c r="A32" i="9"/>
  <c r="B31" i="9"/>
  <c r="A94" i="8"/>
  <c r="B93" i="8"/>
  <c r="A31" i="8"/>
  <c r="B30" i="8"/>
  <c r="A124" i="8"/>
  <c r="B123" i="8"/>
  <c r="B63" i="8"/>
  <c r="A64" i="8"/>
  <c r="A103" i="22" l="1"/>
  <c r="B104" i="22"/>
  <c r="C103" i="22"/>
  <c r="A179" i="22"/>
  <c r="B180" i="22"/>
  <c r="C179" i="22"/>
  <c r="B138" i="22"/>
  <c r="C137" i="22"/>
  <c r="B73" i="22"/>
  <c r="C72" i="22"/>
  <c r="A203" i="21"/>
  <c r="B204" i="21"/>
  <c r="B107" i="21"/>
  <c r="A106" i="21"/>
  <c r="C106" i="21"/>
  <c r="B178" i="21"/>
  <c r="A177" i="21"/>
  <c r="C177" i="21" s="1"/>
  <c r="B135" i="21"/>
  <c r="C135" i="21" s="1"/>
  <c r="B73" i="21"/>
  <c r="C72" i="21"/>
  <c r="B75" i="19"/>
  <c r="C75" i="19" s="1"/>
  <c r="B166" i="19"/>
  <c r="B136" i="19"/>
  <c r="C135" i="19"/>
  <c r="A104" i="17"/>
  <c r="A73" i="17"/>
  <c r="A136" i="17"/>
  <c r="B136" i="17" s="1"/>
  <c r="A166" i="17"/>
  <c r="B166" i="17" s="1"/>
  <c r="D165" i="17"/>
  <c r="B106" i="15"/>
  <c r="A107" i="15"/>
  <c r="A73" i="15"/>
  <c r="B72" i="15"/>
  <c r="A136" i="15"/>
  <c r="B135" i="15"/>
  <c r="D167" i="15"/>
  <c r="B167" i="15"/>
  <c r="A168" i="15"/>
  <c r="A73" i="13"/>
  <c r="B72" i="13"/>
  <c r="A104" i="13"/>
  <c r="B103" i="13"/>
  <c r="A165" i="13"/>
  <c r="D164" i="13"/>
  <c r="B164" i="13"/>
  <c r="A137" i="13"/>
  <c r="B136" i="13"/>
  <c r="A165" i="12"/>
  <c r="B164" i="12"/>
  <c r="D164" i="12"/>
  <c r="A137" i="12"/>
  <c r="B136" i="12"/>
  <c r="B103" i="12"/>
  <c r="A104" i="12"/>
  <c r="A74" i="12"/>
  <c r="B73" i="12"/>
  <c r="B134" i="7"/>
  <c r="A135" i="7"/>
  <c r="A105" i="7"/>
  <c r="A72" i="7"/>
  <c r="B71" i="7"/>
  <c r="A164" i="7"/>
  <c r="B163" i="7"/>
  <c r="D163" i="7"/>
  <c r="A140" i="10"/>
  <c r="B139" i="10"/>
  <c r="A173" i="10"/>
  <c r="B172" i="10"/>
  <c r="D172" i="10"/>
  <c r="A108" i="10"/>
  <c r="B107" i="10"/>
  <c r="A74" i="10"/>
  <c r="B73" i="10"/>
  <c r="A33" i="9"/>
  <c r="B32" i="9"/>
  <c r="A68" i="9"/>
  <c r="B67" i="9"/>
  <c r="A125" i="9"/>
  <c r="D124" i="9"/>
  <c r="B124" i="9"/>
  <c r="A95" i="9"/>
  <c r="D94" i="9"/>
  <c r="B94" i="9"/>
  <c r="B64" i="8"/>
  <c r="A65" i="8"/>
  <c r="B124" i="8"/>
  <c r="A125" i="8"/>
  <c r="B31" i="8"/>
  <c r="A32" i="8"/>
  <c r="A95" i="8"/>
  <c r="B94" i="8"/>
  <c r="B181" i="22" l="1"/>
  <c r="A180" i="22"/>
  <c r="C180" i="22" s="1"/>
  <c r="A104" i="22"/>
  <c r="C104" i="22" s="1"/>
  <c r="B105" i="22"/>
  <c r="B139" i="22"/>
  <c r="C138" i="22"/>
  <c r="B74" i="22"/>
  <c r="C73" i="22"/>
  <c r="B205" i="21"/>
  <c r="A204" i="21"/>
  <c r="A107" i="21"/>
  <c r="B108" i="21"/>
  <c r="C107" i="21"/>
  <c r="B74" i="21"/>
  <c r="C73" i="21"/>
  <c r="B136" i="21"/>
  <c r="C136" i="21" s="1"/>
  <c r="C178" i="21"/>
  <c r="A178" i="21"/>
  <c r="B179" i="21"/>
  <c r="B76" i="19"/>
  <c r="C76" i="19" s="1"/>
  <c r="B137" i="19"/>
  <c r="C136" i="19"/>
  <c r="B167" i="19"/>
  <c r="D166" i="17"/>
  <c r="A167" i="17"/>
  <c r="A137" i="17"/>
  <c r="B137" i="17" s="1"/>
  <c r="A74" i="17"/>
  <c r="A105" i="17"/>
  <c r="D168" i="15"/>
  <c r="B168" i="15"/>
  <c r="A169" i="15"/>
  <c r="A74" i="15"/>
  <c r="B73" i="15"/>
  <c r="B107" i="15"/>
  <c r="A108" i="15"/>
  <c r="A137" i="15"/>
  <c r="B136" i="15"/>
  <c r="B137" i="13"/>
  <c r="A138" i="13"/>
  <c r="D165" i="13"/>
  <c r="B165" i="13"/>
  <c r="A166" i="13"/>
  <c r="B104" i="13"/>
  <c r="A105" i="13"/>
  <c r="A74" i="13"/>
  <c r="B73" i="13"/>
  <c r="A105" i="12"/>
  <c r="B104" i="12"/>
  <c r="A75" i="12"/>
  <c r="B74" i="12"/>
  <c r="A138" i="12"/>
  <c r="B137" i="12"/>
  <c r="D165" i="12"/>
  <c r="A166" i="12"/>
  <c r="B165" i="12"/>
  <c r="B135" i="7"/>
  <c r="A136" i="7"/>
  <c r="A165" i="7"/>
  <c r="D164" i="7"/>
  <c r="B164" i="7"/>
  <c r="B72" i="7"/>
  <c r="A73" i="7"/>
  <c r="A106" i="7"/>
  <c r="A75" i="10"/>
  <c r="B74" i="10"/>
  <c r="B108" i="10"/>
  <c r="A109" i="10"/>
  <c r="D173" i="10"/>
  <c r="B173" i="10"/>
  <c r="A175" i="10"/>
  <c r="A141" i="10"/>
  <c r="B140" i="10"/>
  <c r="B95" i="9"/>
  <c r="A96" i="9"/>
  <c r="D95" i="9"/>
  <c r="D125" i="9"/>
  <c r="B125" i="9"/>
  <c r="A126" i="9"/>
  <c r="A69" i="9"/>
  <c r="B68" i="9"/>
  <c r="A34" i="9"/>
  <c r="B33" i="9"/>
  <c r="A126" i="8"/>
  <c r="B125" i="8"/>
  <c r="A66" i="8"/>
  <c r="B65" i="8"/>
  <c r="A96" i="8"/>
  <c r="B95" i="8"/>
  <c r="A33" i="8"/>
  <c r="B32" i="8"/>
  <c r="B140" i="22" l="1"/>
  <c r="C139" i="22"/>
  <c r="B75" i="22"/>
  <c r="C74" i="22"/>
  <c r="A105" i="22"/>
  <c r="B106" i="22"/>
  <c r="C105" i="22"/>
  <c r="A181" i="22"/>
  <c r="B182" i="22"/>
  <c r="C181" i="22"/>
  <c r="A205" i="21"/>
  <c r="B206" i="21"/>
  <c r="A108" i="21"/>
  <c r="C108" i="21" s="1"/>
  <c r="B109" i="21"/>
  <c r="B75" i="21"/>
  <c r="C74" i="21"/>
  <c r="B180" i="21"/>
  <c r="C179" i="21"/>
  <c r="A179" i="21"/>
  <c r="B137" i="21"/>
  <c r="C137" i="21" s="1"/>
  <c r="B77" i="19"/>
  <c r="C77" i="19" s="1"/>
  <c r="B168" i="19"/>
  <c r="B138" i="19"/>
  <c r="B139" i="19" s="1"/>
  <c r="C137" i="19"/>
  <c r="A106" i="17"/>
  <c r="A75" i="17"/>
  <c r="A138" i="17"/>
  <c r="A168" i="17"/>
  <c r="D167" i="17"/>
  <c r="A138" i="15"/>
  <c r="B137" i="15"/>
  <c r="A109" i="15"/>
  <c r="B108" i="15"/>
  <c r="A75" i="15"/>
  <c r="B74" i="15"/>
  <c r="A170" i="15"/>
  <c r="D169" i="15"/>
  <c r="B169" i="15"/>
  <c r="B105" i="13"/>
  <c r="A106" i="13"/>
  <c r="D166" i="13"/>
  <c r="B166" i="13"/>
  <c r="A167" i="13"/>
  <c r="A139" i="13"/>
  <c r="B138" i="13"/>
  <c r="A75" i="13"/>
  <c r="B74" i="13"/>
  <c r="A76" i="12"/>
  <c r="B75" i="12"/>
  <c r="B166" i="12"/>
  <c r="A167" i="12"/>
  <c r="D166" i="12"/>
  <c r="A139" i="12"/>
  <c r="B138" i="12"/>
  <c r="A106" i="12"/>
  <c r="B105" i="12"/>
  <c r="A137" i="7"/>
  <c r="B136" i="7"/>
  <c r="B73" i="7"/>
  <c r="A74" i="7"/>
  <c r="A107" i="7"/>
  <c r="D165" i="7"/>
  <c r="B165" i="7"/>
  <c r="A166" i="7"/>
  <c r="A142" i="10"/>
  <c r="B141" i="10"/>
  <c r="D175" i="10"/>
  <c r="B175" i="10"/>
  <c r="A176" i="10"/>
  <c r="A111" i="10"/>
  <c r="B109" i="10"/>
  <c r="A76" i="10"/>
  <c r="B75" i="10"/>
  <c r="A35" i="9"/>
  <c r="B34" i="9"/>
  <c r="D126" i="9"/>
  <c r="B126" i="9"/>
  <c r="A127" i="9"/>
  <c r="B69" i="9"/>
  <c r="A70" i="9"/>
  <c r="A97" i="9"/>
  <c r="D96" i="9"/>
  <c r="B96" i="9"/>
  <c r="A34" i="8"/>
  <c r="B33" i="8"/>
  <c r="A67" i="8"/>
  <c r="B66" i="8"/>
  <c r="B96" i="8"/>
  <c r="A97" i="8"/>
  <c r="B126" i="8"/>
  <c r="A127" i="8"/>
  <c r="A106" i="22" l="1"/>
  <c r="B107" i="22"/>
  <c r="C106" i="22"/>
  <c r="B76" i="22"/>
  <c r="C75" i="22"/>
  <c r="B183" i="22"/>
  <c r="C182" i="22"/>
  <c r="A182" i="22"/>
  <c r="B141" i="22"/>
  <c r="C140" i="22"/>
  <c r="B207" i="21"/>
  <c r="A206" i="21"/>
  <c r="C109" i="21"/>
  <c r="B110" i="21"/>
  <c r="A109" i="21"/>
  <c r="B76" i="21"/>
  <c r="C75" i="21"/>
  <c r="B181" i="21"/>
  <c r="C181" i="21" s="1"/>
  <c r="A180" i="21"/>
  <c r="C180" i="21" s="1"/>
  <c r="B138" i="21"/>
  <c r="B78" i="19"/>
  <c r="C78" i="19" s="1"/>
  <c r="B169" i="19"/>
  <c r="B140" i="19"/>
  <c r="D168" i="17"/>
  <c r="A169" i="17"/>
  <c r="A76" i="17"/>
  <c r="A139" i="17"/>
  <c r="A107" i="17"/>
  <c r="A139" i="15"/>
  <c r="B138" i="15"/>
  <c r="D170" i="15"/>
  <c r="B170" i="15"/>
  <c r="A171" i="15"/>
  <c r="A76" i="15"/>
  <c r="B75" i="15"/>
  <c r="B109" i="15"/>
  <c r="A110" i="15"/>
  <c r="A107" i="13"/>
  <c r="B106" i="13"/>
  <c r="B75" i="13"/>
  <c r="A76" i="13"/>
  <c r="A140" i="13"/>
  <c r="D139" i="13"/>
  <c r="B139" i="13"/>
  <c r="A168" i="13"/>
  <c r="D167" i="13"/>
  <c r="B167" i="13"/>
  <c r="A107" i="12"/>
  <c r="B106" i="12"/>
  <c r="D139" i="12"/>
  <c r="B139" i="12"/>
  <c r="A140" i="12"/>
  <c r="B167" i="12"/>
  <c r="A168" i="12"/>
  <c r="D167" i="12"/>
  <c r="A77" i="12"/>
  <c r="B76" i="12"/>
  <c r="A138" i="7"/>
  <c r="B137" i="7"/>
  <c r="A108" i="7"/>
  <c r="B74" i="7"/>
  <c r="A75" i="7"/>
  <c r="B166" i="7"/>
  <c r="A167" i="7"/>
  <c r="D166" i="7"/>
  <c r="B76" i="10"/>
  <c r="A77" i="10"/>
  <c r="B111" i="10"/>
  <c r="A112" i="10"/>
  <c r="A177" i="10"/>
  <c r="B176" i="10"/>
  <c r="D176" i="10"/>
  <c r="B142" i="10"/>
  <c r="A143" i="10"/>
  <c r="B97" i="9"/>
  <c r="A98" i="9"/>
  <c r="D97" i="9"/>
  <c r="A71" i="9"/>
  <c r="B70" i="9"/>
  <c r="A128" i="9"/>
  <c r="D127" i="9"/>
  <c r="B127" i="9"/>
  <c r="B35" i="9"/>
  <c r="A36" i="9"/>
  <c r="B127" i="8"/>
  <c r="A128" i="8"/>
  <c r="B67" i="8"/>
  <c r="A68" i="8"/>
  <c r="A98" i="8"/>
  <c r="B97" i="8"/>
  <c r="A35" i="8"/>
  <c r="B34" i="8"/>
  <c r="B184" i="22" l="1"/>
  <c r="A183" i="22"/>
  <c r="C183" i="22" s="1"/>
  <c r="B108" i="22"/>
  <c r="A107" i="22"/>
  <c r="C107" i="22"/>
  <c r="B77" i="22"/>
  <c r="C76" i="22"/>
  <c r="B142" i="22"/>
  <c r="C141" i="22"/>
  <c r="B208" i="21"/>
  <c r="A207" i="21"/>
  <c r="B139" i="21"/>
  <c r="C138" i="21"/>
  <c r="A110" i="21"/>
  <c r="B111" i="21"/>
  <c r="C110" i="21"/>
  <c r="A181" i="21"/>
  <c r="B182" i="21"/>
  <c r="C182" i="21" s="1"/>
  <c r="B77" i="21"/>
  <c r="C76" i="21"/>
  <c r="B79" i="19"/>
  <c r="B141" i="19"/>
  <c r="B170" i="19"/>
  <c r="A77" i="17"/>
  <c r="A170" i="17"/>
  <c r="D169" i="17"/>
  <c r="A108" i="17"/>
  <c r="D139" i="17"/>
  <c r="A140" i="17"/>
  <c r="B110" i="15"/>
  <c r="A111" i="15"/>
  <c r="B76" i="15"/>
  <c r="A77" i="15"/>
  <c r="A172" i="15"/>
  <c r="D171" i="15"/>
  <c r="B171" i="15"/>
  <c r="B139" i="15"/>
  <c r="A140" i="15"/>
  <c r="D139" i="15"/>
  <c r="D168" i="13"/>
  <c r="B168" i="13"/>
  <c r="A169" i="13"/>
  <c r="A141" i="13"/>
  <c r="B140" i="13"/>
  <c r="D140" i="13"/>
  <c r="B76" i="13"/>
  <c r="A77" i="13"/>
  <c r="B107" i="13"/>
  <c r="A108" i="13"/>
  <c r="A141" i="12"/>
  <c r="D140" i="12"/>
  <c r="B140" i="12"/>
  <c r="B168" i="12"/>
  <c r="D168" i="12"/>
  <c r="A169" i="12"/>
  <c r="A78" i="12"/>
  <c r="B77" i="12"/>
  <c r="A108" i="12"/>
  <c r="B107" i="12"/>
  <c r="A139" i="7"/>
  <c r="B138" i="7"/>
  <c r="B167" i="7"/>
  <c r="A168" i="7"/>
  <c r="D167" i="7"/>
  <c r="A76" i="7"/>
  <c r="B75" i="7"/>
  <c r="A109" i="7"/>
  <c r="A113" i="10"/>
  <c r="B112" i="10"/>
  <c r="A78" i="10"/>
  <c r="B77" i="10"/>
  <c r="A144" i="10"/>
  <c r="D143" i="10"/>
  <c r="B143" i="10"/>
  <c r="A178" i="10"/>
  <c r="D177" i="10"/>
  <c r="B177" i="10"/>
  <c r="D128" i="9"/>
  <c r="B128" i="9"/>
  <c r="A129" i="9"/>
  <c r="A72" i="9"/>
  <c r="B71" i="9"/>
  <c r="D98" i="9"/>
  <c r="B98" i="9"/>
  <c r="A99" i="9"/>
  <c r="B36" i="9"/>
  <c r="A37" i="9"/>
  <c r="A129" i="8"/>
  <c r="B128" i="8"/>
  <c r="A36" i="8"/>
  <c r="B35" i="8"/>
  <c r="A99" i="8"/>
  <c r="B98" i="8"/>
  <c r="B68" i="8"/>
  <c r="A69" i="8"/>
  <c r="A108" i="22" l="1"/>
  <c r="C108" i="22" s="1"/>
  <c r="B109" i="22"/>
  <c r="B78" i="22"/>
  <c r="C77" i="22"/>
  <c r="B143" i="22"/>
  <c r="C142" i="22"/>
  <c r="A184" i="22"/>
  <c r="B185" i="22"/>
  <c r="C184" i="22"/>
  <c r="B209" i="21"/>
  <c r="A208" i="21"/>
  <c r="B140" i="21"/>
  <c r="C139" i="21"/>
  <c r="A111" i="21"/>
  <c r="C111" i="21" s="1"/>
  <c r="B112" i="21"/>
  <c r="B78" i="21"/>
  <c r="C77" i="21"/>
  <c r="B183" i="21"/>
  <c r="A182" i="21"/>
  <c r="B80" i="19"/>
  <c r="C80" i="19" s="1"/>
  <c r="C79" i="19"/>
  <c r="B81" i="19"/>
  <c r="C81" i="19" s="1"/>
  <c r="B171" i="19"/>
  <c r="B142" i="19"/>
  <c r="A141" i="17"/>
  <c r="D140" i="17"/>
  <c r="A109" i="17"/>
  <c r="A171" i="17"/>
  <c r="D170" i="17"/>
  <c r="A78" i="17"/>
  <c r="A112" i="15"/>
  <c r="B111" i="15"/>
  <c r="A141" i="15"/>
  <c r="D140" i="15"/>
  <c r="B140" i="15"/>
  <c r="A173" i="15"/>
  <c r="B172" i="15"/>
  <c r="D172" i="15"/>
  <c r="B77" i="15"/>
  <c r="A78" i="15"/>
  <c r="B108" i="13"/>
  <c r="A109" i="13"/>
  <c r="D169" i="13"/>
  <c r="B169" i="13"/>
  <c r="A170" i="13"/>
  <c r="A78" i="13"/>
  <c r="B77" i="13"/>
  <c r="A142" i="13"/>
  <c r="B141" i="13"/>
  <c r="D141" i="13"/>
  <c r="D169" i="12"/>
  <c r="A170" i="12"/>
  <c r="B169" i="12"/>
  <c r="B78" i="12"/>
  <c r="A79" i="12"/>
  <c r="B108" i="12"/>
  <c r="A109" i="12"/>
  <c r="D141" i="12"/>
  <c r="B141" i="12"/>
  <c r="A142" i="12"/>
  <c r="A140" i="7"/>
  <c r="D139" i="7"/>
  <c r="B139" i="7"/>
  <c r="D168" i="7"/>
  <c r="B168" i="7"/>
  <c r="A169" i="7"/>
  <c r="A77" i="7"/>
  <c r="B76" i="7"/>
  <c r="A110" i="7"/>
  <c r="A179" i="10"/>
  <c r="B178" i="10"/>
  <c r="D178" i="10"/>
  <c r="A145" i="10"/>
  <c r="D144" i="10"/>
  <c r="B144" i="10"/>
  <c r="B78" i="10"/>
  <c r="A79" i="10"/>
  <c r="B113" i="10"/>
  <c r="A114" i="10"/>
  <c r="B37" i="9"/>
  <c r="A38" i="9"/>
  <c r="A100" i="9"/>
  <c r="D99" i="9"/>
  <c r="B99" i="9"/>
  <c r="A73" i="9"/>
  <c r="B72" i="9"/>
  <c r="A130" i="9"/>
  <c r="D129" i="9"/>
  <c r="B129" i="9"/>
  <c r="B69" i="8"/>
  <c r="A70" i="8"/>
  <c r="A100" i="8"/>
  <c r="B99" i="8"/>
  <c r="A37" i="8"/>
  <c r="B36" i="8"/>
  <c r="A130" i="8"/>
  <c r="B129" i="8"/>
  <c r="B144" i="22" l="1"/>
  <c r="C143" i="22"/>
  <c r="B79" i="22"/>
  <c r="C78" i="22"/>
  <c r="B110" i="22"/>
  <c r="C109" i="22"/>
  <c r="A109" i="22"/>
  <c r="B186" i="22"/>
  <c r="A185" i="22"/>
  <c r="C185" i="22"/>
  <c r="A209" i="21"/>
  <c r="B210" i="21"/>
  <c r="A210" i="21" s="1"/>
  <c r="B141" i="21"/>
  <c r="C140" i="21"/>
  <c r="B113" i="21"/>
  <c r="A112" i="21"/>
  <c r="C112" i="21"/>
  <c r="A183" i="21"/>
  <c r="C183" i="21" s="1"/>
  <c r="B184" i="21"/>
  <c r="C184" i="21" s="1"/>
  <c r="B79" i="21"/>
  <c r="C78" i="21"/>
  <c r="B82" i="19"/>
  <c r="B143" i="19"/>
  <c r="B172" i="19"/>
  <c r="D171" i="17"/>
  <c r="A172" i="17"/>
  <c r="A110" i="17"/>
  <c r="A79" i="17"/>
  <c r="A142" i="17"/>
  <c r="D141" i="17"/>
  <c r="B112" i="15"/>
  <c r="A113" i="15"/>
  <c r="A79" i="15"/>
  <c r="B78" i="15"/>
  <c r="B173" i="15"/>
  <c r="D173" i="15"/>
  <c r="A174" i="15"/>
  <c r="A142" i="15"/>
  <c r="D141" i="15"/>
  <c r="B141" i="15"/>
  <c r="A143" i="13"/>
  <c r="D142" i="13"/>
  <c r="B142" i="13"/>
  <c r="A79" i="13"/>
  <c r="B78" i="13"/>
  <c r="A110" i="13"/>
  <c r="B109" i="13"/>
  <c r="A171" i="13"/>
  <c r="D170" i="13"/>
  <c r="B170" i="13"/>
  <c r="A80" i="12"/>
  <c r="B79" i="12"/>
  <c r="B142" i="12"/>
  <c r="A143" i="12"/>
  <c r="D142" i="12"/>
  <c r="A171" i="12"/>
  <c r="D170" i="12"/>
  <c r="B170" i="12"/>
  <c r="B109" i="12"/>
  <c r="A110" i="12"/>
  <c r="D140" i="7"/>
  <c r="A141" i="7"/>
  <c r="B140" i="7"/>
  <c r="D169" i="7"/>
  <c r="B169" i="7"/>
  <c r="A170" i="7"/>
  <c r="B77" i="7"/>
  <c r="A78" i="7"/>
  <c r="A111" i="7"/>
  <c r="A80" i="10"/>
  <c r="B79" i="10"/>
  <c r="A116" i="10"/>
  <c r="B114" i="10"/>
  <c r="A146" i="10"/>
  <c r="D145" i="10"/>
  <c r="B145" i="10"/>
  <c r="A180" i="10"/>
  <c r="D179" i="10"/>
  <c r="B179" i="10"/>
  <c r="A74" i="9"/>
  <c r="B73" i="9"/>
  <c r="D130" i="9"/>
  <c r="B130" i="9"/>
  <c r="A131" i="9"/>
  <c r="A101" i="9"/>
  <c r="D100" i="9"/>
  <c r="B100" i="9"/>
  <c r="B38" i="9"/>
  <c r="A39" i="9"/>
  <c r="A131" i="8"/>
  <c r="B130" i="8"/>
  <c r="A38" i="8"/>
  <c r="B37" i="8"/>
  <c r="A101" i="8"/>
  <c r="B100" i="8"/>
  <c r="B70" i="8"/>
  <c r="A71" i="8"/>
  <c r="B71" i="8" s="1"/>
  <c r="B145" i="22" l="1"/>
  <c r="C144" i="22"/>
  <c r="A186" i="22"/>
  <c r="C186" i="22" s="1"/>
  <c r="B187" i="22"/>
  <c r="B111" i="22"/>
  <c r="A110" i="22"/>
  <c r="C110" i="22"/>
  <c r="B80" i="22"/>
  <c r="C79" i="22"/>
  <c r="B142" i="21"/>
  <c r="C141" i="21"/>
  <c r="A113" i="21"/>
  <c r="B114" i="21"/>
  <c r="C113" i="21"/>
  <c r="C115" i="21"/>
  <c r="A184" i="21"/>
  <c r="B185" i="21"/>
  <c r="C185" i="21" s="1"/>
  <c r="B80" i="21"/>
  <c r="C79" i="21"/>
  <c r="B83" i="19"/>
  <c r="C83" i="19" s="1"/>
  <c r="C82" i="19"/>
  <c r="B84" i="19"/>
  <c r="C84" i="19" s="1"/>
  <c r="B173" i="19"/>
  <c r="B144" i="19"/>
  <c r="A80" i="17"/>
  <c r="A143" i="17"/>
  <c r="D142" i="17"/>
  <c r="A111" i="17"/>
  <c r="A173" i="17"/>
  <c r="D172" i="17"/>
  <c r="A143" i="15"/>
  <c r="D142" i="15"/>
  <c r="B142" i="15"/>
  <c r="D174" i="15"/>
  <c r="B174" i="15"/>
  <c r="A175" i="15"/>
  <c r="A80" i="15"/>
  <c r="B79" i="15"/>
  <c r="A114" i="15"/>
  <c r="B113" i="15"/>
  <c r="D171" i="13"/>
  <c r="B171" i="13"/>
  <c r="A172" i="13"/>
  <c r="A80" i="13"/>
  <c r="B79" i="13"/>
  <c r="B110" i="13"/>
  <c r="A111" i="13"/>
  <c r="A144" i="13"/>
  <c r="D143" i="13"/>
  <c r="B143" i="13"/>
  <c r="A172" i="12"/>
  <c r="D171" i="12"/>
  <c r="B171" i="12"/>
  <c r="D143" i="12"/>
  <c r="A144" i="12"/>
  <c r="B143" i="12"/>
  <c r="B110" i="12"/>
  <c r="A111" i="12"/>
  <c r="A81" i="12"/>
  <c r="B80" i="12"/>
  <c r="D141" i="7"/>
  <c r="A142" i="7"/>
  <c r="B141" i="7"/>
  <c r="A79" i="7"/>
  <c r="B78" i="7"/>
  <c r="A171" i="7"/>
  <c r="D170" i="7"/>
  <c r="B170" i="7"/>
  <c r="A112" i="7"/>
  <c r="B112" i="7" s="1"/>
  <c r="A181" i="10"/>
  <c r="D180" i="10"/>
  <c r="B180" i="10"/>
  <c r="A147" i="10"/>
  <c r="D146" i="10"/>
  <c r="B146" i="10"/>
  <c r="A117" i="10"/>
  <c r="B116" i="10"/>
  <c r="A81" i="10"/>
  <c r="B80" i="10"/>
  <c r="D131" i="9"/>
  <c r="B131" i="9"/>
  <c r="A132" i="9"/>
  <c r="B74" i="9"/>
  <c r="A75" i="9"/>
  <c r="A40" i="9"/>
  <c r="B39" i="9"/>
  <c r="B101" i="9"/>
  <c r="A102" i="9"/>
  <c r="D101" i="9"/>
  <c r="A102" i="8"/>
  <c r="B101" i="8"/>
  <c r="A72" i="8"/>
  <c r="A39" i="8"/>
  <c r="A40" i="8" s="1"/>
  <c r="B38" i="8"/>
  <c r="A132" i="8"/>
  <c r="B131" i="8"/>
  <c r="B146" i="22" l="1"/>
  <c r="C145" i="22"/>
  <c r="B81" i="22"/>
  <c r="C80" i="22"/>
  <c r="A111" i="22"/>
  <c r="B112" i="22"/>
  <c r="C111" i="22"/>
  <c r="A187" i="22"/>
  <c r="B188" i="22"/>
  <c r="C187" i="22"/>
  <c r="B143" i="21"/>
  <c r="C142" i="21"/>
  <c r="B115" i="21"/>
  <c r="A114" i="21"/>
  <c r="C114" i="21" s="1"/>
  <c r="B81" i="21"/>
  <c r="C80" i="21"/>
  <c r="A185" i="21"/>
  <c r="B186" i="21"/>
  <c r="C116" i="21"/>
  <c r="B85" i="19"/>
  <c r="C85" i="19" s="1"/>
  <c r="B145" i="19"/>
  <c r="B174" i="19"/>
  <c r="A81" i="17"/>
  <c r="D173" i="17"/>
  <c r="A174" i="17"/>
  <c r="A112" i="17"/>
  <c r="A144" i="17"/>
  <c r="D143" i="17"/>
  <c r="A115" i="15"/>
  <c r="B114" i="15"/>
  <c r="A81" i="15"/>
  <c r="B80" i="15"/>
  <c r="A176" i="15"/>
  <c r="B175" i="15"/>
  <c r="B143" i="15"/>
  <c r="A144" i="15"/>
  <c r="D143" i="15"/>
  <c r="B144" i="13"/>
  <c r="A145" i="13"/>
  <c r="D144" i="13"/>
  <c r="B111" i="13"/>
  <c r="A112" i="13"/>
  <c r="A81" i="13"/>
  <c r="B80" i="13"/>
  <c r="A173" i="13"/>
  <c r="D172" i="13"/>
  <c r="B172" i="13"/>
  <c r="B111" i="12"/>
  <c r="A112" i="12"/>
  <c r="A145" i="12"/>
  <c r="B144" i="12"/>
  <c r="D144" i="12"/>
  <c r="A82" i="12"/>
  <c r="B81" i="12"/>
  <c r="A173" i="12"/>
  <c r="D172" i="12"/>
  <c r="B172" i="12"/>
  <c r="D142" i="7"/>
  <c r="A143" i="7"/>
  <c r="B142" i="7"/>
  <c r="A113" i="7"/>
  <c r="B113" i="7" s="1"/>
  <c r="A172" i="7"/>
  <c r="B171" i="7"/>
  <c r="D171" i="7"/>
  <c r="B79" i="7"/>
  <c r="A80" i="7"/>
  <c r="A82" i="10"/>
  <c r="B81" i="10"/>
  <c r="B147" i="10"/>
  <c r="A148" i="10"/>
  <c r="D147" i="10"/>
  <c r="A118" i="10"/>
  <c r="B117" i="10"/>
  <c r="B181" i="10"/>
  <c r="D181" i="10"/>
  <c r="A182" i="10"/>
  <c r="B40" i="9"/>
  <c r="A41" i="9"/>
  <c r="A76" i="9"/>
  <c r="B75" i="9"/>
  <c r="A133" i="9"/>
  <c r="B132" i="9"/>
  <c r="D132" i="9"/>
  <c r="A103" i="9"/>
  <c r="D102" i="9"/>
  <c r="B102" i="9"/>
  <c r="B40" i="8"/>
  <c r="A41" i="8"/>
  <c r="B132" i="8"/>
  <c r="A133" i="8"/>
  <c r="B39" i="8"/>
  <c r="A73" i="8"/>
  <c r="B72" i="8"/>
  <c r="A103" i="8"/>
  <c r="B102" i="8"/>
  <c r="A188" i="22" l="1"/>
  <c r="B189" i="22"/>
  <c r="C188" i="22"/>
  <c r="B147" i="22"/>
  <c r="C146" i="22"/>
  <c r="A112" i="22"/>
  <c r="B113" i="22"/>
  <c r="C112" i="22"/>
  <c r="B82" i="22"/>
  <c r="B83" i="22" s="1"/>
  <c r="B84" i="22" s="1"/>
  <c r="B85" i="22" s="1"/>
  <c r="B86" i="22" s="1"/>
  <c r="B87" i="22" s="1"/>
  <c r="B88" i="22" s="1"/>
  <c r="B89" i="22" s="1"/>
  <c r="B90" i="22" s="1"/>
  <c r="C81" i="22"/>
  <c r="B144" i="21"/>
  <c r="C143" i="21"/>
  <c r="B116" i="21"/>
  <c r="A115" i="21"/>
  <c r="C117" i="21"/>
  <c r="B187" i="21"/>
  <c r="C187" i="21" s="1"/>
  <c r="A186" i="21"/>
  <c r="C186" i="21" s="1"/>
  <c r="B82" i="21"/>
  <c r="C81" i="21"/>
  <c r="B86" i="19"/>
  <c r="B87" i="19" s="1"/>
  <c r="B88" i="19" s="1"/>
  <c r="B89" i="19" s="1"/>
  <c r="B90" i="19" s="1"/>
  <c r="B175" i="19"/>
  <c r="B146" i="19"/>
  <c r="D174" i="17"/>
  <c r="A175" i="17"/>
  <c r="A82" i="17"/>
  <c r="A145" i="17"/>
  <c r="D144" i="17"/>
  <c r="A113" i="17"/>
  <c r="B144" i="15"/>
  <c r="A145" i="15"/>
  <c r="D144" i="15"/>
  <c r="B176" i="15"/>
  <c r="A177" i="15"/>
  <c r="A82" i="15"/>
  <c r="B81" i="15"/>
  <c r="A116" i="15"/>
  <c r="B115" i="15"/>
  <c r="A174" i="13"/>
  <c r="B173" i="13"/>
  <c r="D173" i="13"/>
  <c r="A82" i="13"/>
  <c r="B81" i="13"/>
  <c r="A113" i="13"/>
  <c r="B112" i="13"/>
  <c r="A146" i="13"/>
  <c r="D145" i="13"/>
  <c r="B145" i="13"/>
  <c r="D145" i="12"/>
  <c r="A146" i="12"/>
  <c r="B145" i="12"/>
  <c r="A113" i="12"/>
  <c r="B112" i="12"/>
  <c r="D173" i="12"/>
  <c r="A174" i="12"/>
  <c r="B173" i="12"/>
  <c r="A83" i="12"/>
  <c r="B82" i="12"/>
  <c r="D143" i="7"/>
  <c r="A144" i="7"/>
  <c r="B143" i="7"/>
  <c r="A114" i="7"/>
  <c r="B114" i="7" s="1"/>
  <c r="D172" i="7"/>
  <c r="B172" i="7"/>
  <c r="A173" i="7"/>
  <c r="A81" i="7"/>
  <c r="B80" i="7"/>
  <c r="A183" i="10"/>
  <c r="D182" i="10"/>
  <c r="B182" i="10"/>
  <c r="A119" i="10"/>
  <c r="B118" i="10"/>
  <c r="A149" i="10"/>
  <c r="D148" i="10"/>
  <c r="B148" i="10"/>
  <c r="A83" i="10"/>
  <c r="B82" i="10"/>
  <c r="A42" i="9"/>
  <c r="B41" i="9"/>
  <c r="A104" i="9"/>
  <c r="D103" i="9"/>
  <c r="B103" i="9"/>
  <c r="B133" i="9"/>
  <c r="A134" i="9"/>
  <c r="D133" i="9"/>
  <c r="A77" i="9"/>
  <c r="B76" i="9"/>
  <c r="A42" i="8"/>
  <c r="B41" i="8"/>
  <c r="A104" i="8"/>
  <c r="B103" i="8"/>
  <c r="A74" i="8"/>
  <c r="B73" i="8"/>
  <c r="A134" i="8"/>
  <c r="B133" i="8"/>
  <c r="A189" i="22" l="1"/>
  <c r="B190" i="22"/>
  <c r="C189" i="22"/>
  <c r="B114" i="22"/>
  <c r="C113" i="22"/>
  <c r="A113" i="22"/>
  <c r="B148" i="22"/>
  <c r="C147" i="22"/>
  <c r="B145" i="21"/>
  <c r="C144" i="21"/>
  <c r="A116" i="21"/>
  <c r="B117" i="21"/>
  <c r="B83" i="21"/>
  <c r="C82" i="21"/>
  <c r="A187" i="21"/>
  <c r="B188" i="21"/>
  <c r="C188" i="21" s="1"/>
  <c r="B147" i="19"/>
  <c r="B176" i="19"/>
  <c r="B177" i="19" s="1"/>
  <c r="B178" i="19" s="1"/>
  <c r="B179" i="19" s="1"/>
  <c r="B180" i="19" s="1"/>
  <c r="B181" i="19" s="1"/>
  <c r="A114" i="17"/>
  <c r="A146" i="17"/>
  <c r="D145" i="17"/>
  <c r="A83" i="17"/>
  <c r="A176" i="17"/>
  <c r="D175" i="17"/>
  <c r="B116" i="15"/>
  <c r="A117" i="15"/>
  <c r="A83" i="15"/>
  <c r="B82" i="15"/>
  <c r="B177" i="15"/>
  <c r="A178" i="15"/>
  <c r="B145" i="15"/>
  <c r="A146" i="15"/>
  <c r="D145" i="15"/>
  <c r="A147" i="13"/>
  <c r="D146" i="13"/>
  <c r="B146" i="13"/>
  <c r="B113" i="13"/>
  <c r="A114" i="13"/>
  <c r="B82" i="13"/>
  <c r="A83" i="13"/>
  <c r="D174" i="13"/>
  <c r="B174" i="13"/>
  <c r="A175" i="13"/>
  <c r="B113" i="12"/>
  <c r="A114" i="12"/>
  <c r="B146" i="12"/>
  <c r="A147" i="12"/>
  <c r="D146" i="12"/>
  <c r="B174" i="12"/>
  <c r="A175" i="12"/>
  <c r="D174" i="12"/>
  <c r="A84" i="12"/>
  <c r="B83" i="12"/>
  <c r="A145" i="7"/>
  <c r="B144" i="7"/>
  <c r="D144" i="7"/>
  <c r="A115" i="7"/>
  <c r="B115" i="7" s="1"/>
  <c r="B81" i="7"/>
  <c r="A82" i="7"/>
  <c r="A174" i="7"/>
  <c r="D173" i="7"/>
  <c r="B173" i="7"/>
  <c r="B83" i="10"/>
  <c r="A84" i="10"/>
  <c r="A150" i="10"/>
  <c r="D149" i="10"/>
  <c r="B149" i="10"/>
  <c r="A120" i="10"/>
  <c r="B119" i="10"/>
  <c r="A184" i="10"/>
  <c r="B183" i="10"/>
  <c r="B77" i="9"/>
  <c r="A78" i="9"/>
  <c r="D134" i="9"/>
  <c r="A135" i="9"/>
  <c r="B134" i="9"/>
  <c r="A105" i="9"/>
  <c r="D104" i="9"/>
  <c r="B104" i="9"/>
  <c r="A43" i="9"/>
  <c r="B42" i="9"/>
  <c r="B42" i="8"/>
  <c r="A43" i="8"/>
  <c r="A135" i="8"/>
  <c r="B134" i="8"/>
  <c r="A75" i="8"/>
  <c r="B74" i="8"/>
  <c r="A105" i="8"/>
  <c r="B104" i="8"/>
  <c r="B149" i="22" l="1"/>
  <c r="C148" i="22"/>
  <c r="B115" i="22"/>
  <c r="A114" i="22"/>
  <c r="B191" i="22"/>
  <c r="A190" i="22"/>
  <c r="C190" i="22"/>
  <c r="B146" i="21"/>
  <c r="C145" i="21"/>
  <c r="A117" i="21"/>
  <c r="B118" i="21"/>
  <c r="B189" i="21"/>
  <c r="C189" i="21" s="1"/>
  <c r="A188" i="21"/>
  <c r="C83" i="21"/>
  <c r="B84" i="21"/>
  <c r="B148" i="19"/>
  <c r="A147" i="17"/>
  <c r="D146" i="17"/>
  <c r="A84" i="17"/>
  <c r="A177" i="17"/>
  <c r="A115" i="17"/>
  <c r="A179" i="15"/>
  <c r="B178" i="15"/>
  <c r="A84" i="15"/>
  <c r="B83" i="15"/>
  <c r="A118" i="15"/>
  <c r="B117" i="15"/>
  <c r="D146" i="15"/>
  <c r="A147" i="15"/>
  <c r="B146" i="15"/>
  <c r="A176" i="13"/>
  <c r="B175" i="13"/>
  <c r="A84" i="13"/>
  <c r="B83" i="13"/>
  <c r="A115" i="13"/>
  <c r="B114" i="13"/>
  <c r="B147" i="13"/>
  <c r="A148" i="13"/>
  <c r="A148" i="12"/>
  <c r="B147" i="12"/>
  <c r="A115" i="12"/>
  <c r="B114" i="12"/>
  <c r="B175" i="12"/>
  <c r="A176" i="12"/>
  <c r="D175" i="12"/>
  <c r="B84" i="12"/>
  <c r="A85" i="12"/>
  <c r="B145" i="7"/>
  <c r="D145" i="7"/>
  <c r="A146" i="7"/>
  <c r="B174" i="7"/>
  <c r="A175" i="7"/>
  <c r="D174" i="7"/>
  <c r="A83" i="7"/>
  <c r="B82" i="7"/>
  <c r="A116" i="7"/>
  <c r="B116" i="7" s="1"/>
  <c r="B184" i="10"/>
  <c r="A185" i="10"/>
  <c r="A85" i="10"/>
  <c r="B84" i="10"/>
  <c r="B120" i="10"/>
  <c r="A121" i="10"/>
  <c r="A151" i="10"/>
  <c r="D150" i="10"/>
  <c r="B150" i="10"/>
  <c r="D105" i="9"/>
  <c r="B105" i="9"/>
  <c r="A106" i="9"/>
  <c r="A79" i="9"/>
  <c r="B78" i="9"/>
  <c r="B43" i="9"/>
  <c r="A44" i="9"/>
  <c r="B135" i="9"/>
  <c r="A136" i="9"/>
  <c r="A44" i="8"/>
  <c r="B43" i="8"/>
  <c r="B75" i="8"/>
  <c r="A76" i="8"/>
  <c r="A106" i="8"/>
  <c r="B105" i="8"/>
  <c r="B135" i="8"/>
  <c r="A136" i="8"/>
  <c r="B192" i="22" l="1"/>
  <c r="C191" i="22"/>
  <c r="A191" i="22"/>
  <c r="B116" i="22"/>
  <c r="A115" i="22"/>
  <c r="B150" i="22"/>
  <c r="C149" i="22"/>
  <c r="B147" i="21"/>
  <c r="C146" i="21"/>
  <c r="B119" i="21"/>
  <c r="A118" i="21"/>
  <c r="B85" i="21"/>
  <c r="C84" i="21"/>
  <c r="A189" i="21"/>
  <c r="B190" i="21"/>
  <c r="C190" i="21" s="1"/>
  <c r="B149" i="19"/>
  <c r="D147" i="17"/>
  <c r="A116" i="17"/>
  <c r="A178" i="17"/>
  <c r="A85" i="17"/>
  <c r="A148" i="17"/>
  <c r="A148" i="15"/>
  <c r="B147" i="15"/>
  <c r="B118" i="15"/>
  <c r="A119" i="15"/>
  <c r="B84" i="15"/>
  <c r="A85" i="15"/>
  <c r="B179" i="15"/>
  <c r="A180" i="15"/>
  <c r="B180" i="15" s="1"/>
  <c r="A85" i="13"/>
  <c r="B84" i="13"/>
  <c r="A149" i="13"/>
  <c r="B148" i="13"/>
  <c r="A116" i="13"/>
  <c r="B115" i="13"/>
  <c r="B176" i="13"/>
  <c r="A177" i="13"/>
  <c r="A177" i="12"/>
  <c r="B176" i="12"/>
  <c r="A116" i="12"/>
  <c r="B115" i="12"/>
  <c r="A86" i="12"/>
  <c r="B85" i="12"/>
  <c r="A149" i="12"/>
  <c r="B148" i="12"/>
  <c r="B146" i="7"/>
  <c r="D146" i="7"/>
  <c r="A147" i="7"/>
  <c r="A84" i="7"/>
  <c r="B83" i="7"/>
  <c r="B175" i="7"/>
  <c r="A176" i="7"/>
  <c r="D175" i="7"/>
  <c r="A117" i="7"/>
  <c r="B117" i="7" s="1"/>
  <c r="A86" i="10"/>
  <c r="B85" i="10"/>
  <c r="B185" i="10"/>
  <c r="A186" i="10"/>
  <c r="A152" i="10"/>
  <c r="B151" i="10"/>
  <c r="B121" i="10"/>
  <c r="A122" i="10"/>
  <c r="B136" i="9"/>
  <c r="A137" i="9"/>
  <c r="A45" i="9"/>
  <c r="B44" i="9"/>
  <c r="B79" i="9"/>
  <c r="A80" i="9"/>
  <c r="A107" i="9"/>
  <c r="B106" i="9"/>
  <c r="B44" i="8"/>
  <c r="A45" i="8"/>
  <c r="A137" i="8"/>
  <c r="B136" i="8"/>
  <c r="A107" i="8"/>
  <c r="B106" i="8"/>
  <c r="B76" i="8"/>
  <c r="A77" i="8"/>
  <c r="B151" i="22" l="1"/>
  <c r="C150" i="22"/>
  <c r="B117" i="22"/>
  <c r="A116" i="22"/>
  <c r="A192" i="22"/>
  <c r="B193" i="22"/>
  <c r="C192" i="22"/>
  <c r="B148" i="21"/>
  <c r="C147" i="21"/>
  <c r="B120" i="21"/>
  <c r="A119" i="21"/>
  <c r="A190" i="21"/>
  <c r="B191" i="21"/>
  <c r="C191" i="21" s="1"/>
  <c r="B86" i="21"/>
  <c r="B87" i="21" s="1"/>
  <c r="B88" i="21" s="1"/>
  <c r="B89" i="21" s="1"/>
  <c r="B90" i="21" s="1"/>
  <c r="C85" i="21"/>
  <c r="B150" i="19"/>
  <c r="D148" i="17"/>
  <c r="A179" i="17"/>
  <c r="A117" i="17"/>
  <c r="A149" i="17"/>
  <c r="A86" i="17"/>
  <c r="A86" i="15"/>
  <c r="B85" i="15"/>
  <c r="B119" i="15"/>
  <c r="A120" i="15"/>
  <c r="B148" i="15"/>
  <c r="A149" i="15"/>
  <c r="B177" i="13"/>
  <c r="A178" i="13"/>
  <c r="B116" i="13"/>
  <c r="A117" i="13"/>
  <c r="B149" i="13"/>
  <c r="A150" i="13"/>
  <c r="A86" i="13"/>
  <c r="B85" i="13"/>
  <c r="A150" i="12"/>
  <c r="B149" i="12"/>
  <c r="A87" i="12"/>
  <c r="B86" i="12"/>
  <c r="B116" i="12"/>
  <c r="A117" i="12"/>
  <c r="A178" i="12"/>
  <c r="B177" i="12"/>
  <c r="A148" i="7"/>
  <c r="B147" i="7"/>
  <c r="A118" i="7"/>
  <c r="B118" i="7" s="1"/>
  <c r="A177" i="7"/>
  <c r="B176" i="7"/>
  <c r="A85" i="7"/>
  <c r="B84" i="7"/>
  <c r="A123" i="10"/>
  <c r="B122" i="10"/>
  <c r="A153" i="10"/>
  <c r="B152" i="10"/>
  <c r="A187" i="10"/>
  <c r="B186" i="10"/>
  <c r="A87" i="10"/>
  <c r="B86" i="10"/>
  <c r="A46" i="9"/>
  <c r="B45" i="9"/>
  <c r="B80" i="9"/>
  <c r="A81" i="9"/>
  <c r="B81" i="9" s="1"/>
  <c r="B137" i="9"/>
  <c r="A138" i="9"/>
  <c r="A108" i="9"/>
  <c r="B107" i="9"/>
  <c r="B45" i="8"/>
  <c r="A46" i="8"/>
  <c r="B77" i="8"/>
  <c r="A78" i="8"/>
  <c r="A108" i="8"/>
  <c r="B107" i="8"/>
  <c r="A138" i="8"/>
  <c r="B137" i="8"/>
  <c r="A193" i="22" l="1"/>
  <c r="B194" i="22"/>
  <c r="C193" i="22"/>
  <c r="B118" i="22"/>
  <c r="A117" i="22"/>
  <c r="B152" i="22"/>
  <c r="C151" i="22"/>
  <c r="B149" i="21"/>
  <c r="C148" i="21"/>
  <c r="B121" i="21"/>
  <c r="A120" i="21"/>
  <c r="B192" i="21"/>
  <c r="C192" i="21" s="1"/>
  <c r="A191" i="21"/>
  <c r="B151" i="19"/>
  <c r="D149" i="17"/>
  <c r="A87" i="17"/>
  <c r="A118" i="17"/>
  <c r="A180" i="17"/>
  <c r="A150" i="17"/>
  <c r="B86" i="15"/>
  <c r="A87" i="15"/>
  <c r="A150" i="15"/>
  <c r="B149" i="15"/>
  <c r="A121" i="15"/>
  <c r="B120" i="15"/>
  <c r="A179" i="13"/>
  <c r="B178" i="13"/>
  <c r="A87" i="13"/>
  <c r="B86" i="13"/>
  <c r="A151" i="13"/>
  <c r="B150" i="13"/>
  <c r="B117" i="13"/>
  <c r="A118" i="13"/>
  <c r="A118" i="12"/>
  <c r="B117" i="12"/>
  <c r="A179" i="12"/>
  <c r="B178" i="12"/>
  <c r="B87" i="12"/>
  <c r="A88" i="12"/>
  <c r="A151" i="12"/>
  <c r="B150" i="12"/>
  <c r="A149" i="7"/>
  <c r="B148" i="7"/>
  <c r="A119" i="7"/>
  <c r="B119" i="7" s="1"/>
  <c r="B85" i="7"/>
  <c r="A86" i="7"/>
  <c r="A178" i="7"/>
  <c r="B177" i="7"/>
  <c r="B87" i="10"/>
  <c r="A88" i="10"/>
  <c r="A188" i="10"/>
  <c r="B188" i="10" s="1"/>
  <c r="B187" i="10"/>
  <c r="A154" i="10"/>
  <c r="B153" i="10"/>
  <c r="B123" i="10"/>
  <c r="A124" i="10"/>
  <c r="A139" i="9"/>
  <c r="B138" i="9"/>
  <c r="A109" i="9"/>
  <c r="B108" i="9"/>
  <c r="A47" i="9"/>
  <c r="B46" i="9"/>
  <c r="B46" i="8"/>
  <c r="A47" i="8"/>
  <c r="A139" i="8"/>
  <c r="B138" i="8"/>
  <c r="A109" i="8"/>
  <c r="B108" i="8"/>
  <c r="B78" i="8"/>
  <c r="A79" i="8"/>
  <c r="A194" i="22" l="1"/>
  <c r="B195" i="22"/>
  <c r="C194" i="22"/>
  <c r="B153" i="22"/>
  <c r="C152" i="22"/>
  <c r="B119" i="22"/>
  <c r="A118" i="22"/>
  <c r="B150" i="21"/>
  <c r="C149" i="21"/>
  <c r="A121" i="21"/>
  <c r="B122" i="21"/>
  <c r="A122" i="21" s="1"/>
  <c r="A192" i="21"/>
  <c r="B193" i="21"/>
  <c r="C193" i="21" s="1"/>
  <c r="B152" i="19"/>
  <c r="D150" i="17"/>
  <c r="A151" i="17"/>
  <c r="A181" i="17"/>
  <c r="A119" i="17"/>
  <c r="A88" i="17"/>
  <c r="B121" i="15"/>
  <c r="A122" i="15"/>
  <c r="B122" i="15" s="1"/>
  <c r="A151" i="15"/>
  <c r="B150" i="15"/>
  <c r="B87" i="15"/>
  <c r="A88" i="15"/>
  <c r="A119" i="13"/>
  <c r="B118" i="13"/>
  <c r="A152" i="13"/>
  <c r="B152" i="13" s="1"/>
  <c r="B151" i="13"/>
  <c r="A88" i="13"/>
  <c r="B87" i="13"/>
  <c r="B179" i="13"/>
  <c r="A180" i="13"/>
  <c r="B180" i="13" s="1"/>
  <c r="A89" i="12"/>
  <c r="B88" i="12"/>
  <c r="A152" i="12"/>
  <c r="B152" i="12" s="1"/>
  <c r="B151" i="12"/>
  <c r="A180" i="12"/>
  <c r="B179" i="12"/>
  <c r="B118" i="12"/>
  <c r="A119" i="12"/>
  <c r="A150" i="7"/>
  <c r="B149" i="7"/>
  <c r="A87" i="7"/>
  <c r="B86" i="7"/>
  <c r="A120" i="7"/>
  <c r="B120" i="7" s="1"/>
  <c r="A179" i="7"/>
  <c r="B178" i="7"/>
  <c r="A125" i="10"/>
  <c r="B124" i="10"/>
  <c r="A155" i="10"/>
  <c r="B154" i="10"/>
  <c r="A89" i="10"/>
  <c r="B88" i="10"/>
  <c r="A48" i="9"/>
  <c r="B47" i="9"/>
  <c r="A110" i="9"/>
  <c r="B109" i="9"/>
  <c r="B139" i="9"/>
  <c r="A140" i="9"/>
  <c r="B140" i="9" s="1"/>
  <c r="A48" i="8"/>
  <c r="B47" i="8"/>
  <c r="A110" i="8"/>
  <c r="B109" i="8"/>
  <c r="B79" i="8"/>
  <c r="A80" i="8"/>
  <c r="A140" i="8"/>
  <c r="B140" i="8" s="1"/>
  <c r="B139" i="8"/>
  <c r="A119" i="22" l="1"/>
  <c r="B120" i="22"/>
  <c r="B154" i="22"/>
  <c r="C153" i="22"/>
  <c r="A195" i="22"/>
  <c r="B196" i="22"/>
  <c r="C195" i="22"/>
  <c r="B151" i="21"/>
  <c r="C150" i="21"/>
  <c r="A193" i="21"/>
  <c r="B194" i="21"/>
  <c r="C194" i="21" s="1"/>
  <c r="B153" i="19"/>
  <c r="D151" i="17"/>
  <c r="A89" i="17"/>
  <c r="A120" i="17"/>
  <c r="A152" i="17"/>
  <c r="A89" i="15"/>
  <c r="B88" i="15"/>
  <c r="B151" i="15"/>
  <c r="A152" i="15"/>
  <c r="B152" i="15" s="1"/>
  <c r="A89" i="13"/>
  <c r="B88" i="13"/>
  <c r="B119" i="13"/>
  <c r="A120" i="13"/>
  <c r="B119" i="12"/>
  <c r="A120" i="12"/>
  <c r="A181" i="12"/>
  <c r="B181" i="12" s="1"/>
  <c r="B180" i="12"/>
  <c r="A90" i="12"/>
  <c r="B90" i="12" s="1"/>
  <c r="B89" i="12"/>
  <c r="A151" i="7"/>
  <c r="B150" i="7"/>
  <c r="A180" i="7"/>
  <c r="B179" i="7"/>
  <c r="A88" i="7"/>
  <c r="B87" i="7"/>
  <c r="A121" i="7"/>
  <c r="B121" i="7" s="1"/>
  <c r="A90" i="10"/>
  <c r="B90" i="10" s="1"/>
  <c r="B89" i="10"/>
  <c r="A156" i="10"/>
  <c r="B156" i="10" s="1"/>
  <c r="B155" i="10"/>
  <c r="A126" i="10"/>
  <c r="B126" i="10" s="1"/>
  <c r="B125" i="10"/>
  <c r="A49" i="9"/>
  <c r="B49" i="9" s="1"/>
  <c r="B48" i="9"/>
  <c r="A111" i="9"/>
  <c r="B111" i="9" s="1"/>
  <c r="B110" i="9"/>
  <c r="B80" i="8"/>
  <c r="A81" i="8"/>
  <c r="B81" i="8" s="1"/>
  <c r="B48" i="8"/>
  <c r="A49" i="8"/>
  <c r="B49" i="8" s="1"/>
  <c r="A111" i="8"/>
  <c r="B111" i="8" s="1"/>
  <c r="B110" i="8"/>
  <c r="A196" i="22" l="1"/>
  <c r="C196" i="22" s="1"/>
  <c r="B197" i="22"/>
  <c r="B155" i="22"/>
  <c r="C154" i="22"/>
  <c r="A120" i="22"/>
  <c r="B121" i="22"/>
  <c r="B152" i="21"/>
  <c r="C151" i="21"/>
  <c r="B195" i="21"/>
  <c r="A194" i="21"/>
  <c r="A153" i="17"/>
  <c r="D153" i="17"/>
  <c r="D152" i="17"/>
  <c r="A121" i="17"/>
  <c r="A90" i="17"/>
  <c r="A90" i="15"/>
  <c r="B90" i="15" s="1"/>
  <c r="B89" i="15"/>
  <c r="B120" i="13"/>
  <c r="A121" i="13"/>
  <c r="B89" i="13"/>
  <c r="A90" i="13"/>
  <c r="B90" i="13" s="1"/>
  <c r="A121" i="12"/>
  <c r="B120" i="12"/>
  <c r="A152" i="7"/>
  <c r="B152" i="7" s="1"/>
  <c r="B151" i="7"/>
  <c r="A181" i="7"/>
  <c r="B181" i="7" s="1"/>
  <c r="B180" i="7"/>
  <c r="A122" i="7"/>
  <c r="B122" i="7" s="1"/>
  <c r="B88" i="7"/>
  <c r="A89" i="7"/>
  <c r="E44" i="5"/>
  <c r="E43" i="5"/>
  <c r="E42" i="5"/>
  <c r="E41" i="5"/>
  <c r="E40" i="5"/>
  <c r="E39" i="5"/>
  <c r="E38" i="5"/>
  <c r="E37" i="5"/>
  <c r="E36" i="5"/>
  <c r="E35" i="5"/>
  <c r="E34" i="5"/>
  <c r="E33" i="5"/>
  <c r="E32" i="5"/>
  <c r="E31" i="5"/>
  <c r="E30" i="5"/>
  <c r="E29" i="5"/>
  <c r="E28" i="5"/>
  <c r="E27" i="5"/>
  <c r="E26" i="5"/>
  <c r="E25" i="5"/>
  <c r="E24" i="5"/>
  <c r="E23" i="5"/>
  <c r="E22" i="5"/>
  <c r="E21" i="5"/>
  <c r="E20" i="5"/>
  <c r="E19" i="5"/>
  <c r="E18" i="5"/>
  <c r="E17" i="5"/>
  <c r="E16" i="5"/>
  <c r="E15" i="5"/>
  <c r="E14" i="5"/>
  <c r="E13" i="5"/>
  <c r="E12" i="5"/>
  <c r="E11" i="5"/>
  <c r="E10" i="5"/>
  <c r="E9" i="5"/>
  <c r="E8" i="5"/>
  <c r="E7" i="5"/>
  <c r="E6" i="5"/>
  <c r="E5" i="5"/>
  <c r="E4" i="5"/>
  <c r="E3" i="5"/>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I132" i="1"/>
  <c r="I133" i="1"/>
  <c r="I134" i="1"/>
  <c r="I135" i="1"/>
  <c r="I136" i="1"/>
  <c r="I137" i="1"/>
  <c r="I138" i="1"/>
  <c r="I139" i="1"/>
  <c r="I140" i="1"/>
  <c r="I141" i="1"/>
  <c r="I142" i="1"/>
  <c r="I143" i="1"/>
  <c r="I144" i="1"/>
  <c r="I145" i="1"/>
  <c r="I146" i="1"/>
  <c r="I147" i="1"/>
  <c r="I148" i="1"/>
  <c r="I149" i="1"/>
  <c r="I150" i="1"/>
  <c r="I151" i="1"/>
  <c r="I152" i="1"/>
  <c r="I153" i="1"/>
  <c r="I154" i="1"/>
  <c r="I155" i="1"/>
  <c r="I156" i="1"/>
  <c r="I157" i="1"/>
  <c r="I158" i="1"/>
  <c r="I159" i="1"/>
  <c r="I160" i="1"/>
  <c r="I161" i="1"/>
  <c r="I162" i="1"/>
  <c r="I163" i="1"/>
  <c r="I164" i="1"/>
  <c r="I165" i="1"/>
  <c r="I166" i="1"/>
  <c r="I167" i="1"/>
  <c r="I168" i="1"/>
  <c r="I169" i="1"/>
  <c r="I170" i="1"/>
  <c r="I171" i="1"/>
  <c r="I172" i="1"/>
  <c r="I173" i="1"/>
  <c r="I174" i="1"/>
  <c r="I175" i="1"/>
  <c r="I176" i="1"/>
  <c r="I177" i="1"/>
  <c r="I178" i="1"/>
  <c r="I179" i="1"/>
  <c r="I180" i="1"/>
  <c r="I181" i="1"/>
  <c r="I182" i="1"/>
  <c r="I183" i="1"/>
  <c r="I184" i="1"/>
  <c r="I185" i="1"/>
  <c r="I186" i="1"/>
  <c r="I187" i="1"/>
  <c r="I188" i="1"/>
  <c r="I189" i="1"/>
  <c r="I190" i="1"/>
  <c r="I191" i="1"/>
  <c r="I192" i="1"/>
  <c r="I193" i="1"/>
  <c r="I194" i="1"/>
  <c r="I195" i="1"/>
  <c r="I196" i="1"/>
  <c r="I197" i="1"/>
  <c r="I198" i="1"/>
  <c r="I199" i="1"/>
  <c r="I200" i="1"/>
  <c r="I201" i="1"/>
  <c r="I202" i="1"/>
  <c r="I203" i="1"/>
  <c r="I204" i="1"/>
  <c r="I205" i="1"/>
  <c r="I206" i="1"/>
  <c r="I207" i="1"/>
  <c r="I208" i="1"/>
  <c r="I209" i="1"/>
  <c r="I210" i="1"/>
  <c r="I211" i="1"/>
  <c r="I212" i="1"/>
  <c r="I213" i="1"/>
  <c r="I214" i="1"/>
  <c r="I215" i="1"/>
  <c r="I216" i="1"/>
  <c r="I217" i="1"/>
  <c r="I218" i="1"/>
  <c r="I219" i="1"/>
  <c r="I220" i="1"/>
  <c r="I221" i="1"/>
  <c r="I222" i="1"/>
  <c r="I223" i="1"/>
  <c r="I224" i="1"/>
  <c r="I225" i="1"/>
  <c r="I226" i="1"/>
  <c r="I227" i="1"/>
  <c r="I228" i="1"/>
  <c r="I229" i="1"/>
  <c r="I230" i="1"/>
  <c r="I231" i="1"/>
  <c r="I232" i="1"/>
  <c r="I233" i="1"/>
  <c r="I234" i="1"/>
  <c r="I235" i="1"/>
  <c r="I236" i="1"/>
  <c r="I237" i="1"/>
  <c r="I238" i="1"/>
  <c r="I239" i="1"/>
  <c r="I240" i="1"/>
  <c r="I241" i="1"/>
  <c r="I242" i="1"/>
  <c r="I243" i="1"/>
  <c r="I244" i="1"/>
  <c r="I245" i="1"/>
  <c r="B245" i="4" a="1"/>
  <c r="B245" i="4" s="1"/>
  <c r="B244" i="4" a="1"/>
  <c r="B244" i="4" s="1"/>
  <c r="B243" i="4" a="1"/>
  <c r="B243" i="4" s="1"/>
  <c r="B242" i="4" a="1"/>
  <c r="B242" i="4" s="1"/>
  <c r="A231" i="4"/>
  <c r="E230" i="4"/>
  <c r="A230" i="4"/>
  <c r="D230" i="4" s="1"/>
  <c r="B230" i="4" s="1" a="1"/>
  <c r="B230" i="4" s="1"/>
  <c r="E229" i="4"/>
  <c r="D229" i="4"/>
  <c r="B229" i="4" s="1" a="1"/>
  <c r="B229" i="4" s="1"/>
  <c r="E228" i="4"/>
  <c r="D228" i="4"/>
  <c r="B228" i="4" a="1"/>
  <c r="B228" i="4" s="1"/>
  <c r="E227" i="4"/>
  <c r="D227" i="4"/>
  <c r="B227" i="4" s="1" a="1"/>
  <c r="B227" i="4" s="1"/>
  <c r="G227" i="4" s="1"/>
  <c r="E226" i="4"/>
  <c r="D226" i="4"/>
  <c r="B226" i="4" a="1"/>
  <c r="B226" i="4" s="1"/>
  <c r="E225" i="4"/>
  <c r="D225" i="4"/>
  <c r="B225" i="4" s="1" a="1"/>
  <c r="B225" i="4" s="1"/>
  <c r="G225" i="4" s="1"/>
  <c r="E224" i="4"/>
  <c r="D224" i="4"/>
  <c r="B224" i="4"/>
  <c r="B224" i="4" a="1"/>
  <c r="E223" i="4"/>
  <c r="D223" i="4"/>
  <c r="B223" i="4" a="1"/>
  <c r="B223" i="4" s="1"/>
  <c r="E222" i="4"/>
  <c r="D222" i="4"/>
  <c r="B222" i="4" s="1" a="1"/>
  <c r="B222" i="4" s="1"/>
  <c r="E221" i="4"/>
  <c r="D221" i="4"/>
  <c r="B221" i="4" s="1" a="1"/>
  <c r="B221" i="4" s="1"/>
  <c r="E220" i="4"/>
  <c r="D220" i="4"/>
  <c r="B220" i="4" s="1" a="1"/>
  <c r="B220" i="4" s="1"/>
  <c r="G220" i="4" s="1"/>
  <c r="E219" i="4"/>
  <c r="D219" i="4"/>
  <c r="B219" i="4" a="1"/>
  <c r="B219" i="4" s="1"/>
  <c r="E218" i="4"/>
  <c r="D218" i="4"/>
  <c r="B218" i="4" a="1"/>
  <c r="B218" i="4" s="1"/>
  <c r="E217" i="4"/>
  <c r="D217" i="4"/>
  <c r="B217" i="4" s="1" a="1"/>
  <c r="B217" i="4" s="1"/>
  <c r="E216" i="4"/>
  <c r="D216" i="4"/>
  <c r="B216" i="4" a="1"/>
  <c r="B216" i="4" s="1"/>
  <c r="G216" i="4" s="1"/>
  <c r="E215" i="4"/>
  <c r="D215" i="4"/>
  <c r="B215" i="4" s="1" a="1"/>
  <c r="B215" i="4"/>
  <c r="E214" i="4"/>
  <c r="D214" i="4"/>
  <c r="B214" i="4" s="1" a="1"/>
  <c r="B214" i="4" s="1"/>
  <c r="E213" i="4"/>
  <c r="D213" i="4"/>
  <c r="B213" i="4" s="1" a="1"/>
  <c r="B213" i="4" s="1"/>
  <c r="E212" i="4"/>
  <c r="D212" i="4"/>
  <c r="B212" i="4" s="1" a="1"/>
  <c r="B212" i="4" s="1"/>
  <c r="E211" i="4"/>
  <c r="D211" i="4"/>
  <c r="B211" i="4" s="1" a="1"/>
  <c r="B211" i="4" s="1"/>
  <c r="E210" i="4"/>
  <c r="D210" i="4"/>
  <c r="B210" i="4" s="1" a="1"/>
  <c r="B210" i="4" s="1"/>
  <c r="E209" i="4"/>
  <c r="D209" i="4"/>
  <c r="B209" i="4" s="1" a="1"/>
  <c r="B209" i="4" s="1"/>
  <c r="E208" i="4"/>
  <c r="D208" i="4"/>
  <c r="B208" i="4" a="1"/>
  <c r="B208" i="4" s="1"/>
  <c r="E207" i="4"/>
  <c r="D207" i="4"/>
  <c r="B207" i="4" s="1" a="1"/>
  <c r="B207" i="4" s="1"/>
  <c r="E206" i="4"/>
  <c r="D206" i="4"/>
  <c r="B206" i="4" a="1"/>
  <c r="B206" i="4" s="1"/>
  <c r="G206" i="4" s="1"/>
  <c r="E205" i="4"/>
  <c r="D205" i="4"/>
  <c r="B205" i="4" a="1"/>
  <c r="B205" i="4" s="1"/>
  <c r="E204" i="4"/>
  <c r="D204" i="4"/>
  <c r="B204" i="4" a="1"/>
  <c r="B204" i="4" s="1"/>
  <c r="E203" i="4"/>
  <c r="D203" i="4"/>
  <c r="B203" i="4" a="1"/>
  <c r="B203" i="4" s="1"/>
  <c r="G203" i="4" s="1"/>
  <c r="E202" i="4"/>
  <c r="D202" i="4"/>
  <c r="B202" i="4" a="1"/>
  <c r="B202" i="4" s="1"/>
  <c r="E201" i="4"/>
  <c r="D201" i="4"/>
  <c r="B201" i="4" a="1"/>
  <c r="B201" i="4" s="1"/>
  <c r="E200" i="4"/>
  <c r="D200" i="4"/>
  <c r="B200" i="4" s="1" a="1"/>
  <c r="B200" i="4" s="1"/>
  <c r="E199" i="4"/>
  <c r="D199" i="4"/>
  <c r="B199" i="4" s="1" a="1"/>
  <c r="B199" i="4" s="1"/>
  <c r="E198" i="4"/>
  <c r="D198" i="4"/>
  <c r="B198" i="4" s="1" a="1"/>
  <c r="B198" i="4" s="1"/>
  <c r="E197" i="4"/>
  <c r="D197" i="4"/>
  <c r="B197" i="4" s="1" a="1"/>
  <c r="B197" i="4" s="1"/>
  <c r="E196" i="4"/>
  <c r="D196" i="4"/>
  <c r="B196" i="4" s="1" a="1"/>
  <c r="B196" i="4" s="1"/>
  <c r="E195" i="4"/>
  <c r="D195" i="4"/>
  <c r="B195" i="4" s="1" a="1"/>
  <c r="B195" i="4" s="1"/>
  <c r="G195" i="4" s="1"/>
  <c r="E194" i="4"/>
  <c r="D194" i="4"/>
  <c r="B194" i="4" s="1" a="1"/>
  <c r="B194" i="4" s="1"/>
  <c r="E193" i="4"/>
  <c r="D193" i="4"/>
  <c r="B193" i="4" s="1" a="1"/>
  <c r="B193" i="4" s="1"/>
  <c r="E192" i="4"/>
  <c r="D192" i="4"/>
  <c r="B192" i="4" s="1" a="1"/>
  <c r="B192" i="4" s="1"/>
  <c r="E191" i="4"/>
  <c r="D191" i="4"/>
  <c r="B191" i="4" a="1"/>
  <c r="B191" i="4" s="1"/>
  <c r="E190" i="4"/>
  <c r="D190" i="4"/>
  <c r="B190" i="4" a="1"/>
  <c r="B190" i="4" s="1"/>
  <c r="G190" i="4" s="1"/>
  <c r="E189" i="4"/>
  <c r="D189" i="4"/>
  <c r="B189" i="4" a="1"/>
  <c r="B189" i="4" s="1"/>
  <c r="E188" i="4"/>
  <c r="D188" i="4"/>
  <c r="B188" i="4" s="1" a="1"/>
  <c r="B188" i="4" s="1"/>
  <c r="E187" i="4"/>
  <c r="D187" i="4"/>
  <c r="B187" i="4" s="1" a="1"/>
  <c r="B187" i="4" s="1"/>
  <c r="G187" i="4" s="1"/>
  <c r="E186" i="4"/>
  <c r="D186" i="4"/>
  <c r="B186" i="4" a="1"/>
  <c r="B186" i="4" s="1"/>
  <c r="E185" i="4"/>
  <c r="D185" i="4"/>
  <c r="B185" i="4" s="1" a="1"/>
  <c r="B185" i="4" s="1"/>
  <c r="E184" i="4"/>
  <c r="D184" i="4"/>
  <c r="B184" i="4" a="1"/>
  <c r="B184" i="4" s="1"/>
  <c r="G184" i="4" s="1"/>
  <c r="E183" i="4"/>
  <c r="D183" i="4"/>
  <c r="B183" i="4" s="1" a="1"/>
  <c r="B183" i="4" s="1"/>
  <c r="E182" i="4"/>
  <c r="D182" i="4"/>
  <c r="B182" i="4" s="1" a="1"/>
  <c r="B182" i="4" s="1"/>
  <c r="G182" i="4" s="1"/>
  <c r="E181" i="4"/>
  <c r="D181" i="4"/>
  <c r="B181" i="4" s="1" a="1"/>
  <c r="B181" i="4" s="1"/>
  <c r="E180" i="4"/>
  <c r="D180" i="4"/>
  <c r="B180" i="4" a="1"/>
  <c r="B180" i="4" s="1"/>
  <c r="E179" i="4"/>
  <c r="D179" i="4"/>
  <c r="B179" i="4" s="1" a="1"/>
  <c r="B179" i="4" s="1"/>
  <c r="E178" i="4"/>
  <c r="D178" i="4"/>
  <c r="B178" i="4" s="1" a="1"/>
  <c r="B178" i="4" s="1"/>
  <c r="E177" i="4"/>
  <c r="D177" i="4"/>
  <c r="B177" i="4" a="1"/>
  <c r="B177" i="4" s="1"/>
  <c r="E176" i="4"/>
  <c r="D176" i="4"/>
  <c r="B176" i="4" a="1"/>
  <c r="B176" i="4" s="1"/>
  <c r="E175" i="4"/>
  <c r="D175" i="4"/>
  <c r="B175" i="4" a="1"/>
  <c r="B175" i="4" s="1"/>
  <c r="E174" i="4"/>
  <c r="D174" i="4"/>
  <c r="B174" i="4" s="1" a="1"/>
  <c r="B174" i="4" s="1"/>
  <c r="E173" i="4"/>
  <c r="D173" i="4"/>
  <c r="B173" i="4"/>
  <c r="B173" i="4" a="1"/>
  <c r="E172" i="4"/>
  <c r="D172" i="4"/>
  <c r="B172" i="4" a="1"/>
  <c r="B172" i="4" s="1"/>
  <c r="E171" i="4"/>
  <c r="D171" i="4"/>
  <c r="B171" i="4" s="1" a="1"/>
  <c r="B171" i="4" s="1"/>
  <c r="E170" i="4"/>
  <c r="D170" i="4"/>
  <c r="B170" i="4" a="1"/>
  <c r="B170" i="4" s="1"/>
  <c r="G170" i="4" s="1"/>
  <c r="H170" i="4" s="1"/>
  <c r="E169" i="4"/>
  <c r="D169" i="4"/>
  <c r="B169" i="4" a="1"/>
  <c r="B169" i="4" s="1"/>
  <c r="E168" i="4"/>
  <c r="D168" i="4"/>
  <c r="B168" i="4" a="1"/>
  <c r="B168" i="4" s="1"/>
  <c r="G168" i="4" s="1"/>
  <c r="E167" i="4"/>
  <c r="D167" i="4"/>
  <c r="B167" i="4" a="1"/>
  <c r="B167" i="4" s="1"/>
  <c r="G166" i="4"/>
  <c r="E166" i="4"/>
  <c r="D166" i="4"/>
  <c r="B166" i="4" s="1" a="1"/>
  <c r="B166" i="4" s="1"/>
  <c r="E165" i="4"/>
  <c r="D165" i="4"/>
  <c r="B165" i="4" s="1" a="1"/>
  <c r="B165" i="4" s="1"/>
  <c r="E164" i="4"/>
  <c r="D164" i="4"/>
  <c r="B164" i="4" s="1" a="1"/>
  <c r="B164" i="4" s="1"/>
  <c r="E163" i="4"/>
  <c r="D163" i="4"/>
  <c r="B163" i="4" s="1" a="1"/>
  <c r="B163" i="4" s="1"/>
  <c r="E162" i="4"/>
  <c r="D162" i="4"/>
  <c r="B162" i="4" s="1" a="1"/>
  <c r="B162" i="4" s="1"/>
  <c r="E161" i="4"/>
  <c r="D161" i="4"/>
  <c r="B161" i="4" s="1" a="1"/>
  <c r="B161" i="4" s="1"/>
  <c r="G161" i="4" s="1"/>
  <c r="H161" i="4" s="1"/>
  <c r="E160" i="4"/>
  <c r="D160" i="4"/>
  <c r="B160" i="4" a="1"/>
  <c r="B160" i="4" s="1"/>
  <c r="E159" i="4"/>
  <c r="D159" i="4"/>
  <c r="B159" i="4" s="1" a="1"/>
  <c r="B159" i="4" s="1"/>
  <c r="E158" i="4"/>
  <c r="D158" i="4"/>
  <c r="B158" i="4" a="1"/>
  <c r="B158" i="4" s="1"/>
  <c r="E157" i="4"/>
  <c r="D157" i="4"/>
  <c r="B157" i="4" a="1"/>
  <c r="B157" i="4" s="1"/>
  <c r="E156" i="4"/>
  <c r="D156" i="4"/>
  <c r="B156" i="4" s="1" a="1"/>
  <c r="B156" i="4" s="1"/>
  <c r="E155" i="4"/>
  <c r="D155" i="4"/>
  <c r="B155" i="4" s="1" a="1"/>
  <c r="B155" i="4" s="1"/>
  <c r="E154" i="4"/>
  <c r="D154" i="4"/>
  <c r="B154" i="4" s="1" a="1"/>
  <c r="B154" i="4" s="1"/>
  <c r="E153" i="4"/>
  <c r="D153" i="4"/>
  <c r="B153" i="4" s="1" a="1"/>
  <c r="B153" i="4" s="1"/>
  <c r="G153" i="4" s="1"/>
  <c r="E152" i="4"/>
  <c r="D152" i="4"/>
  <c r="B152" i="4" s="1" a="1"/>
  <c r="B152" i="4" s="1"/>
  <c r="E151" i="4"/>
  <c r="D151" i="4"/>
  <c r="B151" i="4" a="1"/>
  <c r="B151" i="4" s="1"/>
  <c r="E150" i="4"/>
  <c r="D150" i="4"/>
  <c r="B150" i="4" s="1" a="1"/>
  <c r="B150" i="4" s="1"/>
  <c r="E149" i="4"/>
  <c r="D149" i="4"/>
  <c r="B149" i="4" s="1" a="1"/>
  <c r="B149" i="4" s="1"/>
  <c r="E148" i="4"/>
  <c r="D148" i="4"/>
  <c r="B148" i="4" s="1" a="1"/>
  <c r="B148" i="4" s="1"/>
  <c r="E147" i="4"/>
  <c r="D147" i="4"/>
  <c r="B147" i="4" s="1" a="1"/>
  <c r="B147" i="4" s="1"/>
  <c r="E146" i="4"/>
  <c r="D146" i="4"/>
  <c r="B146" i="4" s="1" a="1"/>
  <c r="B146" i="4" s="1"/>
  <c r="E145" i="4"/>
  <c r="D145" i="4"/>
  <c r="B145" i="4" a="1"/>
  <c r="B145" i="4" s="1"/>
  <c r="E144" i="4"/>
  <c r="D144" i="4"/>
  <c r="B144" i="4" a="1"/>
  <c r="B144" i="4" s="1"/>
  <c r="E143" i="4"/>
  <c r="D143" i="4"/>
  <c r="B143" i="4" s="1" a="1"/>
  <c r="B143" i="4" s="1"/>
  <c r="E142" i="4"/>
  <c r="D142" i="4"/>
  <c r="B142" i="4" s="1" a="1"/>
  <c r="B142" i="4" s="1"/>
  <c r="G142" i="4" s="1"/>
  <c r="E141" i="4"/>
  <c r="D141" i="4"/>
  <c r="B141" i="4" a="1"/>
  <c r="B141" i="4" s="1"/>
  <c r="E140" i="4"/>
  <c r="D140" i="4"/>
  <c r="B140" i="4" a="1"/>
  <c r="B140" i="4" s="1"/>
  <c r="G140" i="4" s="1"/>
  <c r="G139" i="4"/>
  <c r="E139" i="4"/>
  <c r="D139" i="4"/>
  <c r="B139" i="4" a="1"/>
  <c r="B139" i="4" s="1"/>
  <c r="E138" i="4"/>
  <c r="D138" i="4"/>
  <c r="B138" i="4" a="1"/>
  <c r="B138" i="4" s="1"/>
  <c r="E137" i="4"/>
  <c r="D137" i="4"/>
  <c r="B137" i="4" a="1"/>
  <c r="B137" i="4" s="1"/>
  <c r="G137" i="4" s="1"/>
  <c r="E136" i="4"/>
  <c r="D136" i="4"/>
  <c r="B136" i="4" a="1"/>
  <c r="B136" i="4" s="1"/>
  <c r="E135" i="4"/>
  <c r="B135" i="4" a="1"/>
  <c r="B135" i="4" s="1"/>
  <c r="G135" i="4" s="1"/>
  <c r="E134" i="4"/>
  <c r="B134" i="4" a="1"/>
  <c r="B134" i="4" s="1"/>
  <c r="G134" i="4" s="1"/>
  <c r="E133" i="4"/>
  <c r="B133" i="4" a="1"/>
  <c r="B133" i="4" s="1"/>
  <c r="E132" i="4"/>
  <c r="B132" i="4" a="1"/>
  <c r="B132" i="4" s="1"/>
  <c r="G132" i="4" s="1"/>
  <c r="E131" i="4"/>
  <c r="B131" i="4"/>
  <c r="B131" i="4" a="1"/>
  <c r="E130" i="4"/>
  <c r="B130" i="4" a="1"/>
  <c r="B130" i="4" s="1"/>
  <c r="G130" i="4" s="1"/>
  <c r="E129" i="4"/>
  <c r="B129" i="4" a="1"/>
  <c r="B129" i="4" s="1"/>
  <c r="E128" i="4"/>
  <c r="B128" i="4" a="1"/>
  <c r="B128" i="4" s="1"/>
  <c r="G127" i="4"/>
  <c r="E127" i="4"/>
  <c r="B127" i="4" a="1"/>
  <c r="B127" i="4" s="1"/>
  <c r="E126" i="4"/>
  <c r="B126" i="4" a="1"/>
  <c r="B126" i="4" s="1"/>
  <c r="E125" i="4"/>
  <c r="B125" i="4"/>
  <c r="B125" i="4" a="1"/>
  <c r="E124" i="4"/>
  <c r="B124" i="4" a="1"/>
  <c r="B124" i="4" s="1"/>
  <c r="E123" i="4"/>
  <c r="B123" i="4" a="1"/>
  <c r="B123" i="4" s="1"/>
  <c r="E122" i="4"/>
  <c r="B122" i="4" a="1"/>
  <c r="B122" i="4" s="1"/>
  <c r="E121" i="4"/>
  <c r="B121" i="4" a="1"/>
  <c r="B121" i="4" s="1"/>
  <c r="G121" i="4" s="1"/>
  <c r="E120" i="4"/>
  <c r="B120" i="4" a="1"/>
  <c r="B120" i="4" s="1"/>
  <c r="E119" i="4"/>
  <c r="B119" i="4" a="1"/>
  <c r="B119" i="4" s="1"/>
  <c r="E118" i="4"/>
  <c r="B118" i="4"/>
  <c r="B118" i="4" a="1"/>
  <c r="E117" i="4"/>
  <c r="B117" i="4" a="1"/>
  <c r="B117" i="4" s="1"/>
  <c r="E116" i="4"/>
  <c r="B116" i="4" a="1"/>
  <c r="B116" i="4" s="1"/>
  <c r="E115" i="4"/>
  <c r="B115" i="4" a="1"/>
  <c r="B115" i="4" s="1"/>
  <c r="E114" i="4"/>
  <c r="B114" i="4" a="1"/>
  <c r="B114" i="4" s="1"/>
  <c r="G114" i="4" s="1"/>
  <c r="E113" i="4"/>
  <c r="B113" i="4" a="1"/>
  <c r="B113" i="4" s="1"/>
  <c r="E112" i="4"/>
  <c r="B112" i="4" a="1"/>
  <c r="B112" i="4" s="1"/>
  <c r="E111" i="4"/>
  <c r="B111" i="4" a="1"/>
  <c r="B111" i="4" s="1"/>
  <c r="E110" i="4"/>
  <c r="B110" i="4" a="1"/>
  <c r="B110" i="4" s="1"/>
  <c r="E109" i="4"/>
  <c r="B109" i="4" a="1"/>
  <c r="B109" i="4" s="1"/>
  <c r="E108" i="4"/>
  <c r="B108" i="4" a="1"/>
  <c r="B108" i="4" s="1"/>
  <c r="G108" i="4" s="1"/>
  <c r="E107" i="4"/>
  <c r="B107" i="4"/>
  <c r="G107" i="4" s="1"/>
  <c r="B107" i="4" a="1"/>
  <c r="E106" i="4"/>
  <c r="B106" i="4" a="1"/>
  <c r="B106" i="4" s="1"/>
  <c r="E105" i="4"/>
  <c r="B105" i="4" a="1"/>
  <c r="B105" i="4" s="1"/>
  <c r="E104" i="4"/>
  <c r="B104" i="4" a="1"/>
  <c r="B104" i="4" s="1"/>
  <c r="G104" i="4" s="1"/>
  <c r="E103" i="4"/>
  <c r="B103" i="4" a="1"/>
  <c r="B103" i="4" s="1"/>
  <c r="E102" i="4"/>
  <c r="B102" i="4" a="1"/>
  <c r="B102" i="4" s="1"/>
  <c r="E101" i="4"/>
  <c r="B101" i="4" a="1"/>
  <c r="B101" i="4" s="1"/>
  <c r="E100" i="4"/>
  <c r="B100" i="4" a="1"/>
  <c r="B100" i="4" s="1"/>
  <c r="G100" i="4" s="1"/>
  <c r="E99" i="4"/>
  <c r="B99" i="4" a="1"/>
  <c r="B99" i="4" s="1"/>
  <c r="E98" i="4"/>
  <c r="B98" i="4" a="1"/>
  <c r="B98" i="4" s="1"/>
  <c r="E97" i="4"/>
  <c r="B97" i="4" a="1"/>
  <c r="B97" i="4" s="1"/>
  <c r="E96" i="4"/>
  <c r="B96" i="4" a="1"/>
  <c r="B96" i="4" s="1"/>
  <c r="E95" i="4"/>
  <c r="B95" i="4" a="1"/>
  <c r="B95" i="4" s="1"/>
  <c r="E94" i="4"/>
  <c r="B94" i="4" a="1"/>
  <c r="B94" i="4" s="1"/>
  <c r="G94" i="4" s="1"/>
  <c r="E93" i="4"/>
  <c r="B93" i="4" a="1"/>
  <c r="B93" i="4" s="1"/>
  <c r="E92" i="4"/>
  <c r="B92" i="4"/>
  <c r="B92" i="4" a="1"/>
  <c r="E91" i="4"/>
  <c r="B91" i="4" a="1"/>
  <c r="B91" i="4" s="1"/>
  <c r="E90" i="4"/>
  <c r="B90" i="4" a="1"/>
  <c r="B90" i="4" s="1"/>
  <c r="E89" i="4"/>
  <c r="B89" i="4" a="1"/>
  <c r="B89" i="4" s="1"/>
  <c r="E88" i="4"/>
  <c r="B88" i="4" a="1"/>
  <c r="B88" i="4" s="1"/>
  <c r="E87" i="4"/>
  <c r="B87" i="4" a="1"/>
  <c r="B87" i="4" s="1"/>
  <c r="E86" i="4"/>
  <c r="B86" i="4" a="1"/>
  <c r="B86" i="4" s="1"/>
  <c r="E85" i="4"/>
  <c r="B85" i="4" a="1"/>
  <c r="B85" i="4" s="1"/>
  <c r="E84" i="4"/>
  <c r="B84" i="4" a="1"/>
  <c r="B84" i="4" s="1"/>
  <c r="E83" i="4"/>
  <c r="B83" i="4" a="1"/>
  <c r="B83" i="4" s="1"/>
  <c r="E82" i="4"/>
  <c r="B82" i="4" a="1"/>
  <c r="B82" i="4" s="1"/>
  <c r="G82" i="4" s="1"/>
  <c r="E81" i="4"/>
  <c r="B81" i="4" a="1"/>
  <c r="B81" i="4" s="1"/>
  <c r="E80" i="4"/>
  <c r="B80" i="4" a="1"/>
  <c r="B80" i="4" s="1"/>
  <c r="E79" i="4"/>
  <c r="B79" i="4" a="1"/>
  <c r="B79" i="4" s="1"/>
  <c r="G79" i="4" s="1"/>
  <c r="E78" i="4"/>
  <c r="B78" i="4"/>
  <c r="B78" i="4" a="1"/>
  <c r="E77" i="4"/>
  <c r="B77" i="4" a="1"/>
  <c r="B77" i="4" s="1"/>
  <c r="E76" i="4"/>
  <c r="B76" i="4" a="1"/>
  <c r="B76" i="4" s="1"/>
  <c r="G76" i="4" s="1"/>
  <c r="H76" i="4" s="1"/>
  <c r="E75" i="4"/>
  <c r="B75" i="4" a="1"/>
  <c r="B75" i="4" s="1"/>
  <c r="E74" i="4"/>
  <c r="B74" i="4" a="1"/>
  <c r="B74" i="4" s="1"/>
  <c r="E73" i="4"/>
  <c r="B73" i="4"/>
  <c r="G73" i="4" s="1"/>
  <c r="B73" i="4" a="1"/>
  <c r="E72" i="4"/>
  <c r="B72" i="4" a="1"/>
  <c r="B72" i="4" s="1"/>
  <c r="G72" i="4" s="1"/>
  <c r="E71" i="4"/>
  <c r="B71" i="4" a="1"/>
  <c r="B71" i="4" s="1"/>
  <c r="E70" i="4"/>
  <c r="B70" i="4" a="1"/>
  <c r="B70" i="4" s="1"/>
  <c r="E69" i="4"/>
  <c r="B69" i="4" a="1"/>
  <c r="B69" i="4" s="1"/>
  <c r="E68" i="4"/>
  <c r="B68" i="4" a="1"/>
  <c r="B68" i="4" s="1"/>
  <c r="G68" i="4" s="1"/>
  <c r="H68" i="4" s="1"/>
  <c r="E67" i="4"/>
  <c r="B67" i="4" a="1"/>
  <c r="B67" i="4" s="1"/>
  <c r="E66" i="4"/>
  <c r="B66" i="4" a="1"/>
  <c r="B66" i="4" s="1"/>
  <c r="G66" i="4" s="1"/>
  <c r="E65" i="4"/>
  <c r="B65" i="4" a="1"/>
  <c r="B65" i="4" s="1"/>
  <c r="E64" i="4"/>
  <c r="B64" i="4" a="1"/>
  <c r="B64" i="4" s="1"/>
  <c r="E63" i="4"/>
  <c r="B63" i="4" a="1"/>
  <c r="B63" i="4" s="1"/>
  <c r="E62" i="4"/>
  <c r="B62" i="4" a="1"/>
  <c r="B62" i="4" s="1"/>
  <c r="G62" i="4" s="1"/>
  <c r="H62" i="4" s="1"/>
  <c r="E61" i="4"/>
  <c r="B61" i="4" a="1"/>
  <c r="B61" i="4" s="1"/>
  <c r="E60" i="4"/>
  <c r="B60" i="4" a="1"/>
  <c r="B60" i="4" s="1"/>
  <c r="E59" i="4"/>
  <c r="B59" i="4" a="1"/>
  <c r="B59" i="4" s="1"/>
  <c r="E58" i="4"/>
  <c r="B58" i="4" a="1"/>
  <c r="B58" i="4" s="1"/>
  <c r="E57" i="4"/>
  <c r="B57" i="4" a="1"/>
  <c r="B57" i="4" s="1"/>
  <c r="E56" i="4"/>
  <c r="B56" i="4" a="1"/>
  <c r="B56" i="4" s="1"/>
  <c r="E55" i="4"/>
  <c r="B55" i="4" a="1"/>
  <c r="B55" i="4" s="1"/>
  <c r="E54" i="4"/>
  <c r="B54" i="4" a="1"/>
  <c r="B54" i="4" s="1"/>
  <c r="E53" i="4"/>
  <c r="B53" i="4" a="1"/>
  <c r="B53" i="4" s="1"/>
  <c r="G53" i="4" s="1"/>
  <c r="E52" i="4"/>
  <c r="B52" i="4" a="1"/>
  <c r="B52" i="4" s="1"/>
  <c r="E51" i="4"/>
  <c r="B51" i="4" a="1"/>
  <c r="B51" i="4" s="1"/>
  <c r="E50" i="4"/>
  <c r="B50" i="4" a="1"/>
  <c r="B50" i="4" s="1"/>
  <c r="G50" i="4" s="1"/>
  <c r="E49" i="4"/>
  <c r="B49" i="4" a="1"/>
  <c r="B49" i="4" s="1"/>
  <c r="E48" i="4"/>
  <c r="B48" i="4" a="1"/>
  <c r="B48" i="4" s="1"/>
  <c r="E47" i="4"/>
  <c r="B47" i="4" a="1"/>
  <c r="B47" i="4" s="1"/>
  <c r="G47" i="4" s="1"/>
  <c r="H47" i="4" s="1"/>
  <c r="E46" i="4"/>
  <c r="B46" i="4" a="1"/>
  <c r="B46" i="4" s="1"/>
  <c r="E45" i="4"/>
  <c r="B45" i="4" a="1"/>
  <c r="B45" i="4" s="1"/>
  <c r="E44" i="4"/>
  <c r="B44" i="4" a="1"/>
  <c r="B44" i="4" s="1"/>
  <c r="G44" i="4" s="1"/>
  <c r="E43" i="4"/>
  <c r="B43" i="4" a="1"/>
  <c r="B43" i="4" s="1"/>
  <c r="G43" i="4" s="1"/>
  <c r="E42" i="4"/>
  <c r="B42" i="4" a="1"/>
  <c r="B42" i="4" s="1"/>
  <c r="E41" i="4"/>
  <c r="B41" i="4" a="1"/>
  <c r="B41" i="4" s="1"/>
  <c r="E40" i="4"/>
  <c r="B40" i="4" a="1"/>
  <c r="B40" i="4" s="1"/>
  <c r="G40" i="4" s="1"/>
  <c r="E39" i="4"/>
  <c r="B39" i="4" a="1"/>
  <c r="B39" i="4" s="1"/>
  <c r="E38" i="4"/>
  <c r="B38" i="4" a="1"/>
  <c r="B38" i="4" s="1"/>
  <c r="E37" i="4"/>
  <c r="B37" i="4" a="1"/>
  <c r="B37" i="4" s="1"/>
  <c r="E36" i="4"/>
  <c r="B36" i="4" a="1"/>
  <c r="B36" i="4" s="1"/>
  <c r="G36" i="4" s="1"/>
  <c r="E35" i="4"/>
  <c r="B35" i="4" a="1"/>
  <c r="B35" i="4" s="1"/>
  <c r="E34" i="4"/>
  <c r="B34" i="4" a="1"/>
  <c r="B34" i="4" s="1"/>
  <c r="E33" i="4"/>
  <c r="B33" i="4" a="1"/>
  <c r="B33" i="4" s="1"/>
  <c r="E32" i="4"/>
  <c r="B32" i="4" a="1"/>
  <c r="B32" i="4" s="1"/>
  <c r="E31" i="4"/>
  <c r="B31" i="4" a="1"/>
  <c r="B31" i="4" s="1"/>
  <c r="E30" i="4"/>
  <c r="B30" i="4" a="1"/>
  <c r="B30" i="4" s="1"/>
  <c r="E29" i="4"/>
  <c r="B29" i="4" a="1"/>
  <c r="B29" i="4" s="1"/>
  <c r="E28" i="4"/>
  <c r="B28" i="4" a="1"/>
  <c r="B28" i="4" s="1"/>
  <c r="E27" i="4"/>
  <c r="B27" i="4" a="1"/>
  <c r="B27" i="4" s="1"/>
  <c r="E26" i="4"/>
  <c r="B26" i="4" a="1"/>
  <c r="B26" i="4" s="1"/>
  <c r="E25" i="4"/>
  <c r="B25" i="4" a="1"/>
  <c r="B25" i="4" s="1"/>
  <c r="E24" i="4"/>
  <c r="B24" i="4" a="1"/>
  <c r="B24" i="4" s="1"/>
  <c r="E23" i="4"/>
  <c r="B23" i="4" a="1"/>
  <c r="B23" i="4" s="1"/>
  <c r="E22" i="4"/>
  <c r="B22" i="4" a="1"/>
  <c r="B22" i="4" s="1"/>
  <c r="E21" i="4"/>
  <c r="B21" i="4" a="1"/>
  <c r="B21" i="4" s="1"/>
  <c r="E20" i="4"/>
  <c r="B20" i="4" a="1"/>
  <c r="B20" i="4" s="1"/>
  <c r="E19" i="4"/>
  <c r="B19" i="4" a="1"/>
  <c r="B19" i="4" s="1"/>
  <c r="G19" i="4" s="1"/>
  <c r="E18" i="4"/>
  <c r="B18" i="4" a="1"/>
  <c r="B18" i="4" s="1"/>
  <c r="G18" i="4" s="1"/>
  <c r="E17" i="4"/>
  <c r="B17" i="4" a="1"/>
  <c r="B17" i="4" s="1"/>
  <c r="E16" i="4"/>
  <c r="B16" i="4" a="1"/>
  <c r="B16" i="4" s="1"/>
  <c r="E15" i="4"/>
  <c r="B15" i="4"/>
  <c r="G15" i="4" s="1"/>
  <c r="B15" i="4" a="1"/>
  <c r="E14" i="4"/>
  <c r="B14" i="4" a="1"/>
  <c r="B14" i="4" s="1"/>
  <c r="E13" i="4"/>
  <c r="B13" i="4" a="1"/>
  <c r="B13" i="4" s="1"/>
  <c r="E12" i="4"/>
  <c r="B12" i="4" a="1"/>
  <c r="B12" i="4" s="1"/>
  <c r="C245" i="3"/>
  <c r="B245" i="3" a="1"/>
  <c r="B245" i="3" s="1"/>
  <c r="C244" i="3"/>
  <c r="B244" i="3" a="1"/>
  <c r="B244" i="3" s="1"/>
  <c r="G244" i="3" s="1"/>
  <c r="C243" i="3"/>
  <c r="B243" i="3" a="1"/>
  <c r="B243" i="3" s="1"/>
  <c r="C242" i="3"/>
  <c r="B242" i="3" a="1"/>
  <c r="B242" i="3" s="1"/>
  <c r="G242" i="3" s="1"/>
  <c r="D231" i="3"/>
  <c r="E230" i="3"/>
  <c r="D230" i="3"/>
  <c r="A230" i="3"/>
  <c r="A231" i="3" s="1"/>
  <c r="E229" i="3"/>
  <c r="D229" i="3"/>
  <c r="E228" i="3"/>
  <c r="D228" i="3"/>
  <c r="B228" i="3" s="1" a="1"/>
  <c r="B228" i="3" s="1"/>
  <c r="E227" i="3"/>
  <c r="D227" i="3"/>
  <c r="E226" i="3"/>
  <c r="D226" i="3"/>
  <c r="B226" i="3" s="1" a="1"/>
  <c r="B226" i="3" s="1"/>
  <c r="C226" i="3"/>
  <c r="E225" i="3"/>
  <c r="D225" i="3"/>
  <c r="C225" i="3"/>
  <c r="B225" i="3" a="1"/>
  <c r="B225" i="3" s="1"/>
  <c r="E224" i="3"/>
  <c r="D224" i="3"/>
  <c r="C224" i="3" s="1"/>
  <c r="B224" i="3" a="1"/>
  <c r="B224" i="3" s="1"/>
  <c r="G224" i="3" s="1"/>
  <c r="E223" i="3"/>
  <c r="D223" i="3"/>
  <c r="C223" i="3" s="1"/>
  <c r="E222" i="3"/>
  <c r="D222" i="3"/>
  <c r="C222" i="3" s="1"/>
  <c r="B222" i="3" a="1"/>
  <c r="B222" i="3" s="1"/>
  <c r="G222" i="3" s="1"/>
  <c r="E221" i="3"/>
  <c r="D221" i="3"/>
  <c r="E220" i="3"/>
  <c r="D220" i="3"/>
  <c r="B220" i="3" s="1" a="1"/>
  <c r="B220" i="3" s="1"/>
  <c r="C220" i="3"/>
  <c r="E219" i="3"/>
  <c r="D219" i="3"/>
  <c r="E218" i="3"/>
  <c r="D218" i="3"/>
  <c r="C218" i="3"/>
  <c r="B218" i="3" a="1"/>
  <c r="B218" i="3" s="1"/>
  <c r="E217" i="3"/>
  <c r="D217" i="3"/>
  <c r="C217" i="3"/>
  <c r="B217" i="3" a="1"/>
  <c r="B217" i="3" s="1"/>
  <c r="E216" i="3"/>
  <c r="D216" i="3"/>
  <c r="C216" i="3" s="1"/>
  <c r="B216" i="3" a="1"/>
  <c r="B216" i="3" s="1"/>
  <c r="G216" i="3" s="1"/>
  <c r="E215" i="3"/>
  <c r="D215" i="3"/>
  <c r="C215" i="3"/>
  <c r="B215" i="3" a="1"/>
  <c r="B215" i="3" s="1"/>
  <c r="G215" i="3" s="1"/>
  <c r="E214" i="3"/>
  <c r="D214" i="3"/>
  <c r="C214" i="3" s="1"/>
  <c r="E213" i="3"/>
  <c r="D213" i="3"/>
  <c r="E212" i="3"/>
  <c r="D212" i="3"/>
  <c r="B212" i="3" s="1" a="1"/>
  <c r="B212" i="3" s="1"/>
  <c r="E211" i="3"/>
  <c r="D211" i="3"/>
  <c r="E210" i="3"/>
  <c r="D210" i="3"/>
  <c r="C210" i="3" s="1"/>
  <c r="E209" i="3"/>
  <c r="D209" i="3"/>
  <c r="B209" i="3" s="1" a="1"/>
  <c r="B209" i="3" s="1"/>
  <c r="C209" i="3"/>
  <c r="E208" i="3"/>
  <c r="D208" i="3"/>
  <c r="C208" i="3" s="1"/>
  <c r="B208" i="3" a="1"/>
  <c r="B208" i="3" s="1"/>
  <c r="G208" i="3" s="1"/>
  <c r="E207" i="3"/>
  <c r="D207" i="3"/>
  <c r="C207" i="3"/>
  <c r="B207" i="3" a="1"/>
  <c r="B207" i="3" s="1"/>
  <c r="G207" i="3" s="1"/>
  <c r="E206" i="3"/>
  <c r="D206" i="3"/>
  <c r="B206" i="3" s="1" a="1"/>
  <c r="B206" i="3" s="1"/>
  <c r="G206" i="3" s="1"/>
  <c r="C206" i="3"/>
  <c r="E205" i="3"/>
  <c r="D205" i="3"/>
  <c r="E204" i="3"/>
  <c r="D204" i="3"/>
  <c r="B204" i="3" s="1" a="1"/>
  <c r="B204" i="3" s="1"/>
  <c r="E203" i="3"/>
  <c r="D203" i="3"/>
  <c r="E202" i="3"/>
  <c r="D202" i="3"/>
  <c r="C202" i="3" s="1"/>
  <c r="B202" i="3" a="1"/>
  <c r="B202" i="3" s="1"/>
  <c r="E201" i="3"/>
  <c r="D201" i="3"/>
  <c r="B201" i="3" s="1" a="1"/>
  <c r="B201" i="3" s="1"/>
  <c r="C201" i="3"/>
  <c r="E200" i="3"/>
  <c r="D200" i="3"/>
  <c r="B200" i="3" s="1" a="1"/>
  <c r="B200" i="3" s="1"/>
  <c r="C200" i="3"/>
  <c r="E199" i="3"/>
  <c r="D199" i="3"/>
  <c r="C199" i="3"/>
  <c r="B199" i="3" a="1"/>
  <c r="B199" i="3" s="1"/>
  <c r="G199" i="3" s="1"/>
  <c r="H199" i="3" s="1"/>
  <c r="E198" i="3"/>
  <c r="D198" i="3"/>
  <c r="C198" i="3"/>
  <c r="B198" i="3" a="1"/>
  <c r="B198" i="3" s="1"/>
  <c r="G198" i="3" s="1"/>
  <c r="E197" i="3"/>
  <c r="D197" i="3"/>
  <c r="E196" i="3"/>
  <c r="D196" i="3"/>
  <c r="B196" i="3" s="1" a="1"/>
  <c r="B196" i="3" s="1"/>
  <c r="E195" i="3"/>
  <c r="D195" i="3"/>
  <c r="B195" i="3" s="1" a="1"/>
  <c r="C195" i="3"/>
  <c r="B195" i="3"/>
  <c r="E194" i="3"/>
  <c r="D194" i="3"/>
  <c r="C194" i="3"/>
  <c r="B194" i="3" a="1"/>
  <c r="B194" i="3" s="1"/>
  <c r="E193" i="3"/>
  <c r="D193" i="3"/>
  <c r="C193" i="3" s="1"/>
  <c r="E192" i="3"/>
  <c r="D192" i="3"/>
  <c r="B192" i="3" s="1" a="1"/>
  <c r="B192" i="3" s="1"/>
  <c r="C192" i="3"/>
  <c r="E191" i="3"/>
  <c r="D191" i="3"/>
  <c r="C191" i="3" s="1"/>
  <c r="B191" i="3" a="1"/>
  <c r="B191" i="3" s="1"/>
  <c r="E190" i="3"/>
  <c r="D190" i="3"/>
  <c r="C190" i="3"/>
  <c r="B190" i="3" a="1"/>
  <c r="B190" i="3" s="1"/>
  <c r="G190" i="3" s="1"/>
  <c r="E189" i="3"/>
  <c r="D189" i="3"/>
  <c r="E188" i="3"/>
  <c r="D188" i="3"/>
  <c r="B188" i="3" s="1" a="1"/>
  <c r="B188" i="3" s="1"/>
  <c r="E187" i="3"/>
  <c r="D187" i="3"/>
  <c r="B187" i="3" s="1" a="1"/>
  <c r="B187" i="3"/>
  <c r="E186" i="3"/>
  <c r="D186" i="3"/>
  <c r="B186" i="3" s="1" a="1"/>
  <c r="B186" i="3" s="1"/>
  <c r="C186" i="3"/>
  <c r="E185" i="3"/>
  <c r="D185" i="3"/>
  <c r="B185" i="3" s="1" a="1"/>
  <c r="B185" i="3" s="1"/>
  <c r="C185" i="3"/>
  <c r="E184" i="3"/>
  <c r="D184" i="3"/>
  <c r="C184" i="3"/>
  <c r="B184" i="3" a="1"/>
  <c r="B184" i="3" s="1"/>
  <c r="E183" i="3"/>
  <c r="D183" i="3"/>
  <c r="C183" i="3" s="1"/>
  <c r="B183" i="3" a="1"/>
  <c r="B183" i="3" s="1"/>
  <c r="E182" i="3"/>
  <c r="D182" i="3"/>
  <c r="C182" i="3"/>
  <c r="B182" i="3" a="1"/>
  <c r="B182" i="3" s="1"/>
  <c r="G182" i="3" s="1"/>
  <c r="H182" i="3" s="1"/>
  <c r="E181" i="3"/>
  <c r="D181" i="3"/>
  <c r="E180" i="3"/>
  <c r="D180" i="3"/>
  <c r="B180" i="3" s="1" a="1"/>
  <c r="B180" i="3" s="1"/>
  <c r="G180" i="3" s="1"/>
  <c r="E179" i="3"/>
  <c r="D179" i="3"/>
  <c r="B179" i="3" s="1" a="1"/>
  <c r="B179" i="3" s="1"/>
  <c r="G179" i="3" s="1"/>
  <c r="E178" i="3"/>
  <c r="D178" i="3"/>
  <c r="C178" i="3" s="1"/>
  <c r="E177" i="3"/>
  <c r="D177" i="3"/>
  <c r="E176" i="3"/>
  <c r="D176" i="3"/>
  <c r="C176" i="3"/>
  <c r="B176" i="3" a="1"/>
  <c r="B176" i="3" s="1"/>
  <c r="E175" i="3"/>
  <c r="D175" i="3"/>
  <c r="C175" i="3" s="1"/>
  <c r="B175" i="3" a="1"/>
  <c r="B175" i="3" s="1"/>
  <c r="E174" i="3"/>
  <c r="D174" i="3"/>
  <c r="B174" i="3" s="1" a="1"/>
  <c r="B174" i="3" s="1"/>
  <c r="G174" i="3" s="1"/>
  <c r="H174" i="3" s="1"/>
  <c r="C174" i="3"/>
  <c r="E173" i="3"/>
  <c r="D173" i="3"/>
  <c r="E172" i="3"/>
  <c r="D172" i="3"/>
  <c r="B172" i="3" s="1" a="1"/>
  <c r="B172" i="3" s="1"/>
  <c r="G172" i="3" s="1"/>
  <c r="C172" i="3"/>
  <c r="E171" i="3"/>
  <c r="D171" i="3"/>
  <c r="B171" i="3" s="1" a="1"/>
  <c r="B171" i="3"/>
  <c r="G171" i="3" s="1"/>
  <c r="E170" i="3"/>
  <c r="D170" i="3"/>
  <c r="C170" i="3" s="1"/>
  <c r="E169" i="3"/>
  <c r="D169" i="3"/>
  <c r="C169" i="3"/>
  <c r="B169" i="3" a="1"/>
  <c r="B169" i="3" s="1"/>
  <c r="E168" i="3"/>
  <c r="D168" i="3"/>
  <c r="C168" i="3" s="1"/>
  <c r="E167" i="3"/>
  <c r="D167" i="3"/>
  <c r="C167" i="3" s="1"/>
  <c r="E166" i="3"/>
  <c r="D166" i="3"/>
  <c r="C166" i="3"/>
  <c r="B166" i="3" a="1"/>
  <c r="B166" i="3" s="1"/>
  <c r="G166" i="3" s="1"/>
  <c r="E165" i="3"/>
  <c r="D165" i="3"/>
  <c r="E164" i="3"/>
  <c r="D164" i="3"/>
  <c r="B164" i="3" s="1" a="1"/>
  <c r="B164" i="3" s="1"/>
  <c r="G164" i="3" s="1"/>
  <c r="C164" i="3"/>
  <c r="E163" i="3"/>
  <c r="D163" i="3"/>
  <c r="E162" i="3"/>
  <c r="D162" i="3"/>
  <c r="B162" i="3" s="1" a="1"/>
  <c r="B162" i="3" s="1"/>
  <c r="C162" i="3"/>
  <c r="E161" i="3"/>
  <c r="D161" i="3"/>
  <c r="C161" i="3" s="1"/>
  <c r="E160" i="3"/>
  <c r="D160" i="3"/>
  <c r="C160" i="3"/>
  <c r="B160" i="3" a="1"/>
  <c r="B160" i="3" s="1"/>
  <c r="G160" i="3" s="1"/>
  <c r="E159" i="3"/>
  <c r="D159" i="3"/>
  <c r="C159" i="3" s="1"/>
  <c r="B159" i="3" a="1"/>
  <c r="B159" i="3" s="1"/>
  <c r="G159" i="3" s="1"/>
  <c r="E158" i="3"/>
  <c r="D158" i="3"/>
  <c r="C158" i="3" s="1"/>
  <c r="E157" i="3"/>
  <c r="D157" i="3"/>
  <c r="E156" i="3"/>
  <c r="D156" i="3"/>
  <c r="E155" i="3"/>
  <c r="D155" i="3"/>
  <c r="B155" i="3" s="1" a="1"/>
  <c r="B155" i="3" s="1"/>
  <c r="E154" i="3"/>
  <c r="D154" i="3"/>
  <c r="C154" i="3"/>
  <c r="B154" i="3" a="1"/>
  <c r="B154" i="3" s="1"/>
  <c r="G154" i="3" s="1"/>
  <c r="E153" i="3"/>
  <c r="D153" i="3"/>
  <c r="C153" i="3"/>
  <c r="B153" i="3" a="1"/>
  <c r="B153" i="3" s="1"/>
  <c r="E152" i="3"/>
  <c r="D152" i="3"/>
  <c r="C152" i="3" s="1"/>
  <c r="E151" i="3"/>
  <c r="D151" i="3"/>
  <c r="C151" i="3" s="1"/>
  <c r="E150" i="3"/>
  <c r="D150" i="3"/>
  <c r="B150" i="3" s="1" a="1"/>
  <c r="B150" i="3" s="1"/>
  <c r="C150" i="3"/>
  <c r="E149" i="3"/>
  <c r="D149" i="3"/>
  <c r="C149" i="3" s="1"/>
  <c r="B149" i="3" a="1"/>
  <c r="B149" i="3" s="1"/>
  <c r="E148" i="3"/>
  <c r="D148" i="3"/>
  <c r="C148" i="3" s="1"/>
  <c r="E147" i="3"/>
  <c r="D147" i="3"/>
  <c r="B147" i="3" s="1" a="1"/>
  <c r="C147" i="3"/>
  <c r="B147" i="3"/>
  <c r="E146" i="3"/>
  <c r="D146" i="3"/>
  <c r="C146" i="3" s="1"/>
  <c r="B146" i="3" a="1"/>
  <c r="B146" i="3" s="1"/>
  <c r="G146" i="3" s="1"/>
  <c r="E145" i="3"/>
  <c r="D145" i="3"/>
  <c r="C145" i="3" s="1"/>
  <c r="B145" i="3" a="1"/>
  <c r="B145" i="3" s="1"/>
  <c r="E144" i="3"/>
  <c r="D144" i="3"/>
  <c r="E143" i="3"/>
  <c r="D143" i="3"/>
  <c r="B143" i="3" s="1" a="1"/>
  <c r="B143" i="3" s="1"/>
  <c r="C143" i="3"/>
  <c r="E142" i="3"/>
  <c r="D142" i="3"/>
  <c r="C142" i="3" s="1"/>
  <c r="E141" i="3"/>
  <c r="D141" i="3"/>
  <c r="C141" i="3" s="1"/>
  <c r="B141" i="3" a="1"/>
  <c r="B141" i="3" s="1"/>
  <c r="G141" i="3" s="1"/>
  <c r="E140" i="3"/>
  <c r="D140" i="3"/>
  <c r="C140" i="3" s="1"/>
  <c r="E139" i="3"/>
  <c r="D139" i="3"/>
  <c r="B139" i="3" s="1" a="1"/>
  <c r="B139" i="3" s="1"/>
  <c r="G139" i="3" s="1"/>
  <c r="E138" i="3"/>
  <c r="D138" i="3"/>
  <c r="C138" i="3" s="1"/>
  <c r="B138" i="3" a="1"/>
  <c r="B138" i="3" s="1"/>
  <c r="E137" i="3"/>
  <c r="D137" i="3"/>
  <c r="C137" i="3" s="1"/>
  <c r="E136" i="3"/>
  <c r="D136" i="3"/>
  <c r="C136" i="3"/>
  <c r="B136" i="3" a="1"/>
  <c r="B136" i="3" s="1"/>
  <c r="E135" i="3"/>
  <c r="C135" i="3"/>
  <c r="B135" i="3" a="1"/>
  <c r="B135" i="3" s="1"/>
  <c r="G135" i="3" s="1"/>
  <c r="G134" i="3"/>
  <c r="E134" i="3"/>
  <c r="C134" i="3"/>
  <c r="H134" i="3" s="1"/>
  <c r="B134" i="3" a="1"/>
  <c r="B134" i="3" s="1"/>
  <c r="E133" i="3"/>
  <c r="C133" i="3"/>
  <c r="B133" i="3" a="1"/>
  <c r="B133" i="3" s="1"/>
  <c r="G133" i="3" s="1"/>
  <c r="E132" i="3"/>
  <c r="C132" i="3"/>
  <c r="B132" i="3" a="1"/>
  <c r="B132" i="3" s="1"/>
  <c r="G132" i="3" s="1"/>
  <c r="E131" i="3"/>
  <c r="C131" i="3"/>
  <c r="B131" i="3" a="1"/>
  <c r="B131" i="3" s="1"/>
  <c r="G131" i="3" s="1"/>
  <c r="G130" i="3"/>
  <c r="E130" i="3"/>
  <c r="C130" i="3"/>
  <c r="B130" i="3" a="1"/>
  <c r="B130" i="3" s="1"/>
  <c r="E129" i="3"/>
  <c r="C129" i="3"/>
  <c r="B129" i="3" a="1"/>
  <c r="B129" i="3" s="1"/>
  <c r="E128" i="3"/>
  <c r="C128" i="3"/>
  <c r="B128" i="3" a="1"/>
  <c r="B128" i="3" s="1"/>
  <c r="E127" i="3"/>
  <c r="C127" i="3"/>
  <c r="B127" i="3" a="1"/>
  <c r="B127" i="3" s="1"/>
  <c r="G127" i="3" s="1"/>
  <c r="E126" i="3"/>
  <c r="C126" i="3"/>
  <c r="B126" i="3" a="1"/>
  <c r="B126" i="3" s="1"/>
  <c r="E125" i="3"/>
  <c r="C125" i="3"/>
  <c r="B125" i="3"/>
  <c r="B125" i="3" a="1"/>
  <c r="E124" i="3"/>
  <c r="C124" i="3"/>
  <c r="B124" i="3" a="1"/>
  <c r="B124" i="3" s="1"/>
  <c r="E123" i="3"/>
  <c r="C123" i="3"/>
  <c r="B123" i="3" a="1"/>
  <c r="B123" i="3" s="1"/>
  <c r="E122" i="3"/>
  <c r="C122" i="3"/>
  <c r="B122" i="3" a="1"/>
  <c r="B122" i="3" s="1"/>
  <c r="G122" i="3" s="1"/>
  <c r="G121" i="3"/>
  <c r="E121" i="3"/>
  <c r="H121" i="3" s="1"/>
  <c r="C121" i="3"/>
  <c r="B121" i="3"/>
  <c r="B121" i="3" a="1"/>
  <c r="E120" i="3"/>
  <c r="C120" i="3"/>
  <c r="B120" i="3" a="1"/>
  <c r="B120" i="3" s="1"/>
  <c r="E119" i="3"/>
  <c r="C119" i="3"/>
  <c r="B119" i="3" a="1"/>
  <c r="B119" i="3" s="1"/>
  <c r="E118" i="3"/>
  <c r="C118" i="3"/>
  <c r="B118" i="3" a="1"/>
  <c r="B118" i="3" s="1"/>
  <c r="G118" i="3" s="1"/>
  <c r="E117" i="3"/>
  <c r="C117" i="3"/>
  <c r="B117" i="3" a="1"/>
  <c r="B117" i="3" s="1"/>
  <c r="G116" i="3"/>
  <c r="E116" i="3"/>
  <c r="C116" i="3"/>
  <c r="B116" i="3" a="1"/>
  <c r="B116" i="3" s="1"/>
  <c r="E115" i="3"/>
  <c r="C115" i="3"/>
  <c r="B115" i="3" a="1"/>
  <c r="B115" i="3" s="1"/>
  <c r="E114" i="3"/>
  <c r="C114" i="3"/>
  <c r="B114" i="3" a="1"/>
  <c r="B114" i="3" s="1"/>
  <c r="E113" i="3"/>
  <c r="C113" i="3"/>
  <c r="B113" i="3" a="1"/>
  <c r="B113" i="3" s="1"/>
  <c r="E112" i="3"/>
  <c r="C112" i="3"/>
  <c r="B112" i="3" a="1"/>
  <c r="B112" i="3" s="1"/>
  <c r="G112" i="3" s="1"/>
  <c r="H112" i="3" s="1"/>
  <c r="E111" i="3"/>
  <c r="C111" i="3"/>
  <c r="B111" i="3" a="1"/>
  <c r="B111" i="3" s="1"/>
  <c r="G111" i="3" s="1"/>
  <c r="E110" i="3"/>
  <c r="C110" i="3"/>
  <c r="B110" i="3" a="1"/>
  <c r="B110" i="3" s="1"/>
  <c r="G110" i="3" s="1"/>
  <c r="E109" i="3"/>
  <c r="C109" i="3"/>
  <c r="B109" i="3" a="1"/>
  <c r="B109" i="3" s="1"/>
  <c r="E108" i="3"/>
  <c r="C108" i="3"/>
  <c r="B108" i="3" a="1"/>
  <c r="B108" i="3" s="1"/>
  <c r="G108" i="3" s="1"/>
  <c r="E107" i="3"/>
  <c r="C107" i="3"/>
  <c r="B107" i="3" a="1"/>
  <c r="B107" i="3" s="1"/>
  <c r="E106" i="3"/>
  <c r="C106" i="3"/>
  <c r="B106" i="3" a="1"/>
  <c r="B106" i="3" s="1"/>
  <c r="E105" i="3"/>
  <c r="C105" i="3"/>
  <c r="B105" i="3" a="1"/>
  <c r="B105" i="3" s="1"/>
  <c r="E104" i="3"/>
  <c r="C104" i="3"/>
  <c r="B104" i="3" a="1"/>
  <c r="B104" i="3" s="1"/>
  <c r="G104" i="3" s="1"/>
  <c r="H104" i="3" s="1"/>
  <c r="E103" i="3"/>
  <c r="C103" i="3"/>
  <c r="B103" i="3" a="1"/>
  <c r="B103" i="3" s="1"/>
  <c r="G103" i="3" s="1"/>
  <c r="E102" i="3"/>
  <c r="C102" i="3"/>
  <c r="B102" i="3"/>
  <c r="G102" i="3" s="1"/>
  <c r="B102" i="3" a="1"/>
  <c r="E101" i="3"/>
  <c r="C101" i="3"/>
  <c r="B101" i="3" a="1"/>
  <c r="B101" i="3" s="1"/>
  <c r="E100" i="3"/>
  <c r="C100" i="3"/>
  <c r="B100" i="3" a="1"/>
  <c r="B100" i="3" s="1"/>
  <c r="E99" i="3"/>
  <c r="C99" i="3"/>
  <c r="B99" i="3" a="1"/>
  <c r="B99" i="3" s="1"/>
  <c r="E98" i="3"/>
  <c r="C98" i="3"/>
  <c r="B98" i="3" a="1"/>
  <c r="B98" i="3" s="1"/>
  <c r="E97" i="3"/>
  <c r="C97" i="3"/>
  <c r="B97" i="3" a="1"/>
  <c r="B97" i="3" s="1"/>
  <c r="E96" i="3"/>
  <c r="C96" i="3"/>
  <c r="B96" i="3" a="1"/>
  <c r="B96" i="3" s="1"/>
  <c r="G96" i="3" s="1"/>
  <c r="E95" i="3"/>
  <c r="C95" i="3"/>
  <c r="B95" i="3" a="1"/>
  <c r="B95" i="3" s="1"/>
  <c r="G95" i="3" s="1"/>
  <c r="H95" i="3" s="1"/>
  <c r="E94" i="3"/>
  <c r="C94" i="3"/>
  <c r="B94" i="3"/>
  <c r="G94" i="3" s="1"/>
  <c r="B94" i="3" a="1"/>
  <c r="E93" i="3"/>
  <c r="C93" i="3"/>
  <c r="B93" i="3" a="1"/>
  <c r="B93" i="3" s="1"/>
  <c r="E92" i="3"/>
  <c r="C92" i="3"/>
  <c r="B92" i="3" a="1"/>
  <c r="B92" i="3" s="1"/>
  <c r="G92" i="3" s="1"/>
  <c r="E91" i="3"/>
  <c r="C91" i="3"/>
  <c r="B91" i="3" a="1"/>
  <c r="B91" i="3" s="1"/>
  <c r="E90" i="3"/>
  <c r="C90" i="3"/>
  <c r="B90" i="3" a="1"/>
  <c r="B90" i="3" s="1"/>
  <c r="E89" i="3"/>
  <c r="C89" i="3"/>
  <c r="B89" i="3" a="1"/>
  <c r="B89" i="3" s="1"/>
  <c r="E88" i="3"/>
  <c r="C88" i="3"/>
  <c r="B88" i="3" a="1"/>
  <c r="B88" i="3" s="1"/>
  <c r="G88" i="3" s="1"/>
  <c r="H88" i="3" s="1"/>
  <c r="E87" i="3"/>
  <c r="C87" i="3"/>
  <c r="B87" i="3" a="1"/>
  <c r="B87" i="3" s="1"/>
  <c r="G87" i="3" s="1"/>
  <c r="E86" i="3"/>
  <c r="C86" i="3"/>
  <c r="B86" i="3" a="1"/>
  <c r="B86" i="3" s="1"/>
  <c r="E85" i="3"/>
  <c r="C85" i="3"/>
  <c r="B85" i="3" a="1"/>
  <c r="B85" i="3" s="1"/>
  <c r="E84" i="3"/>
  <c r="C84" i="3"/>
  <c r="B84" i="3" a="1"/>
  <c r="B84" i="3" s="1"/>
  <c r="G84" i="3" s="1"/>
  <c r="E83" i="3"/>
  <c r="C83" i="3"/>
  <c r="B83" i="3" a="1"/>
  <c r="B83" i="3" s="1"/>
  <c r="E82" i="3"/>
  <c r="C82" i="3"/>
  <c r="B82" i="3" a="1"/>
  <c r="B82" i="3" s="1"/>
  <c r="E81" i="3"/>
  <c r="C81" i="3"/>
  <c r="B81" i="3" a="1"/>
  <c r="B81" i="3" s="1"/>
  <c r="E80" i="3"/>
  <c r="C80" i="3"/>
  <c r="B80" i="3" a="1"/>
  <c r="B80" i="3" s="1"/>
  <c r="G80" i="3" s="1"/>
  <c r="H80" i="3" s="1"/>
  <c r="E79" i="3"/>
  <c r="C79" i="3"/>
  <c r="B79" i="3" a="1"/>
  <c r="B79" i="3" s="1"/>
  <c r="G79" i="3" s="1"/>
  <c r="H79" i="3" s="1"/>
  <c r="E78" i="3"/>
  <c r="C78" i="3"/>
  <c r="B78" i="3" a="1"/>
  <c r="B78" i="3" s="1"/>
  <c r="E77" i="3"/>
  <c r="C77" i="3"/>
  <c r="B77" i="3"/>
  <c r="B77" i="3" a="1"/>
  <c r="E76" i="3"/>
  <c r="C76" i="3"/>
  <c r="B76" i="3" a="1"/>
  <c r="B76" i="3" s="1"/>
  <c r="E75" i="3"/>
  <c r="C75" i="3"/>
  <c r="B75" i="3" a="1"/>
  <c r="B75" i="3" s="1"/>
  <c r="E74" i="3"/>
  <c r="C74" i="3"/>
  <c r="B74" i="3" a="1"/>
  <c r="B74" i="3" s="1"/>
  <c r="E73" i="3"/>
  <c r="C73" i="3"/>
  <c r="B73" i="3" a="1"/>
  <c r="B73" i="3" s="1"/>
  <c r="E72" i="3"/>
  <c r="C72" i="3"/>
  <c r="B72" i="3" a="1"/>
  <c r="B72" i="3" s="1"/>
  <c r="G72" i="3" s="1"/>
  <c r="H72" i="3" s="1"/>
  <c r="E71" i="3"/>
  <c r="C71" i="3"/>
  <c r="B71" i="3" a="1"/>
  <c r="B71" i="3" s="1"/>
  <c r="G71" i="3" s="1"/>
  <c r="H71" i="3" s="1"/>
  <c r="E70" i="3"/>
  <c r="C70" i="3"/>
  <c r="B70" i="3" a="1"/>
  <c r="B70" i="3" s="1"/>
  <c r="E69" i="3"/>
  <c r="C69" i="3"/>
  <c r="B69" i="3" a="1"/>
  <c r="B69" i="3" s="1"/>
  <c r="G68" i="3"/>
  <c r="E68" i="3"/>
  <c r="C68" i="3"/>
  <c r="B68" i="3" a="1"/>
  <c r="B68" i="3" s="1"/>
  <c r="E67" i="3"/>
  <c r="C67" i="3"/>
  <c r="B67" i="3" a="1"/>
  <c r="B67" i="3" s="1"/>
  <c r="E66" i="3"/>
  <c r="C66" i="3"/>
  <c r="B66" i="3" a="1"/>
  <c r="B66" i="3" s="1"/>
  <c r="E65" i="3"/>
  <c r="C65" i="3"/>
  <c r="B65" i="3" a="1"/>
  <c r="B65" i="3" s="1"/>
  <c r="E64" i="3"/>
  <c r="C64" i="3"/>
  <c r="B64" i="3" a="1"/>
  <c r="B64" i="3" s="1"/>
  <c r="G64" i="3" s="1"/>
  <c r="E63" i="3"/>
  <c r="C63" i="3"/>
  <c r="B63" i="3" a="1"/>
  <c r="B63" i="3" s="1"/>
  <c r="G63" i="3" s="1"/>
  <c r="H63" i="3" s="1"/>
  <c r="E62" i="3"/>
  <c r="C62" i="3"/>
  <c r="B62" i="3" a="1"/>
  <c r="B62" i="3" s="1"/>
  <c r="G62" i="3" s="1"/>
  <c r="E61" i="3"/>
  <c r="C61" i="3"/>
  <c r="B61" i="3" a="1"/>
  <c r="B61" i="3" s="1"/>
  <c r="E60" i="3"/>
  <c r="C60" i="3"/>
  <c r="B60" i="3" a="1"/>
  <c r="B60" i="3" s="1"/>
  <c r="G60" i="3" s="1"/>
  <c r="E59" i="3"/>
  <c r="C59" i="3"/>
  <c r="B59" i="3" a="1"/>
  <c r="B59" i="3" s="1"/>
  <c r="E58" i="3"/>
  <c r="C58" i="3"/>
  <c r="B58" i="3" a="1"/>
  <c r="B58" i="3" s="1"/>
  <c r="E57" i="3"/>
  <c r="C57" i="3"/>
  <c r="B57" i="3" a="1"/>
  <c r="B57" i="3" s="1"/>
  <c r="E56" i="3"/>
  <c r="C56" i="3"/>
  <c r="B56" i="3" a="1"/>
  <c r="B56" i="3" s="1"/>
  <c r="G56" i="3" s="1"/>
  <c r="E55" i="3"/>
  <c r="C55" i="3"/>
  <c r="B55" i="3" a="1"/>
  <c r="B55" i="3" s="1"/>
  <c r="E54" i="3"/>
  <c r="C54" i="3"/>
  <c r="B54" i="3" a="1"/>
  <c r="B54" i="3" s="1"/>
  <c r="E53" i="3"/>
  <c r="C53" i="3"/>
  <c r="B53" i="3" a="1"/>
  <c r="B53" i="3" s="1"/>
  <c r="E52" i="3"/>
  <c r="C52" i="3"/>
  <c r="B52" i="3" a="1"/>
  <c r="B52" i="3" s="1"/>
  <c r="E51" i="3"/>
  <c r="C51" i="3"/>
  <c r="B51" i="3" a="1"/>
  <c r="B51" i="3" s="1"/>
  <c r="E50" i="3"/>
  <c r="C50" i="3"/>
  <c r="B50" i="3" a="1"/>
  <c r="B50" i="3" s="1"/>
  <c r="E49" i="3"/>
  <c r="C49" i="3"/>
  <c r="B49" i="3" a="1"/>
  <c r="B49" i="3" s="1"/>
  <c r="G48" i="3"/>
  <c r="E48" i="3"/>
  <c r="C48" i="3"/>
  <c r="B48" i="3" a="1"/>
  <c r="B48" i="3" s="1"/>
  <c r="E47" i="3"/>
  <c r="C47" i="3"/>
  <c r="B47" i="3" a="1"/>
  <c r="B47" i="3" s="1"/>
  <c r="E46" i="3"/>
  <c r="C46" i="3"/>
  <c r="B46" i="3" a="1"/>
  <c r="B46" i="3" s="1"/>
  <c r="G45" i="3"/>
  <c r="E45" i="3"/>
  <c r="C45" i="3"/>
  <c r="B45" i="3"/>
  <c r="B45" i="3" a="1"/>
  <c r="E44" i="3"/>
  <c r="C44" i="3"/>
  <c r="B44" i="3" a="1"/>
  <c r="B44" i="3" s="1"/>
  <c r="G44" i="3" s="1"/>
  <c r="E43" i="3"/>
  <c r="C43" i="3"/>
  <c r="B43" i="3" a="1"/>
  <c r="B43" i="3" s="1"/>
  <c r="G43" i="3" s="1"/>
  <c r="E42" i="3"/>
  <c r="C42" i="3"/>
  <c r="B42" i="3" a="1"/>
  <c r="B42" i="3" s="1"/>
  <c r="G42" i="3" s="1"/>
  <c r="E41" i="3"/>
  <c r="C41" i="3"/>
  <c r="B41" i="3" a="1"/>
  <c r="B41" i="3" s="1"/>
  <c r="E40" i="3"/>
  <c r="C40" i="3"/>
  <c r="B40" i="3" a="1"/>
  <c r="B40" i="3" s="1"/>
  <c r="G40" i="3" s="1"/>
  <c r="E39" i="3"/>
  <c r="C39" i="3"/>
  <c r="B39" i="3" a="1"/>
  <c r="B39" i="3" s="1"/>
  <c r="E38" i="3"/>
  <c r="C38" i="3"/>
  <c r="B38" i="3" a="1"/>
  <c r="B38" i="3" s="1"/>
  <c r="E37" i="3"/>
  <c r="C37" i="3"/>
  <c r="B37" i="3" a="1"/>
  <c r="B37" i="3" s="1"/>
  <c r="E36" i="3"/>
  <c r="C36" i="3"/>
  <c r="B36" i="3" a="1"/>
  <c r="B36" i="3" s="1"/>
  <c r="E35" i="3"/>
  <c r="C35" i="3"/>
  <c r="B35" i="3" a="1"/>
  <c r="B35" i="3" s="1"/>
  <c r="E34" i="3"/>
  <c r="C34" i="3"/>
  <c r="B34" i="3" a="1"/>
  <c r="B34" i="3" s="1"/>
  <c r="E33" i="3"/>
  <c r="C33" i="3"/>
  <c r="B33" i="3" a="1"/>
  <c r="B33" i="3" s="1"/>
  <c r="E32" i="3"/>
  <c r="C32" i="3"/>
  <c r="B32" i="3" a="1"/>
  <c r="B32" i="3" s="1"/>
  <c r="G32" i="3" s="1"/>
  <c r="E31" i="3"/>
  <c r="C31" i="3"/>
  <c r="B31" i="3" a="1"/>
  <c r="B31" i="3" s="1"/>
  <c r="E30" i="3"/>
  <c r="C30" i="3"/>
  <c r="B30" i="3" a="1"/>
  <c r="B30" i="3" s="1"/>
  <c r="E29" i="3"/>
  <c r="C29" i="3"/>
  <c r="B29" i="3" a="1"/>
  <c r="B29" i="3" s="1"/>
  <c r="E28" i="3"/>
  <c r="C28" i="3"/>
  <c r="B28" i="3" a="1"/>
  <c r="B28" i="3" s="1"/>
  <c r="G28" i="3" s="1"/>
  <c r="E27" i="3"/>
  <c r="C27" i="3"/>
  <c r="B27" i="3"/>
  <c r="B27" i="3" a="1"/>
  <c r="E26" i="3"/>
  <c r="C26" i="3"/>
  <c r="B26" i="3"/>
  <c r="G26" i="3" s="1"/>
  <c r="B26" i="3" a="1"/>
  <c r="E25" i="3"/>
  <c r="C25" i="3"/>
  <c r="B25" i="3" a="1"/>
  <c r="B25" i="3" s="1"/>
  <c r="E24" i="3"/>
  <c r="C24" i="3"/>
  <c r="B24" i="3" a="1"/>
  <c r="B24" i="3" s="1"/>
  <c r="G24" i="3" s="1"/>
  <c r="E23" i="3"/>
  <c r="C23" i="3"/>
  <c r="B23" i="3" a="1"/>
  <c r="B23" i="3" s="1"/>
  <c r="E22" i="3"/>
  <c r="C22" i="3"/>
  <c r="B22" i="3" a="1"/>
  <c r="B22" i="3" s="1"/>
  <c r="E21" i="3"/>
  <c r="C21" i="3"/>
  <c r="B21" i="3" a="1"/>
  <c r="B21" i="3" s="1"/>
  <c r="E20" i="3"/>
  <c r="C20" i="3"/>
  <c r="B20" i="3" a="1"/>
  <c r="B20" i="3" s="1"/>
  <c r="E19" i="3"/>
  <c r="C19" i="3"/>
  <c r="B19" i="3" a="1"/>
  <c r="B19" i="3" s="1"/>
  <c r="E18" i="3"/>
  <c r="C18" i="3"/>
  <c r="B18" i="3" a="1"/>
  <c r="B18" i="3" s="1"/>
  <c r="E17" i="3"/>
  <c r="C17" i="3"/>
  <c r="B17" i="3" a="1"/>
  <c r="B17" i="3" s="1"/>
  <c r="G17" i="3" s="1"/>
  <c r="E16" i="3"/>
  <c r="C16" i="3"/>
  <c r="B16" i="3" a="1"/>
  <c r="B16" i="3" s="1"/>
  <c r="E15" i="3"/>
  <c r="C15" i="3"/>
  <c r="B15" i="3" a="1"/>
  <c r="B15" i="3" s="1"/>
  <c r="E14" i="3"/>
  <c r="C14" i="3"/>
  <c r="B14" i="3" a="1"/>
  <c r="B14" i="3" s="1"/>
  <c r="E13" i="3"/>
  <c r="C13" i="3"/>
  <c r="B13" i="3" a="1"/>
  <c r="B13" i="3" s="1"/>
  <c r="E12" i="3"/>
  <c r="C12" i="3"/>
  <c r="B12" i="3" a="1"/>
  <c r="B12" i="3" s="1"/>
  <c r="B12" i="1" a="1"/>
  <c r="B12" i="1" s="1"/>
  <c r="B13" i="1" a="1"/>
  <c r="B13" i="1" s="1"/>
  <c r="B14" i="1" a="1"/>
  <c r="B14" i="1" s="1"/>
  <c r="B15" i="1" a="1"/>
  <c r="B15" i="1" s="1"/>
  <c r="H15" i="1" s="1"/>
  <c r="B16" i="1" a="1"/>
  <c r="B16" i="1" s="1"/>
  <c r="H16" i="1" s="1"/>
  <c r="B17" i="1" a="1"/>
  <c r="B17" i="1" s="1"/>
  <c r="H17" i="1" s="1"/>
  <c r="B18" i="1" a="1"/>
  <c r="B18" i="1" s="1"/>
  <c r="H18" i="1" s="1"/>
  <c r="B19" i="1" a="1"/>
  <c r="B19" i="1" s="1"/>
  <c r="H19" i="1" s="1"/>
  <c r="B20" i="1" a="1"/>
  <c r="B20" i="1" s="1"/>
  <c r="B21" i="1" a="1"/>
  <c r="B21" i="1" s="1"/>
  <c r="B22" i="1" a="1"/>
  <c r="B22" i="1" s="1"/>
  <c r="B23" i="1" a="1"/>
  <c r="B23" i="1" s="1"/>
  <c r="H23" i="1" s="1"/>
  <c r="B24" i="1" a="1"/>
  <c r="B24" i="1" s="1"/>
  <c r="H24" i="1" s="1"/>
  <c r="B25" i="1" a="1"/>
  <c r="B25" i="1" s="1"/>
  <c r="H25" i="1" s="1"/>
  <c r="B26" i="1" a="1"/>
  <c r="B26" i="1" s="1"/>
  <c r="H26" i="1" s="1"/>
  <c r="B27" i="1" a="1"/>
  <c r="B27" i="1" s="1"/>
  <c r="H27" i="1" s="1"/>
  <c r="B28" i="1" a="1"/>
  <c r="B28" i="1" s="1"/>
  <c r="B29" i="1" a="1"/>
  <c r="B29" i="1" s="1"/>
  <c r="B30" i="1" a="1"/>
  <c r="B30" i="1" s="1"/>
  <c r="B31" i="1" a="1"/>
  <c r="B31" i="1" s="1"/>
  <c r="H31" i="1" s="1"/>
  <c r="B32" i="1" a="1"/>
  <c r="B32" i="1" s="1"/>
  <c r="H32" i="1" s="1"/>
  <c r="B33" i="1" a="1"/>
  <c r="B33" i="1" s="1"/>
  <c r="H33" i="1" s="1"/>
  <c r="B34" i="1" a="1"/>
  <c r="B34" i="1" s="1"/>
  <c r="H34" i="1" s="1"/>
  <c r="B35" i="1" a="1"/>
  <c r="B35" i="1" s="1"/>
  <c r="H35" i="1" s="1"/>
  <c r="B36" i="1" a="1"/>
  <c r="B36" i="1" s="1"/>
  <c r="B37" i="1" a="1"/>
  <c r="B37" i="1" s="1"/>
  <c r="B38" i="1" a="1"/>
  <c r="B38" i="1" s="1"/>
  <c r="B39" i="1" a="1"/>
  <c r="B39" i="1" s="1"/>
  <c r="H39" i="1" s="1"/>
  <c r="B40" i="1" a="1"/>
  <c r="B40" i="1" s="1"/>
  <c r="H40" i="1" s="1"/>
  <c r="B41" i="1" a="1"/>
  <c r="B41" i="1" s="1"/>
  <c r="H41" i="1" s="1"/>
  <c r="B42" i="1" a="1"/>
  <c r="B42" i="1" s="1"/>
  <c r="H42" i="1" s="1"/>
  <c r="B43" i="1" a="1"/>
  <c r="B43" i="1" s="1"/>
  <c r="H43" i="1" s="1"/>
  <c r="B44" i="1" a="1"/>
  <c r="B44" i="1" s="1"/>
  <c r="B45" i="1" a="1"/>
  <c r="B45" i="1" s="1"/>
  <c r="B46" i="1" a="1"/>
  <c r="B46" i="1" s="1"/>
  <c r="B47" i="1" a="1"/>
  <c r="B47" i="1" s="1"/>
  <c r="H47" i="1" s="1"/>
  <c r="B48" i="1" a="1"/>
  <c r="B48" i="1" s="1"/>
  <c r="H48" i="1" s="1"/>
  <c r="B49" i="1" a="1"/>
  <c r="B49" i="1" s="1"/>
  <c r="H49" i="1" s="1"/>
  <c r="B50" i="1" a="1"/>
  <c r="B50" i="1" s="1"/>
  <c r="H50" i="1" s="1"/>
  <c r="B51" i="1" a="1"/>
  <c r="B51" i="1" s="1"/>
  <c r="H51" i="1" s="1"/>
  <c r="B52" i="1" a="1"/>
  <c r="B52" i="1" s="1"/>
  <c r="B53" i="1" a="1"/>
  <c r="B53" i="1" s="1"/>
  <c r="B54" i="1" a="1"/>
  <c r="B54" i="1" s="1"/>
  <c r="B55" i="1" a="1"/>
  <c r="B55" i="1" s="1"/>
  <c r="H55" i="1" s="1"/>
  <c r="B56" i="1" a="1"/>
  <c r="B56" i="1" s="1"/>
  <c r="H56" i="1" s="1"/>
  <c r="B57" i="1" a="1"/>
  <c r="B57" i="1" s="1"/>
  <c r="H57" i="1" s="1"/>
  <c r="B58" i="1" a="1"/>
  <c r="B58" i="1" s="1"/>
  <c r="H58" i="1" s="1"/>
  <c r="B59" i="1" a="1"/>
  <c r="B59" i="1" s="1"/>
  <c r="H59" i="1" s="1"/>
  <c r="B60" i="1" a="1"/>
  <c r="B60" i="1" s="1"/>
  <c r="B61" i="1" a="1"/>
  <c r="B61" i="1" s="1"/>
  <c r="B62" i="1" a="1"/>
  <c r="B62" i="1" s="1"/>
  <c r="B63" i="1" a="1"/>
  <c r="B63" i="1" s="1"/>
  <c r="H63" i="1" s="1"/>
  <c r="B64" i="1" a="1"/>
  <c r="B64" i="1" s="1"/>
  <c r="H64" i="1" s="1"/>
  <c r="B65" i="1" a="1"/>
  <c r="B65" i="1" s="1"/>
  <c r="H65" i="1" s="1"/>
  <c r="B66" i="1" a="1"/>
  <c r="B66" i="1" s="1"/>
  <c r="H66" i="1" s="1"/>
  <c r="B67" i="1" a="1"/>
  <c r="B67" i="1" s="1"/>
  <c r="H67" i="1" s="1"/>
  <c r="B68" i="1" a="1"/>
  <c r="B68" i="1" s="1"/>
  <c r="B69" i="1" a="1"/>
  <c r="B69" i="1" s="1"/>
  <c r="B70" i="1" a="1"/>
  <c r="B70" i="1" s="1"/>
  <c r="B71" i="1" a="1"/>
  <c r="B71" i="1" s="1"/>
  <c r="H71" i="1" s="1"/>
  <c r="B72" i="1" a="1"/>
  <c r="B72" i="1" s="1"/>
  <c r="H72" i="1" s="1"/>
  <c r="B73" i="1" a="1"/>
  <c r="B73" i="1" s="1"/>
  <c r="H73" i="1" s="1"/>
  <c r="B74" i="1" a="1"/>
  <c r="B74" i="1" s="1"/>
  <c r="H74" i="1" s="1"/>
  <c r="B75" i="1" a="1"/>
  <c r="B75" i="1" s="1"/>
  <c r="H75" i="1" s="1"/>
  <c r="B76" i="1" a="1"/>
  <c r="B76" i="1" s="1"/>
  <c r="B77" i="1" a="1"/>
  <c r="B77" i="1" s="1"/>
  <c r="B78" i="1" a="1"/>
  <c r="B78" i="1" s="1"/>
  <c r="B79" i="1" a="1"/>
  <c r="B79" i="1" s="1"/>
  <c r="H79" i="1" s="1"/>
  <c r="B80" i="1" a="1"/>
  <c r="B80" i="1" s="1"/>
  <c r="H80" i="1" s="1"/>
  <c r="B81" i="1" a="1"/>
  <c r="B81" i="1" s="1"/>
  <c r="H81" i="1" s="1"/>
  <c r="B82" i="1" a="1"/>
  <c r="B82" i="1" s="1"/>
  <c r="H82" i="1" s="1"/>
  <c r="B83" i="1" a="1"/>
  <c r="B83" i="1" s="1"/>
  <c r="H83" i="1" s="1"/>
  <c r="B84" i="1" a="1"/>
  <c r="B84" i="1" s="1"/>
  <c r="B85" i="1" a="1"/>
  <c r="B85" i="1" s="1"/>
  <c r="B86" i="1" a="1"/>
  <c r="B86" i="1" s="1"/>
  <c r="B87" i="1" a="1"/>
  <c r="B87" i="1" s="1"/>
  <c r="H87" i="1" s="1"/>
  <c r="B88" i="1" a="1"/>
  <c r="B88" i="1" s="1"/>
  <c r="H88" i="1" s="1"/>
  <c r="B89" i="1" a="1"/>
  <c r="B89" i="1" s="1"/>
  <c r="H89" i="1" s="1"/>
  <c r="B90" i="1" a="1"/>
  <c r="B90" i="1" s="1"/>
  <c r="H90" i="1" s="1"/>
  <c r="B91" i="1" a="1"/>
  <c r="B91" i="1" s="1"/>
  <c r="H91" i="1" s="1"/>
  <c r="B92" i="1" a="1"/>
  <c r="B92" i="1" s="1"/>
  <c r="B93" i="1" a="1"/>
  <c r="B93" i="1" s="1"/>
  <c r="B94" i="1" a="1"/>
  <c r="B94" i="1" s="1"/>
  <c r="B95" i="1" a="1"/>
  <c r="B95" i="1" s="1"/>
  <c r="H95" i="1" s="1"/>
  <c r="B96" i="1" a="1"/>
  <c r="B96" i="1" s="1"/>
  <c r="H96" i="1" s="1"/>
  <c r="B97" i="1" a="1"/>
  <c r="B97" i="1" s="1"/>
  <c r="H97" i="1" s="1"/>
  <c r="B98" i="1" a="1"/>
  <c r="B98" i="1" s="1"/>
  <c r="H98" i="1" s="1"/>
  <c r="B99" i="1" a="1"/>
  <c r="B99" i="1" s="1"/>
  <c r="H99" i="1" s="1"/>
  <c r="B100" i="1" a="1"/>
  <c r="B100" i="1" s="1"/>
  <c r="B101" i="1" a="1"/>
  <c r="B101" i="1" s="1"/>
  <c r="B102" i="1" a="1"/>
  <c r="B102" i="1" s="1"/>
  <c r="B103" i="1" a="1"/>
  <c r="B103" i="1" s="1"/>
  <c r="H103" i="1" s="1"/>
  <c r="B104" i="1" a="1"/>
  <c r="B104" i="1" s="1"/>
  <c r="H104" i="1" s="1"/>
  <c r="B105" i="1" a="1"/>
  <c r="B105" i="1" s="1"/>
  <c r="H105" i="1" s="1"/>
  <c r="B106" i="1" a="1"/>
  <c r="B106" i="1" s="1"/>
  <c r="H106" i="1" s="1"/>
  <c r="B107" i="1" a="1"/>
  <c r="B107" i="1" s="1"/>
  <c r="H107" i="1" s="1"/>
  <c r="B108" i="1" a="1"/>
  <c r="B108" i="1" s="1"/>
  <c r="B109" i="1" a="1"/>
  <c r="B109" i="1" s="1"/>
  <c r="B110" i="1" a="1"/>
  <c r="B110" i="1" s="1"/>
  <c r="B111" i="1" a="1"/>
  <c r="B111" i="1" s="1"/>
  <c r="H111" i="1" s="1"/>
  <c r="B112" i="1" a="1"/>
  <c r="B112" i="1" s="1"/>
  <c r="H112" i="1" s="1"/>
  <c r="B113" i="1" a="1"/>
  <c r="B113" i="1" s="1"/>
  <c r="H113" i="1" s="1"/>
  <c r="B114" i="1" a="1"/>
  <c r="B114" i="1" s="1"/>
  <c r="H114" i="1" s="1"/>
  <c r="B115" i="1" a="1"/>
  <c r="B115" i="1" s="1"/>
  <c r="H115" i="1" s="1"/>
  <c r="B116" i="1" a="1"/>
  <c r="B116" i="1" s="1"/>
  <c r="B117" i="1" a="1"/>
  <c r="B117" i="1" s="1"/>
  <c r="B118" i="1" a="1"/>
  <c r="B118" i="1" s="1"/>
  <c r="B119" i="1" a="1"/>
  <c r="B119" i="1" s="1"/>
  <c r="H119" i="1" s="1"/>
  <c r="B120" i="1" a="1"/>
  <c r="B120" i="1" s="1"/>
  <c r="H120" i="1" s="1"/>
  <c r="B121" i="1" a="1"/>
  <c r="B121" i="1" s="1"/>
  <c r="H121" i="1" s="1"/>
  <c r="B122" i="1" a="1"/>
  <c r="B122" i="1" s="1"/>
  <c r="H122" i="1" s="1"/>
  <c r="B123" i="1" a="1"/>
  <c r="B123" i="1" s="1"/>
  <c r="H123" i="1" s="1"/>
  <c r="B124" i="1" a="1"/>
  <c r="B124" i="1" s="1"/>
  <c r="B125" i="1" a="1"/>
  <c r="B125" i="1" s="1"/>
  <c r="B126" i="1" a="1"/>
  <c r="B126" i="1" s="1"/>
  <c r="B127" i="1" a="1"/>
  <c r="B127" i="1" s="1"/>
  <c r="H127" i="1" s="1"/>
  <c r="B128" i="1" a="1"/>
  <c r="B128" i="1" s="1"/>
  <c r="H128" i="1" s="1"/>
  <c r="B129" i="1" a="1"/>
  <c r="B129" i="1" s="1"/>
  <c r="H129" i="1" s="1"/>
  <c r="B130" i="1" a="1"/>
  <c r="B130" i="1" s="1"/>
  <c r="H130" i="1" s="1"/>
  <c r="B131" i="1" a="1"/>
  <c r="B131" i="1" s="1"/>
  <c r="H131" i="1" s="1"/>
  <c r="B132" i="1" a="1"/>
  <c r="B132" i="1" s="1"/>
  <c r="B133" i="1" a="1"/>
  <c r="B133" i="1" s="1"/>
  <c r="B134" i="1" a="1"/>
  <c r="B134" i="1" s="1"/>
  <c r="B135" i="1" a="1"/>
  <c r="B135" i="1" s="1"/>
  <c r="H135" i="1" s="1"/>
  <c r="B242" i="1" a="1"/>
  <c r="B242" i="1" s="1"/>
  <c r="H242" i="1" s="1"/>
  <c r="B243" i="1" a="1"/>
  <c r="B243" i="1" s="1"/>
  <c r="H243" i="1" s="1"/>
  <c r="B244" i="1" a="1"/>
  <c r="B244" i="1" s="1"/>
  <c r="B245" i="1" a="1"/>
  <c r="B245" i="1" s="1"/>
  <c r="D136" i="1"/>
  <c r="B136" i="1" s="1" a="1"/>
  <c r="B136" i="1" s="1"/>
  <c r="H136" i="1" s="1"/>
  <c r="D137" i="1"/>
  <c r="B137" i="1" s="1" a="1"/>
  <c r="B137" i="1" s="1"/>
  <c r="H137" i="1" s="1"/>
  <c r="D138" i="1"/>
  <c r="B138" i="1" s="1" a="1"/>
  <c r="B138" i="1" s="1"/>
  <c r="H138" i="1" s="1"/>
  <c r="D139" i="1"/>
  <c r="B139" i="1" s="1" a="1"/>
  <c r="B139" i="1" s="1"/>
  <c r="H139" i="1" s="1"/>
  <c r="D140" i="1"/>
  <c r="D141" i="1"/>
  <c r="B141" i="1" s="1" a="1"/>
  <c r="B141" i="1" s="1"/>
  <c r="D142" i="1"/>
  <c r="B142" i="1" s="1" a="1"/>
  <c r="B142" i="1" s="1"/>
  <c r="D143" i="1"/>
  <c r="B143" i="1" s="1" a="1"/>
  <c r="B143" i="1" s="1"/>
  <c r="H143" i="1" s="1"/>
  <c r="D144" i="1"/>
  <c r="B144" i="1" s="1" a="1"/>
  <c r="B144" i="1" s="1"/>
  <c r="H144" i="1" s="1"/>
  <c r="D145" i="1"/>
  <c r="B145" i="1" s="1" a="1"/>
  <c r="B145" i="1" s="1"/>
  <c r="H145" i="1" s="1"/>
  <c r="D146" i="1"/>
  <c r="B146" i="1" s="1" a="1"/>
  <c r="B146" i="1" s="1"/>
  <c r="H146" i="1" s="1"/>
  <c r="D147" i="1"/>
  <c r="B147" i="1" s="1" a="1"/>
  <c r="B147" i="1" s="1"/>
  <c r="H147" i="1" s="1"/>
  <c r="D148" i="1"/>
  <c r="D149" i="1"/>
  <c r="B149" i="1" s="1" a="1"/>
  <c r="B149" i="1" s="1"/>
  <c r="D150" i="1"/>
  <c r="B150" i="1" s="1" a="1"/>
  <c r="B150" i="1" s="1"/>
  <c r="D151" i="1"/>
  <c r="B151" i="1" s="1" a="1"/>
  <c r="B151" i="1" s="1"/>
  <c r="H151" i="1" s="1"/>
  <c r="D152" i="1"/>
  <c r="B152" i="1" s="1" a="1"/>
  <c r="B152" i="1" s="1"/>
  <c r="H152" i="1" s="1"/>
  <c r="D153" i="1"/>
  <c r="B153" i="1" s="1" a="1"/>
  <c r="B153" i="1" s="1"/>
  <c r="H153" i="1" s="1"/>
  <c r="D154" i="1"/>
  <c r="B154" i="1" s="1" a="1"/>
  <c r="B154" i="1" s="1"/>
  <c r="H154" i="1" s="1"/>
  <c r="D155" i="1"/>
  <c r="B155" i="1" s="1" a="1"/>
  <c r="B155" i="1" s="1"/>
  <c r="H155" i="1" s="1"/>
  <c r="D156" i="1"/>
  <c r="B156" i="1" s="1" a="1"/>
  <c r="B156" i="1" s="1"/>
  <c r="D157" i="1"/>
  <c r="B157" i="1" s="1" a="1"/>
  <c r="B157" i="1" s="1"/>
  <c r="D158" i="1"/>
  <c r="B158" i="1" s="1" a="1"/>
  <c r="B158" i="1" s="1"/>
  <c r="D159" i="1"/>
  <c r="B159" i="1" s="1" a="1"/>
  <c r="B159" i="1" s="1"/>
  <c r="H159" i="1" s="1"/>
  <c r="D160" i="1"/>
  <c r="B160" i="1" s="1" a="1"/>
  <c r="B160" i="1" s="1"/>
  <c r="H160" i="1" s="1"/>
  <c r="D161" i="1"/>
  <c r="B161" i="1" s="1" a="1"/>
  <c r="B161" i="1" s="1"/>
  <c r="H161" i="1" s="1"/>
  <c r="D162" i="1"/>
  <c r="B162" i="1" s="1" a="1"/>
  <c r="B162" i="1" s="1"/>
  <c r="H162" i="1" s="1"/>
  <c r="D163" i="1"/>
  <c r="B163" i="1" s="1" a="1"/>
  <c r="B163" i="1" s="1"/>
  <c r="H163" i="1" s="1"/>
  <c r="D164" i="1"/>
  <c r="B164" i="1" s="1" a="1"/>
  <c r="B164" i="1" s="1"/>
  <c r="D165" i="1"/>
  <c r="B165" i="1" s="1" a="1"/>
  <c r="B165" i="1" s="1"/>
  <c r="D166" i="1"/>
  <c r="B166" i="1" s="1" a="1"/>
  <c r="B166" i="1" s="1"/>
  <c r="D167" i="1"/>
  <c r="B167" i="1" s="1" a="1"/>
  <c r="B167" i="1" s="1"/>
  <c r="H167" i="1" s="1"/>
  <c r="D168" i="1"/>
  <c r="B168" i="1" s="1" a="1"/>
  <c r="B168" i="1" s="1"/>
  <c r="H168" i="1" s="1"/>
  <c r="D169" i="1"/>
  <c r="B169" i="1" s="1" a="1"/>
  <c r="B169" i="1" s="1"/>
  <c r="H169" i="1" s="1"/>
  <c r="D170" i="1"/>
  <c r="B170" i="1" s="1" a="1"/>
  <c r="B170" i="1" s="1"/>
  <c r="H170" i="1" s="1"/>
  <c r="D171" i="1"/>
  <c r="B171" i="1" s="1" a="1"/>
  <c r="B171" i="1" s="1"/>
  <c r="H171" i="1" s="1"/>
  <c r="D172" i="1"/>
  <c r="D173" i="1"/>
  <c r="B173" i="1" s="1" a="1"/>
  <c r="B173" i="1" s="1"/>
  <c r="D174" i="1"/>
  <c r="B174" i="1" s="1" a="1"/>
  <c r="B174" i="1" s="1"/>
  <c r="D175" i="1"/>
  <c r="B175" i="1" s="1" a="1"/>
  <c r="B175" i="1" s="1"/>
  <c r="H175" i="1" s="1"/>
  <c r="D176" i="1"/>
  <c r="B176" i="1" s="1" a="1"/>
  <c r="B176" i="1" s="1"/>
  <c r="H176" i="1" s="1"/>
  <c r="D177" i="1"/>
  <c r="B177" i="1" s="1" a="1"/>
  <c r="B177" i="1" s="1"/>
  <c r="H177" i="1" s="1"/>
  <c r="D178" i="1"/>
  <c r="B178" i="1" s="1" a="1"/>
  <c r="B178" i="1" s="1"/>
  <c r="H178" i="1" s="1"/>
  <c r="D179" i="1"/>
  <c r="B179" i="1" s="1" a="1"/>
  <c r="B179" i="1" s="1"/>
  <c r="H179" i="1" s="1"/>
  <c r="D180" i="1"/>
  <c r="B180" i="1" s="1" a="1"/>
  <c r="B180" i="1" s="1"/>
  <c r="D181" i="1"/>
  <c r="B181" i="1" s="1" a="1"/>
  <c r="B181" i="1" s="1"/>
  <c r="D182" i="1"/>
  <c r="B182" i="1" s="1" a="1"/>
  <c r="B182" i="1" s="1"/>
  <c r="D183" i="1"/>
  <c r="B183" i="1" s="1" a="1"/>
  <c r="B183" i="1" s="1"/>
  <c r="H183" i="1" s="1"/>
  <c r="D184" i="1"/>
  <c r="B184" i="1" s="1" a="1"/>
  <c r="B184" i="1" s="1"/>
  <c r="H184" i="1" s="1"/>
  <c r="D185" i="1"/>
  <c r="B185" i="1" s="1" a="1"/>
  <c r="B185" i="1" s="1"/>
  <c r="H185" i="1" s="1"/>
  <c r="D186" i="1"/>
  <c r="B186" i="1" s="1" a="1"/>
  <c r="B186" i="1" s="1"/>
  <c r="H186" i="1" s="1"/>
  <c r="D187" i="1"/>
  <c r="B187" i="1" s="1" a="1"/>
  <c r="B187" i="1" s="1"/>
  <c r="H187" i="1" s="1"/>
  <c r="D188" i="1"/>
  <c r="B188" i="1" s="1" a="1"/>
  <c r="B188" i="1" s="1"/>
  <c r="D189" i="1"/>
  <c r="B189" i="1" s="1" a="1"/>
  <c r="B189" i="1" s="1"/>
  <c r="D190" i="1"/>
  <c r="B190" i="1" s="1" a="1"/>
  <c r="B190" i="1" s="1"/>
  <c r="D191" i="1"/>
  <c r="B191" i="1" s="1" a="1"/>
  <c r="B191" i="1" s="1"/>
  <c r="H191" i="1" s="1"/>
  <c r="D192" i="1"/>
  <c r="B192" i="1" s="1" a="1"/>
  <c r="B192" i="1" s="1"/>
  <c r="H192" i="1" s="1"/>
  <c r="D193" i="1"/>
  <c r="B193" i="1" s="1" a="1"/>
  <c r="B193" i="1" s="1"/>
  <c r="H193" i="1" s="1"/>
  <c r="D194" i="1"/>
  <c r="B194" i="1" s="1" a="1"/>
  <c r="B194" i="1" s="1"/>
  <c r="H194" i="1" s="1"/>
  <c r="D195" i="1"/>
  <c r="B195" i="1" s="1" a="1"/>
  <c r="B195" i="1" s="1"/>
  <c r="H195" i="1" s="1"/>
  <c r="D196" i="1"/>
  <c r="D197" i="1"/>
  <c r="B197" i="1" s="1" a="1"/>
  <c r="B197" i="1" s="1"/>
  <c r="D198" i="1"/>
  <c r="D199" i="1"/>
  <c r="B199" i="1" s="1" a="1"/>
  <c r="B199" i="1" s="1"/>
  <c r="H199" i="1" s="1"/>
  <c r="D200" i="1"/>
  <c r="B200" i="1" s="1" a="1"/>
  <c r="B200" i="1" s="1"/>
  <c r="H200" i="1" s="1"/>
  <c r="D201" i="1"/>
  <c r="B201" i="1" s="1" a="1"/>
  <c r="B201" i="1" s="1"/>
  <c r="H201" i="1" s="1"/>
  <c r="D202" i="1"/>
  <c r="B202" i="1" s="1" a="1"/>
  <c r="B202" i="1" s="1"/>
  <c r="H202" i="1" s="1"/>
  <c r="D203" i="1"/>
  <c r="B203" i="1" s="1" a="1"/>
  <c r="B203" i="1" s="1"/>
  <c r="H203" i="1" s="1"/>
  <c r="D204" i="1"/>
  <c r="D205" i="1"/>
  <c r="B205" i="1" s="1" a="1"/>
  <c r="B205" i="1" s="1"/>
  <c r="D206" i="1"/>
  <c r="B206" i="1" s="1" a="1"/>
  <c r="B206" i="1" s="1"/>
  <c r="D207" i="1"/>
  <c r="B207" i="1" s="1" a="1"/>
  <c r="B207" i="1" s="1"/>
  <c r="H207" i="1" s="1"/>
  <c r="D208" i="1"/>
  <c r="B208" i="1" s="1" a="1"/>
  <c r="B208" i="1" s="1"/>
  <c r="H208" i="1" s="1"/>
  <c r="D209" i="1"/>
  <c r="B209" i="1" s="1" a="1"/>
  <c r="B209" i="1" s="1"/>
  <c r="H209" i="1" s="1"/>
  <c r="D210" i="1"/>
  <c r="B210" i="1" s="1" a="1"/>
  <c r="B210" i="1" s="1"/>
  <c r="H210" i="1" s="1"/>
  <c r="D211" i="1"/>
  <c r="B211" i="1" s="1" a="1"/>
  <c r="B211" i="1" s="1"/>
  <c r="H211" i="1" s="1"/>
  <c r="D212" i="1"/>
  <c r="B212" i="1" s="1" a="1"/>
  <c r="B212" i="1" s="1"/>
  <c r="D213" i="1"/>
  <c r="B213" i="1" s="1" a="1"/>
  <c r="B213" i="1" s="1"/>
  <c r="D214" i="1"/>
  <c r="B214" i="1" s="1" a="1"/>
  <c r="B214" i="1" s="1"/>
  <c r="D215" i="1"/>
  <c r="B215" i="1" s="1" a="1"/>
  <c r="B215" i="1" s="1"/>
  <c r="H215" i="1" s="1"/>
  <c r="D216" i="1"/>
  <c r="B216" i="1" s="1" a="1"/>
  <c r="B216" i="1" s="1"/>
  <c r="H216" i="1" s="1"/>
  <c r="D217" i="1"/>
  <c r="B217" i="1" s="1" a="1"/>
  <c r="B217" i="1" s="1"/>
  <c r="H217" i="1" s="1"/>
  <c r="D218" i="1"/>
  <c r="B218" i="1" s="1" a="1"/>
  <c r="B218" i="1" s="1"/>
  <c r="H218" i="1" s="1"/>
  <c r="D219" i="1"/>
  <c r="B219" i="1" s="1" a="1"/>
  <c r="B219" i="1" s="1"/>
  <c r="H219" i="1" s="1"/>
  <c r="D220" i="1"/>
  <c r="D221" i="1"/>
  <c r="B221" i="1" s="1" a="1"/>
  <c r="B221" i="1" s="1"/>
  <c r="D222" i="1"/>
  <c r="B222" i="1" s="1" a="1"/>
  <c r="B222" i="1" s="1"/>
  <c r="D223" i="1"/>
  <c r="B223" i="1" s="1" a="1"/>
  <c r="B223" i="1" s="1"/>
  <c r="H223" i="1" s="1"/>
  <c r="D224" i="1"/>
  <c r="B224" i="1" s="1" a="1"/>
  <c r="B224" i="1" s="1"/>
  <c r="H224" i="1" s="1"/>
  <c r="D225" i="1"/>
  <c r="D226" i="1"/>
  <c r="B226" i="1" s="1" a="1"/>
  <c r="B226" i="1" s="1"/>
  <c r="H226" i="1" s="1"/>
  <c r="D227" i="1"/>
  <c r="B227" i="1" s="1" a="1"/>
  <c r="B227" i="1" s="1"/>
  <c r="H227" i="1" s="1"/>
  <c r="D228" i="1"/>
  <c r="B228" i="1" s="1" a="1"/>
  <c r="B228" i="1" s="1"/>
  <c r="D229" i="1"/>
  <c r="B229" i="1" s="1" a="1"/>
  <c r="B229" i="1" s="1"/>
  <c r="F2" i="2"/>
  <c r="G2" i="2" s="1"/>
  <c r="H2" i="2" s="1"/>
  <c r="I2" i="2" s="1"/>
  <c r="J2" i="2" s="1"/>
  <c r="K2" i="2" s="1"/>
  <c r="L2" i="2" s="1"/>
  <c r="M2" i="2" s="1"/>
  <c r="N2" i="2" s="1"/>
  <c r="O2" i="2" s="1"/>
  <c r="P2" i="2" s="1"/>
  <c r="Q2" i="2" s="1"/>
  <c r="R2" i="2" s="1"/>
  <c r="S2" i="2" s="1"/>
  <c r="T2" i="2" s="1"/>
  <c r="U2" i="2" s="1"/>
  <c r="V2" i="2" s="1"/>
  <c r="W2" i="2" s="1"/>
  <c r="X2" i="2" s="1"/>
  <c r="Y2" i="2" s="1"/>
  <c r="Z2" i="2" s="1"/>
  <c r="AA2" i="2" s="1"/>
  <c r="AB2" i="2" s="1"/>
  <c r="AC2" i="2" s="1"/>
  <c r="AD2" i="2" s="1"/>
  <c r="AE2" i="2" s="1"/>
  <c r="AF2" i="2" s="1"/>
  <c r="AG2" i="2" s="1"/>
  <c r="AH2" i="2" s="1"/>
  <c r="AI2" i="2" s="1"/>
  <c r="AJ2" i="2" s="1"/>
  <c r="AK2" i="2" s="1"/>
  <c r="AL2" i="2" s="1"/>
  <c r="AM2" i="2" s="1"/>
  <c r="AN2" i="2" s="1"/>
  <c r="A230" i="1"/>
  <c r="D230" i="1" s="1"/>
  <c r="B230" i="1" s="1" a="1"/>
  <c r="B230" i="1" s="1"/>
  <c r="AM4" i="2"/>
  <c r="AM5" i="2"/>
  <c r="AM6" i="2"/>
  <c r="AM7" i="2"/>
  <c r="AM8" i="2"/>
  <c r="AM9" i="2"/>
  <c r="AM10" i="2"/>
  <c r="AM11" i="2"/>
  <c r="AM12" i="2"/>
  <c r="AM13" i="2"/>
  <c r="AM14" i="2"/>
  <c r="AM15" i="2"/>
  <c r="AM16" i="2"/>
  <c r="AM17" i="2"/>
  <c r="AM18" i="2"/>
  <c r="AM19" i="2"/>
  <c r="AM20" i="2"/>
  <c r="AM21" i="2"/>
  <c r="AM22" i="2"/>
  <c r="AM23" i="2"/>
  <c r="AM24" i="2"/>
  <c r="AM25" i="2"/>
  <c r="AM26" i="2"/>
  <c r="AM27" i="2"/>
  <c r="AM28" i="2"/>
  <c r="AM29" i="2"/>
  <c r="AM30" i="2"/>
  <c r="AM31" i="2"/>
  <c r="AM32" i="2"/>
  <c r="AM33" i="2"/>
  <c r="AM34" i="2"/>
  <c r="AM35" i="2"/>
  <c r="AM36" i="2"/>
  <c r="AM37" i="2"/>
  <c r="AM38" i="2"/>
  <c r="AM39" i="2"/>
  <c r="AM40" i="2"/>
  <c r="AM41" i="2"/>
  <c r="AM42" i="2"/>
  <c r="AM43" i="2"/>
  <c r="AM44" i="2"/>
  <c r="AM45" i="2"/>
  <c r="AM46" i="2"/>
  <c r="AM47" i="2"/>
  <c r="AM48" i="2"/>
  <c r="AM49" i="2"/>
  <c r="AM50" i="2"/>
  <c r="AM51" i="2"/>
  <c r="AM52" i="2"/>
  <c r="AM53" i="2"/>
  <c r="AM54" i="2"/>
  <c r="AM55" i="2"/>
  <c r="AM56" i="2"/>
  <c r="AM57" i="2"/>
  <c r="AM58" i="2"/>
  <c r="AM59" i="2"/>
  <c r="AM60" i="2"/>
  <c r="AM61" i="2"/>
  <c r="AM62" i="2"/>
  <c r="AM63" i="2"/>
  <c r="AM64" i="2"/>
  <c r="AM65" i="2"/>
  <c r="AM66" i="2"/>
  <c r="AM67" i="2"/>
  <c r="AM68" i="2"/>
  <c r="AM69" i="2"/>
  <c r="AM70" i="2"/>
  <c r="AM71" i="2"/>
  <c r="AM72" i="2"/>
  <c r="AM73" i="2"/>
  <c r="AM74" i="2"/>
  <c r="AM75" i="2"/>
  <c r="AM76" i="2"/>
  <c r="AM77" i="2"/>
  <c r="AM78" i="2"/>
  <c r="AM79" i="2"/>
  <c r="AM80" i="2"/>
  <c r="AM81" i="2"/>
  <c r="AM82" i="2"/>
  <c r="AM83" i="2"/>
  <c r="AM84" i="2"/>
  <c r="AM85" i="2"/>
  <c r="AM86" i="2"/>
  <c r="AM87" i="2"/>
  <c r="AM88" i="2"/>
  <c r="AM89" i="2"/>
  <c r="AM90" i="2"/>
  <c r="AM91" i="2"/>
  <c r="AM92" i="2"/>
  <c r="AM93" i="2"/>
  <c r="AM94" i="2"/>
  <c r="AM95" i="2"/>
  <c r="AM96" i="2"/>
  <c r="AM97" i="2"/>
  <c r="AM98" i="2"/>
  <c r="AM99" i="2"/>
  <c r="AM100" i="2"/>
  <c r="AM101" i="2"/>
  <c r="AM102" i="2"/>
  <c r="AM103" i="2"/>
  <c r="AM104" i="2"/>
  <c r="AM105" i="2"/>
  <c r="AM106" i="2"/>
  <c r="AM107" i="2"/>
  <c r="AM108" i="2"/>
  <c r="AM109" i="2"/>
  <c r="AM110" i="2"/>
  <c r="AM111" i="2"/>
  <c r="AM112" i="2"/>
  <c r="AM113" i="2"/>
  <c r="AM114" i="2"/>
  <c r="AM115" i="2"/>
  <c r="AM116" i="2"/>
  <c r="AM117" i="2"/>
  <c r="AM118" i="2"/>
  <c r="AM119" i="2"/>
  <c r="AM120" i="2"/>
  <c r="AM121" i="2"/>
  <c r="AM122" i="2"/>
  <c r="AM123" i="2"/>
  <c r="AM124" i="2"/>
  <c r="AM125" i="2"/>
  <c r="AM126" i="2"/>
  <c r="AM127" i="2"/>
  <c r="AM128" i="2"/>
  <c r="AM129" i="2"/>
  <c r="AM130" i="2"/>
  <c r="AM131" i="2"/>
  <c r="AM132" i="2"/>
  <c r="AM133" i="2"/>
  <c r="AM134" i="2"/>
  <c r="AM135" i="2"/>
  <c r="AM136" i="2"/>
  <c r="AM137" i="2"/>
  <c r="AM138" i="2"/>
  <c r="AM139" i="2"/>
  <c r="AM140" i="2"/>
  <c r="AM141" i="2"/>
  <c r="AM142" i="2"/>
  <c r="AM143" i="2"/>
  <c r="AM144" i="2"/>
  <c r="AM145" i="2"/>
  <c r="AM146" i="2"/>
  <c r="AM147" i="2"/>
  <c r="AM148" i="2"/>
  <c r="AM149" i="2"/>
  <c r="AM150" i="2"/>
  <c r="AM151" i="2"/>
  <c r="AM152" i="2"/>
  <c r="AM153" i="2"/>
  <c r="AM154" i="2"/>
  <c r="AM155" i="2"/>
  <c r="AM156" i="2"/>
  <c r="AM157" i="2"/>
  <c r="AM158" i="2"/>
  <c r="AM159" i="2"/>
  <c r="AM160" i="2"/>
  <c r="AM161" i="2"/>
  <c r="AM162" i="2"/>
  <c r="AM163" i="2"/>
  <c r="AM164" i="2"/>
  <c r="AM165" i="2"/>
  <c r="AM166" i="2"/>
  <c r="AM167" i="2"/>
  <c r="AM168" i="2"/>
  <c r="AM169" i="2"/>
  <c r="AM170" i="2"/>
  <c r="AM171" i="2"/>
  <c r="AM172" i="2"/>
  <c r="AM173" i="2"/>
  <c r="AM174" i="2"/>
  <c r="AM175" i="2"/>
  <c r="AM176" i="2"/>
  <c r="AM177" i="2"/>
  <c r="AM178" i="2"/>
  <c r="AM179" i="2"/>
  <c r="AM180" i="2"/>
  <c r="AM181" i="2"/>
  <c r="AM182" i="2"/>
  <c r="AM183" i="2"/>
  <c r="AM184" i="2"/>
  <c r="AM185" i="2"/>
  <c r="AM186" i="2"/>
  <c r="AM187" i="2"/>
  <c r="AM188" i="2"/>
  <c r="AM189" i="2"/>
  <c r="AM190" i="2"/>
  <c r="AM191" i="2"/>
  <c r="AM192" i="2"/>
  <c r="AM193" i="2"/>
  <c r="AM194" i="2"/>
  <c r="AM195" i="2"/>
  <c r="AM196" i="2"/>
  <c r="AM197" i="2"/>
  <c r="AM198" i="2"/>
  <c r="AM199" i="2"/>
  <c r="AM200" i="2"/>
  <c r="AM201" i="2"/>
  <c r="AM202" i="2"/>
  <c r="AM203" i="2"/>
  <c r="AM204" i="2"/>
  <c r="AM205" i="2"/>
  <c r="AM206" i="2"/>
  <c r="AM207" i="2"/>
  <c r="AM208" i="2"/>
  <c r="AM209" i="2"/>
  <c r="AM210" i="2"/>
  <c r="AM211" i="2"/>
  <c r="AM212" i="2"/>
  <c r="AM213" i="2"/>
  <c r="AM214" i="2"/>
  <c r="AM215" i="2"/>
  <c r="AM216" i="2"/>
  <c r="AM217" i="2"/>
  <c r="AM218" i="2"/>
  <c r="AM219" i="2"/>
  <c r="AM220" i="2"/>
  <c r="AM221" i="2"/>
  <c r="AM222" i="2"/>
  <c r="AM223" i="2"/>
  <c r="AM224" i="2"/>
  <c r="AM225" i="2"/>
  <c r="AM226" i="2"/>
  <c r="AM227" i="2"/>
  <c r="AM228" i="2"/>
  <c r="AM229" i="2"/>
  <c r="AM230" i="2"/>
  <c r="AM231" i="2"/>
  <c r="AM232" i="2"/>
  <c r="AM233" i="2"/>
  <c r="AM234" i="2"/>
  <c r="AM235" i="2"/>
  <c r="AM236" i="2"/>
  <c r="AM237" i="2"/>
  <c r="AM238" i="2"/>
  <c r="AM239" i="2"/>
  <c r="AM240" i="2"/>
  <c r="AN25" i="2"/>
  <c r="AN26" i="2"/>
  <c r="AN27" i="2"/>
  <c r="AN28" i="2"/>
  <c r="AN29" i="2"/>
  <c r="AN30" i="2"/>
  <c r="AN31" i="2"/>
  <c r="AN32" i="2"/>
  <c r="AN33" i="2"/>
  <c r="AN34" i="2"/>
  <c r="AN35" i="2"/>
  <c r="AN57" i="2"/>
  <c r="AN58" i="2"/>
  <c r="AN59" i="2"/>
  <c r="AN60" i="2"/>
  <c r="AN61" i="2"/>
  <c r="AN62" i="2"/>
  <c r="AN63" i="2"/>
  <c r="AN64" i="2"/>
  <c r="AN65" i="2"/>
  <c r="AN66" i="2"/>
  <c r="AN67" i="2"/>
  <c r="AN89" i="2"/>
  <c r="AN90" i="2"/>
  <c r="AN91" i="2"/>
  <c r="AN92" i="2"/>
  <c r="AN93" i="2"/>
  <c r="AN94" i="2"/>
  <c r="AN95" i="2"/>
  <c r="AN96" i="2"/>
  <c r="AN97" i="2"/>
  <c r="AN98" i="2"/>
  <c r="AN99" i="2"/>
  <c r="AN121" i="2"/>
  <c r="AN122" i="2"/>
  <c r="AN123" i="2"/>
  <c r="AN124" i="2"/>
  <c r="AN125" i="2"/>
  <c r="AN126" i="2"/>
  <c r="AN127" i="2"/>
  <c r="AN128" i="2"/>
  <c r="AN129" i="2"/>
  <c r="AN130" i="2"/>
  <c r="AN131" i="2"/>
  <c r="AN153" i="2"/>
  <c r="AN154" i="2"/>
  <c r="AN155" i="2"/>
  <c r="AN156" i="2"/>
  <c r="AN157" i="2"/>
  <c r="AN158" i="2"/>
  <c r="AN159" i="2"/>
  <c r="AN160" i="2"/>
  <c r="AN161" i="2"/>
  <c r="AN162" i="2"/>
  <c r="AN163" i="2"/>
  <c r="AN185" i="2"/>
  <c r="AN186" i="2"/>
  <c r="AN187" i="2"/>
  <c r="AN188" i="2"/>
  <c r="AN189" i="2"/>
  <c r="AN190" i="2"/>
  <c r="AN191" i="2"/>
  <c r="AN192" i="2"/>
  <c r="AN193" i="2"/>
  <c r="AN194" i="2"/>
  <c r="AN195" i="2"/>
  <c r="AN217" i="2"/>
  <c r="AN218" i="2"/>
  <c r="AN219" i="2"/>
  <c r="AN220" i="2"/>
  <c r="AN221" i="2"/>
  <c r="AN222" i="2"/>
  <c r="AN223" i="2"/>
  <c r="AN224" i="2"/>
  <c r="AN225" i="2"/>
  <c r="AN226" i="2"/>
  <c r="AN227" i="2"/>
  <c r="AK4" i="2"/>
  <c r="AK5" i="2"/>
  <c r="AK6" i="2"/>
  <c r="AK7" i="2"/>
  <c r="AK8" i="2"/>
  <c r="AK9" i="2"/>
  <c r="AK10" i="2"/>
  <c r="AK11" i="2"/>
  <c r="AK12" i="2"/>
  <c r="AK13" i="2"/>
  <c r="AK14" i="2"/>
  <c r="AK15" i="2"/>
  <c r="AK16" i="2"/>
  <c r="AK17" i="2"/>
  <c r="AK18" i="2"/>
  <c r="AK19" i="2"/>
  <c r="AK20" i="2"/>
  <c r="AK21" i="2"/>
  <c r="AK22" i="2"/>
  <c r="AK23" i="2"/>
  <c r="AK24" i="2"/>
  <c r="AK25" i="2"/>
  <c r="AK26" i="2"/>
  <c r="AK27" i="2"/>
  <c r="AK28" i="2"/>
  <c r="AK29" i="2"/>
  <c r="AK30" i="2"/>
  <c r="AK31" i="2"/>
  <c r="AK32" i="2"/>
  <c r="AK33" i="2"/>
  <c r="AK34" i="2"/>
  <c r="AK35" i="2"/>
  <c r="AK36" i="2"/>
  <c r="AK37" i="2"/>
  <c r="AK38" i="2"/>
  <c r="AK39" i="2"/>
  <c r="AK40" i="2"/>
  <c r="AK41" i="2"/>
  <c r="AK42" i="2"/>
  <c r="AK43" i="2"/>
  <c r="AK44" i="2"/>
  <c r="AK45" i="2"/>
  <c r="AK46" i="2"/>
  <c r="AK47" i="2"/>
  <c r="AK48" i="2"/>
  <c r="AK49" i="2"/>
  <c r="AK50" i="2"/>
  <c r="AK51" i="2"/>
  <c r="AK52" i="2"/>
  <c r="AK53" i="2"/>
  <c r="AK54" i="2"/>
  <c r="AK55" i="2"/>
  <c r="AK56" i="2"/>
  <c r="AK57" i="2"/>
  <c r="AK58" i="2"/>
  <c r="AK59" i="2"/>
  <c r="AK60" i="2"/>
  <c r="AK61" i="2"/>
  <c r="AK62" i="2"/>
  <c r="AK63" i="2"/>
  <c r="AK64" i="2"/>
  <c r="AK65" i="2"/>
  <c r="AK66" i="2"/>
  <c r="AK67" i="2"/>
  <c r="AK68" i="2"/>
  <c r="AK69" i="2"/>
  <c r="AK70" i="2"/>
  <c r="AK71" i="2"/>
  <c r="AK72" i="2"/>
  <c r="AK73" i="2"/>
  <c r="AK74" i="2"/>
  <c r="AK75" i="2"/>
  <c r="AK76" i="2"/>
  <c r="AK77" i="2"/>
  <c r="AK78" i="2"/>
  <c r="AK79" i="2"/>
  <c r="AK80" i="2"/>
  <c r="AK81" i="2"/>
  <c r="AK82" i="2"/>
  <c r="AK83" i="2"/>
  <c r="AK84" i="2"/>
  <c r="AK85" i="2"/>
  <c r="AK86" i="2"/>
  <c r="AK87" i="2"/>
  <c r="AK88" i="2"/>
  <c r="AK89" i="2"/>
  <c r="AK90" i="2"/>
  <c r="AK91" i="2"/>
  <c r="AK92" i="2"/>
  <c r="AK93" i="2"/>
  <c r="AK94" i="2"/>
  <c r="AK95" i="2"/>
  <c r="AK96" i="2"/>
  <c r="AK97" i="2"/>
  <c r="AK98" i="2"/>
  <c r="AK99" i="2"/>
  <c r="AK100" i="2"/>
  <c r="AK101" i="2"/>
  <c r="AK102" i="2"/>
  <c r="AK103" i="2"/>
  <c r="AK104" i="2"/>
  <c r="AK105" i="2"/>
  <c r="AK106" i="2"/>
  <c r="AK107" i="2"/>
  <c r="AK108" i="2"/>
  <c r="AK109" i="2"/>
  <c r="AK110" i="2"/>
  <c r="AK111" i="2"/>
  <c r="AK112" i="2"/>
  <c r="AK113" i="2"/>
  <c r="AK114" i="2"/>
  <c r="AK115" i="2"/>
  <c r="AK116" i="2"/>
  <c r="AK117" i="2"/>
  <c r="AK118" i="2"/>
  <c r="AK119" i="2"/>
  <c r="AK120" i="2"/>
  <c r="AK121" i="2"/>
  <c r="AK122" i="2"/>
  <c r="AK123" i="2"/>
  <c r="AK124" i="2"/>
  <c r="AK125" i="2"/>
  <c r="AK126" i="2"/>
  <c r="AK127" i="2"/>
  <c r="AK128" i="2"/>
  <c r="AK129" i="2"/>
  <c r="AK130" i="2"/>
  <c r="AK131" i="2"/>
  <c r="AK132" i="2"/>
  <c r="AK133" i="2"/>
  <c r="AK134" i="2"/>
  <c r="AK135" i="2"/>
  <c r="AK136" i="2"/>
  <c r="AK137" i="2"/>
  <c r="AK138" i="2"/>
  <c r="AK139" i="2"/>
  <c r="AK140" i="2"/>
  <c r="AK141" i="2"/>
  <c r="AK142" i="2"/>
  <c r="AK143" i="2"/>
  <c r="AK144" i="2"/>
  <c r="AK145" i="2"/>
  <c r="AK146" i="2"/>
  <c r="AK147" i="2"/>
  <c r="AK148" i="2"/>
  <c r="AK149" i="2"/>
  <c r="AK150" i="2"/>
  <c r="AK151" i="2"/>
  <c r="AK152" i="2"/>
  <c r="AK153" i="2"/>
  <c r="AK154" i="2"/>
  <c r="AK155" i="2"/>
  <c r="AK156" i="2"/>
  <c r="AK157" i="2"/>
  <c r="AK158" i="2"/>
  <c r="AK159" i="2"/>
  <c r="AK160" i="2"/>
  <c r="AK161" i="2"/>
  <c r="AK162" i="2"/>
  <c r="AK163" i="2"/>
  <c r="AK164" i="2"/>
  <c r="AK165" i="2"/>
  <c r="AK166" i="2"/>
  <c r="AK167" i="2"/>
  <c r="AK168" i="2"/>
  <c r="AK169" i="2"/>
  <c r="AK170" i="2"/>
  <c r="AK171" i="2"/>
  <c r="AK172" i="2"/>
  <c r="AK173" i="2"/>
  <c r="AK174" i="2"/>
  <c r="AK175" i="2"/>
  <c r="AK176" i="2"/>
  <c r="AK177" i="2"/>
  <c r="AK178" i="2"/>
  <c r="AK179" i="2"/>
  <c r="AK180" i="2"/>
  <c r="AK181" i="2"/>
  <c r="AK182" i="2"/>
  <c r="AK183" i="2"/>
  <c r="AK184" i="2"/>
  <c r="AK185" i="2"/>
  <c r="AK186" i="2"/>
  <c r="AK187" i="2"/>
  <c r="AK188" i="2"/>
  <c r="AK189" i="2"/>
  <c r="AK190" i="2"/>
  <c r="AK191" i="2"/>
  <c r="AK192" i="2"/>
  <c r="AK193" i="2"/>
  <c r="AK194" i="2"/>
  <c r="AK195" i="2"/>
  <c r="AK196" i="2"/>
  <c r="AK197" i="2"/>
  <c r="AK198" i="2"/>
  <c r="AK199" i="2"/>
  <c r="AK200" i="2"/>
  <c r="AK201" i="2"/>
  <c r="AK202" i="2"/>
  <c r="AK203" i="2"/>
  <c r="AK204" i="2"/>
  <c r="AK205" i="2"/>
  <c r="AK206" i="2"/>
  <c r="AK207" i="2"/>
  <c r="AK208" i="2"/>
  <c r="AK209" i="2"/>
  <c r="AK210" i="2"/>
  <c r="AK211" i="2"/>
  <c r="AK212" i="2"/>
  <c r="AK213" i="2"/>
  <c r="AK214" i="2"/>
  <c r="AK215" i="2"/>
  <c r="AK216" i="2"/>
  <c r="AK217" i="2"/>
  <c r="AK218" i="2"/>
  <c r="AK219" i="2"/>
  <c r="AK220" i="2"/>
  <c r="AK221" i="2"/>
  <c r="AK222" i="2"/>
  <c r="AK223" i="2"/>
  <c r="AK224" i="2"/>
  <c r="AK225" i="2"/>
  <c r="AK226" i="2"/>
  <c r="AK227" i="2"/>
  <c r="AK228" i="2"/>
  <c r="AK229" i="2"/>
  <c r="AK230" i="2"/>
  <c r="AK231" i="2"/>
  <c r="AK232" i="2"/>
  <c r="AK233" i="2"/>
  <c r="AK234" i="2"/>
  <c r="AK235" i="2"/>
  <c r="AK236" i="2"/>
  <c r="AK237" i="2"/>
  <c r="AK238" i="2"/>
  <c r="AK239" i="2"/>
  <c r="AK240" i="2"/>
  <c r="AI4" i="2"/>
  <c r="AJ4" i="2" s="1"/>
  <c r="AI5" i="2"/>
  <c r="AJ5" i="2" s="1"/>
  <c r="AI6" i="2"/>
  <c r="AJ6" i="2" s="1"/>
  <c r="AI7" i="2"/>
  <c r="AJ7" i="2" s="1"/>
  <c r="AI8" i="2"/>
  <c r="AJ8" i="2" s="1"/>
  <c r="AI9" i="2"/>
  <c r="AJ9" i="2" s="1"/>
  <c r="AI10" i="2"/>
  <c r="AJ10" i="2" s="1"/>
  <c r="AI11" i="2"/>
  <c r="AJ11" i="2" s="1"/>
  <c r="AI12" i="2"/>
  <c r="AJ12" i="2" s="1"/>
  <c r="AI13" i="2"/>
  <c r="AJ13" i="2" s="1"/>
  <c r="AI14" i="2"/>
  <c r="AJ14" i="2" s="1"/>
  <c r="AI15" i="2"/>
  <c r="AJ15" i="2" s="1"/>
  <c r="AI16" i="2"/>
  <c r="AJ16" i="2" s="1"/>
  <c r="AI17" i="2"/>
  <c r="AJ17" i="2" s="1"/>
  <c r="AI18" i="2"/>
  <c r="AJ18" i="2" s="1"/>
  <c r="AI19" i="2"/>
  <c r="AJ19" i="2" s="1"/>
  <c r="AI20" i="2"/>
  <c r="AJ20" i="2" s="1"/>
  <c r="AI21" i="2"/>
  <c r="AJ21" i="2" s="1"/>
  <c r="AI22" i="2"/>
  <c r="AJ22" i="2" s="1"/>
  <c r="AI23" i="2"/>
  <c r="AJ23" i="2" s="1"/>
  <c r="AI24" i="2"/>
  <c r="AJ24" i="2" s="1"/>
  <c r="AI25" i="2"/>
  <c r="AJ25" i="2" s="1"/>
  <c r="AI26" i="2"/>
  <c r="AJ26" i="2" s="1"/>
  <c r="AI27" i="2"/>
  <c r="AJ27" i="2" s="1"/>
  <c r="AI28" i="2"/>
  <c r="AJ28" i="2" s="1"/>
  <c r="AI29" i="2"/>
  <c r="AJ29" i="2" s="1"/>
  <c r="AI30" i="2"/>
  <c r="AJ30" i="2" s="1"/>
  <c r="AI31" i="2"/>
  <c r="AJ31" i="2" s="1"/>
  <c r="AI32" i="2"/>
  <c r="AJ32" i="2" s="1"/>
  <c r="AI33" i="2"/>
  <c r="AJ33" i="2" s="1"/>
  <c r="AI34" i="2"/>
  <c r="AJ34" i="2" s="1"/>
  <c r="AI35" i="2"/>
  <c r="AJ35" i="2" s="1"/>
  <c r="AI36" i="2"/>
  <c r="AJ36" i="2" s="1"/>
  <c r="AI37" i="2"/>
  <c r="AJ37" i="2" s="1"/>
  <c r="AI38" i="2"/>
  <c r="AJ38" i="2" s="1"/>
  <c r="AI39" i="2"/>
  <c r="AN39" i="2" s="1"/>
  <c r="AI40" i="2"/>
  <c r="AJ40" i="2" s="1"/>
  <c r="AI41" i="2"/>
  <c r="AJ41" i="2" s="1"/>
  <c r="AI42" i="2"/>
  <c r="AJ42" i="2" s="1"/>
  <c r="AI43" i="2"/>
  <c r="AJ43" i="2" s="1"/>
  <c r="AI44" i="2"/>
  <c r="AJ44" i="2" s="1"/>
  <c r="AI45" i="2"/>
  <c r="AJ45" i="2" s="1"/>
  <c r="AI46" i="2"/>
  <c r="AJ46" i="2" s="1"/>
  <c r="AI47" i="2"/>
  <c r="AJ47" i="2" s="1"/>
  <c r="AI48" i="2"/>
  <c r="AJ48" i="2" s="1"/>
  <c r="AI49" i="2"/>
  <c r="AJ49" i="2" s="1"/>
  <c r="AI50" i="2"/>
  <c r="AJ50" i="2" s="1"/>
  <c r="AI51" i="2"/>
  <c r="AJ51" i="2" s="1"/>
  <c r="AI52" i="2"/>
  <c r="AJ52" i="2" s="1"/>
  <c r="AI53" i="2"/>
  <c r="AJ53" i="2" s="1"/>
  <c r="AI54" i="2"/>
  <c r="AJ54" i="2" s="1"/>
  <c r="AI55" i="2"/>
  <c r="AJ55" i="2" s="1"/>
  <c r="AI56" i="2"/>
  <c r="AJ56" i="2" s="1"/>
  <c r="AI57" i="2"/>
  <c r="AJ57" i="2" s="1"/>
  <c r="AI58" i="2"/>
  <c r="AJ58" i="2" s="1"/>
  <c r="AI59" i="2"/>
  <c r="AJ59" i="2" s="1"/>
  <c r="AI60" i="2"/>
  <c r="AJ60" i="2" s="1"/>
  <c r="AI61" i="2"/>
  <c r="AJ61" i="2" s="1"/>
  <c r="AI62" i="2"/>
  <c r="AJ62" i="2" s="1"/>
  <c r="AI63" i="2"/>
  <c r="AJ63" i="2" s="1"/>
  <c r="AI64" i="2"/>
  <c r="AJ64" i="2" s="1"/>
  <c r="AI65" i="2"/>
  <c r="AJ65" i="2" s="1"/>
  <c r="AI66" i="2"/>
  <c r="AJ66" i="2" s="1"/>
  <c r="AI67" i="2"/>
  <c r="AJ67" i="2" s="1"/>
  <c r="AI68" i="2"/>
  <c r="AJ68" i="2" s="1"/>
  <c r="AI69" i="2"/>
  <c r="AJ69" i="2" s="1"/>
  <c r="AI70" i="2"/>
  <c r="AN70" i="2" s="1"/>
  <c r="AI71" i="2"/>
  <c r="AJ71" i="2" s="1"/>
  <c r="AI72" i="2"/>
  <c r="AJ72" i="2" s="1"/>
  <c r="AI73" i="2"/>
  <c r="AJ73" i="2" s="1"/>
  <c r="AI74" i="2"/>
  <c r="AJ74" i="2" s="1"/>
  <c r="AI75" i="2"/>
  <c r="AJ75" i="2" s="1"/>
  <c r="AI76" i="2"/>
  <c r="AJ76" i="2" s="1"/>
  <c r="AI77" i="2"/>
  <c r="AJ77" i="2" s="1"/>
  <c r="AI78" i="2"/>
  <c r="AJ78" i="2" s="1"/>
  <c r="AI79" i="2"/>
  <c r="AJ79" i="2" s="1"/>
  <c r="AI80" i="2"/>
  <c r="AJ80" i="2" s="1"/>
  <c r="AI81" i="2"/>
  <c r="AJ81" i="2" s="1"/>
  <c r="AI82" i="2"/>
  <c r="AJ82" i="2" s="1"/>
  <c r="AI83" i="2"/>
  <c r="AJ83" i="2" s="1"/>
  <c r="AI84" i="2"/>
  <c r="AJ84" i="2" s="1"/>
  <c r="AI85" i="2"/>
  <c r="AJ85" i="2" s="1"/>
  <c r="AI86" i="2"/>
  <c r="AJ86" i="2" s="1"/>
  <c r="AI87" i="2"/>
  <c r="AJ87" i="2" s="1"/>
  <c r="AI88" i="2"/>
  <c r="AJ88" i="2" s="1"/>
  <c r="AI89" i="2"/>
  <c r="AJ89" i="2" s="1"/>
  <c r="AI90" i="2"/>
  <c r="AJ90" i="2" s="1"/>
  <c r="AI91" i="2"/>
  <c r="AJ91" i="2" s="1"/>
  <c r="AI92" i="2"/>
  <c r="AJ92" i="2" s="1"/>
  <c r="AI93" i="2"/>
  <c r="AJ93" i="2" s="1"/>
  <c r="AI94" i="2"/>
  <c r="AJ94" i="2" s="1"/>
  <c r="AI95" i="2"/>
  <c r="AJ95" i="2" s="1"/>
  <c r="AI96" i="2"/>
  <c r="AJ96" i="2" s="1"/>
  <c r="AI97" i="2"/>
  <c r="AJ97" i="2" s="1"/>
  <c r="AI98" i="2"/>
  <c r="AJ98" i="2" s="1"/>
  <c r="AI99" i="2"/>
  <c r="AJ99" i="2" s="1"/>
  <c r="AI100" i="2"/>
  <c r="AJ100" i="2" s="1"/>
  <c r="AI101" i="2"/>
  <c r="AJ101" i="2" s="1"/>
  <c r="AI102" i="2"/>
  <c r="AJ102" i="2" s="1"/>
  <c r="AI103" i="2"/>
  <c r="AJ103" i="2" s="1"/>
  <c r="AI104" i="2"/>
  <c r="AJ104" i="2" s="1"/>
  <c r="AI105" i="2"/>
  <c r="AJ105" i="2" s="1"/>
  <c r="AI106" i="2"/>
  <c r="AJ106" i="2" s="1"/>
  <c r="AI107" i="2"/>
  <c r="AJ107" i="2" s="1"/>
  <c r="AI108" i="2"/>
  <c r="AJ108" i="2" s="1"/>
  <c r="AI109" i="2"/>
  <c r="AJ109" i="2" s="1"/>
  <c r="AI110" i="2"/>
  <c r="AJ110" i="2" s="1"/>
  <c r="AI111" i="2"/>
  <c r="AJ111" i="2" s="1"/>
  <c r="AI112" i="2"/>
  <c r="AJ112" i="2" s="1"/>
  <c r="AI113" i="2"/>
  <c r="AJ113" i="2" s="1"/>
  <c r="AI114" i="2"/>
  <c r="AJ114" i="2" s="1"/>
  <c r="AI115" i="2"/>
  <c r="AJ115" i="2" s="1"/>
  <c r="AI116" i="2"/>
  <c r="AJ116" i="2" s="1"/>
  <c r="AI117" i="2"/>
  <c r="AJ117" i="2" s="1"/>
  <c r="AI118" i="2"/>
  <c r="AJ118" i="2" s="1"/>
  <c r="AI119" i="2"/>
  <c r="AJ119" i="2" s="1"/>
  <c r="AI120" i="2"/>
  <c r="AJ120" i="2" s="1"/>
  <c r="AI121" i="2"/>
  <c r="AJ121" i="2" s="1"/>
  <c r="AI122" i="2"/>
  <c r="AJ122" i="2" s="1"/>
  <c r="AI123" i="2"/>
  <c r="AJ123" i="2" s="1"/>
  <c r="AI124" i="2"/>
  <c r="AJ124" i="2" s="1"/>
  <c r="AI125" i="2"/>
  <c r="AJ125" i="2" s="1"/>
  <c r="AI126" i="2"/>
  <c r="AJ126" i="2" s="1"/>
  <c r="AI127" i="2"/>
  <c r="AJ127" i="2" s="1"/>
  <c r="AI128" i="2"/>
  <c r="AJ128" i="2" s="1"/>
  <c r="AI129" i="2"/>
  <c r="AJ129" i="2" s="1"/>
  <c r="AI130" i="2"/>
  <c r="AJ130" i="2" s="1"/>
  <c r="AI131" i="2"/>
  <c r="AJ131" i="2" s="1"/>
  <c r="AI132" i="2"/>
  <c r="AJ132" i="2" s="1"/>
  <c r="AI133" i="2"/>
  <c r="AJ133" i="2" s="1"/>
  <c r="AI134" i="2"/>
  <c r="AJ134" i="2" s="1"/>
  <c r="AI135" i="2"/>
  <c r="AJ135" i="2" s="1"/>
  <c r="AI136" i="2"/>
  <c r="AJ136" i="2" s="1"/>
  <c r="AI137" i="2"/>
  <c r="AJ137" i="2" s="1"/>
  <c r="AI138" i="2"/>
  <c r="AJ138" i="2" s="1"/>
  <c r="AI139" i="2"/>
  <c r="AJ139" i="2" s="1"/>
  <c r="AI140" i="2"/>
  <c r="AJ140" i="2" s="1"/>
  <c r="AI141" i="2"/>
  <c r="AJ141" i="2" s="1"/>
  <c r="AI142" i="2"/>
  <c r="AJ142" i="2" s="1"/>
  <c r="AI143" i="2"/>
  <c r="AJ143" i="2" s="1"/>
  <c r="AI144" i="2"/>
  <c r="AJ144" i="2" s="1"/>
  <c r="AI145" i="2"/>
  <c r="AJ145" i="2" s="1"/>
  <c r="AI146" i="2"/>
  <c r="AJ146" i="2" s="1"/>
  <c r="AI147" i="2"/>
  <c r="AJ147" i="2" s="1"/>
  <c r="AI148" i="2"/>
  <c r="AJ148" i="2" s="1"/>
  <c r="AI149" i="2"/>
  <c r="AJ149" i="2" s="1"/>
  <c r="AI150" i="2"/>
  <c r="AJ150" i="2" s="1"/>
  <c r="AI151" i="2"/>
  <c r="AJ151" i="2" s="1"/>
  <c r="AI152" i="2"/>
  <c r="AJ152" i="2" s="1"/>
  <c r="AI153" i="2"/>
  <c r="AJ153" i="2" s="1"/>
  <c r="AI154" i="2"/>
  <c r="AJ154" i="2" s="1"/>
  <c r="AI155" i="2"/>
  <c r="AJ155" i="2" s="1"/>
  <c r="AI156" i="2"/>
  <c r="AJ156" i="2" s="1"/>
  <c r="AI157" i="2"/>
  <c r="AJ157" i="2" s="1"/>
  <c r="AI158" i="2"/>
  <c r="AJ158" i="2" s="1"/>
  <c r="AI159" i="2"/>
  <c r="AJ159" i="2" s="1"/>
  <c r="AI160" i="2"/>
  <c r="AJ160" i="2" s="1"/>
  <c r="AI161" i="2"/>
  <c r="AJ161" i="2" s="1"/>
  <c r="AI162" i="2"/>
  <c r="AJ162" i="2" s="1"/>
  <c r="AI163" i="2"/>
  <c r="AJ163" i="2" s="1"/>
  <c r="AI164" i="2"/>
  <c r="AJ164" i="2" s="1"/>
  <c r="AI165" i="2"/>
  <c r="AJ165" i="2" s="1"/>
  <c r="AI166" i="2"/>
  <c r="AJ166" i="2" s="1"/>
  <c r="AI167" i="2"/>
  <c r="AJ167" i="2" s="1"/>
  <c r="AI168" i="2"/>
  <c r="AJ168" i="2" s="1"/>
  <c r="AI169" i="2"/>
  <c r="AJ169" i="2" s="1"/>
  <c r="AI170" i="2"/>
  <c r="AJ170" i="2" s="1"/>
  <c r="AI171" i="2"/>
  <c r="AJ171" i="2" s="1"/>
  <c r="AI172" i="2"/>
  <c r="AJ172" i="2" s="1"/>
  <c r="AI173" i="2"/>
  <c r="AJ173" i="2" s="1"/>
  <c r="AI174" i="2"/>
  <c r="AJ174" i="2" s="1"/>
  <c r="AI175" i="2"/>
  <c r="AJ175" i="2" s="1"/>
  <c r="AI176" i="2"/>
  <c r="AJ176" i="2" s="1"/>
  <c r="AI177" i="2"/>
  <c r="AJ177" i="2" s="1"/>
  <c r="AI178" i="2"/>
  <c r="AJ178" i="2" s="1"/>
  <c r="AI179" i="2"/>
  <c r="AJ179" i="2" s="1"/>
  <c r="AI180" i="2"/>
  <c r="AJ180" i="2" s="1"/>
  <c r="AI181" i="2"/>
  <c r="AJ181" i="2" s="1"/>
  <c r="AI182" i="2"/>
  <c r="AJ182" i="2" s="1"/>
  <c r="AI183" i="2"/>
  <c r="AJ183" i="2" s="1"/>
  <c r="AI184" i="2"/>
  <c r="AJ184" i="2" s="1"/>
  <c r="AI185" i="2"/>
  <c r="AJ185" i="2" s="1"/>
  <c r="AI186" i="2"/>
  <c r="AJ186" i="2" s="1"/>
  <c r="AI187" i="2"/>
  <c r="AJ187" i="2" s="1"/>
  <c r="AI188" i="2"/>
  <c r="AJ188" i="2" s="1"/>
  <c r="AI189" i="2"/>
  <c r="AJ189" i="2" s="1"/>
  <c r="AI190" i="2"/>
  <c r="AJ190" i="2" s="1"/>
  <c r="AI191" i="2"/>
  <c r="AJ191" i="2" s="1"/>
  <c r="AI192" i="2"/>
  <c r="AJ192" i="2" s="1"/>
  <c r="AI193" i="2"/>
  <c r="AJ193" i="2" s="1"/>
  <c r="AI194" i="2"/>
  <c r="AJ194" i="2" s="1"/>
  <c r="AI195" i="2"/>
  <c r="AJ195" i="2" s="1"/>
  <c r="AI196" i="2"/>
  <c r="AJ196" i="2" s="1"/>
  <c r="AI197" i="2"/>
  <c r="AJ197" i="2" s="1"/>
  <c r="AI198" i="2"/>
  <c r="AJ198" i="2" s="1"/>
  <c r="AI199" i="2"/>
  <c r="AJ199" i="2" s="1"/>
  <c r="AI200" i="2"/>
  <c r="AJ200" i="2" s="1"/>
  <c r="AI201" i="2"/>
  <c r="AJ201" i="2" s="1"/>
  <c r="AI202" i="2"/>
  <c r="AJ202" i="2" s="1"/>
  <c r="AI203" i="2"/>
  <c r="AJ203" i="2" s="1"/>
  <c r="AI204" i="2"/>
  <c r="AJ204" i="2" s="1"/>
  <c r="AI205" i="2"/>
  <c r="AJ205" i="2" s="1"/>
  <c r="AI206" i="2"/>
  <c r="AJ206" i="2" s="1"/>
  <c r="AI207" i="2"/>
  <c r="AN207" i="2" s="1"/>
  <c r="AI208" i="2"/>
  <c r="AJ208" i="2" s="1"/>
  <c r="AI209" i="2"/>
  <c r="AJ209" i="2" s="1"/>
  <c r="AI210" i="2"/>
  <c r="AJ210" i="2" s="1"/>
  <c r="AI211" i="2"/>
  <c r="AJ211" i="2" s="1"/>
  <c r="AI212" i="2"/>
  <c r="AJ212" i="2" s="1"/>
  <c r="AI213" i="2"/>
  <c r="AJ213" i="2" s="1"/>
  <c r="AI214" i="2"/>
  <c r="AJ214" i="2" s="1"/>
  <c r="AI215" i="2"/>
  <c r="AJ215" i="2" s="1"/>
  <c r="AI216" i="2"/>
  <c r="AJ216" i="2" s="1"/>
  <c r="AI217" i="2"/>
  <c r="AJ217" i="2" s="1"/>
  <c r="AI218" i="2"/>
  <c r="AJ218" i="2" s="1"/>
  <c r="AI219" i="2"/>
  <c r="AJ219" i="2" s="1"/>
  <c r="AI220" i="2"/>
  <c r="AJ220" i="2" s="1"/>
  <c r="AI221" i="2"/>
  <c r="AJ221" i="2" s="1"/>
  <c r="AI222" i="2"/>
  <c r="AJ222" i="2" s="1"/>
  <c r="AI223" i="2"/>
  <c r="AJ223" i="2" s="1"/>
  <c r="AI224" i="2"/>
  <c r="AJ224" i="2" s="1"/>
  <c r="AI225" i="2"/>
  <c r="AJ225" i="2" s="1"/>
  <c r="AI226" i="2"/>
  <c r="AJ226" i="2" s="1"/>
  <c r="AI227" i="2"/>
  <c r="AJ227" i="2" s="1"/>
  <c r="AI228" i="2"/>
  <c r="AJ228" i="2" s="1"/>
  <c r="AI229" i="2"/>
  <c r="AJ229" i="2" s="1"/>
  <c r="AI230" i="2"/>
  <c r="AJ230" i="2" s="1"/>
  <c r="AI231" i="2"/>
  <c r="AJ231" i="2" s="1"/>
  <c r="AI232" i="2"/>
  <c r="AJ232" i="2" s="1"/>
  <c r="AI233" i="2"/>
  <c r="AJ233" i="2" s="1"/>
  <c r="AI234" i="2"/>
  <c r="AJ234" i="2" s="1"/>
  <c r="AI235" i="2"/>
  <c r="AJ235" i="2" s="1"/>
  <c r="AI236" i="2"/>
  <c r="AJ236" i="2" s="1"/>
  <c r="AI237" i="2"/>
  <c r="AJ237" i="2" s="1"/>
  <c r="AI238" i="2"/>
  <c r="AJ238" i="2" s="1"/>
  <c r="AI239" i="2"/>
  <c r="AJ239" i="2" s="1"/>
  <c r="AI240" i="2"/>
  <c r="AJ240" i="2" s="1"/>
  <c r="AE198" i="2" a="1"/>
  <c r="AE198" i="2" s="1"/>
  <c r="AH198" i="2" s="1"/>
  <c r="AE161" i="2" a="1"/>
  <c r="AE161" i="2" s="1"/>
  <c r="AH161" i="2" s="1"/>
  <c r="AH240" i="2"/>
  <c r="AG240" i="2"/>
  <c r="AG239" i="2"/>
  <c r="AE239" i="2" s="1" a="1"/>
  <c r="AE239" i="2" s="1"/>
  <c r="AH239" i="2" s="1"/>
  <c r="AG238" i="2"/>
  <c r="AE238" i="2" s="1" a="1"/>
  <c r="AE238" i="2" s="1"/>
  <c r="AH238" i="2" s="1"/>
  <c r="AG237" i="2"/>
  <c r="AE237" i="2" s="1" a="1"/>
  <c r="AE237" i="2" s="1"/>
  <c r="AH237" i="2" s="1"/>
  <c r="AG236" i="2"/>
  <c r="AE236" i="2" s="1" a="1"/>
  <c r="AE236" i="2" s="1"/>
  <c r="AH236" i="2" s="1"/>
  <c r="AG235" i="2"/>
  <c r="AE235" i="2" s="1" a="1"/>
  <c r="AE235" i="2" s="1"/>
  <c r="AH235" i="2" s="1"/>
  <c r="AG234" i="2"/>
  <c r="AE234" i="2" s="1" a="1"/>
  <c r="AE234" i="2" s="1"/>
  <c r="AH234" i="2" s="1"/>
  <c r="AG233" i="2"/>
  <c r="AE233" i="2" s="1" a="1"/>
  <c r="AE233" i="2" s="1"/>
  <c r="AH233" i="2" s="1"/>
  <c r="AG232" i="2"/>
  <c r="AE232" i="2" s="1" a="1"/>
  <c r="AE232" i="2" s="1"/>
  <c r="AH232" i="2" s="1"/>
  <c r="AG231" i="2"/>
  <c r="AE231" i="2" s="1" a="1"/>
  <c r="AE231" i="2" s="1"/>
  <c r="AH231" i="2" s="1"/>
  <c r="AG230" i="2"/>
  <c r="AE230" i="2" s="1" a="1"/>
  <c r="AE230" i="2" s="1"/>
  <c r="AH230" i="2" s="1"/>
  <c r="AG229" i="2"/>
  <c r="AE229" i="2" s="1" a="1"/>
  <c r="AE229" i="2" s="1"/>
  <c r="AH229" i="2" s="1"/>
  <c r="AG228" i="2"/>
  <c r="AE228" i="2" s="1" a="1"/>
  <c r="AE228" i="2" s="1"/>
  <c r="AH228" i="2" s="1"/>
  <c r="AG227" i="2"/>
  <c r="AE227" i="2" s="1" a="1"/>
  <c r="AE227" i="2" s="1"/>
  <c r="AH227" i="2" s="1"/>
  <c r="AG226" i="2"/>
  <c r="AE226" i="2" s="1" a="1"/>
  <c r="AE226" i="2" s="1"/>
  <c r="AH226" i="2" s="1"/>
  <c r="AG225" i="2"/>
  <c r="AE225" i="2" s="1" a="1"/>
  <c r="AE225" i="2" s="1"/>
  <c r="AH225" i="2" s="1"/>
  <c r="AG224" i="2"/>
  <c r="AE224" i="2" s="1" a="1"/>
  <c r="AE224" i="2" s="1"/>
  <c r="AH224" i="2" s="1"/>
  <c r="AG223" i="2"/>
  <c r="AE223" i="2" s="1" a="1"/>
  <c r="AE223" i="2" s="1"/>
  <c r="AH223" i="2" s="1"/>
  <c r="AG222" i="2"/>
  <c r="AE222" i="2" s="1" a="1"/>
  <c r="AE222" i="2" s="1"/>
  <c r="AH222" i="2" s="1"/>
  <c r="AG221" i="2"/>
  <c r="AE221" i="2" s="1" a="1"/>
  <c r="AE221" i="2" s="1"/>
  <c r="AH221" i="2" s="1"/>
  <c r="AG220" i="2"/>
  <c r="AE220" i="2" s="1" a="1"/>
  <c r="AE220" i="2" s="1"/>
  <c r="AH220" i="2" s="1"/>
  <c r="AG219" i="2"/>
  <c r="AE219" i="2" s="1" a="1"/>
  <c r="AE219" i="2" s="1"/>
  <c r="AH219" i="2" s="1"/>
  <c r="AG218" i="2"/>
  <c r="AE218" i="2" s="1" a="1"/>
  <c r="AE218" i="2" s="1"/>
  <c r="AH218" i="2" s="1"/>
  <c r="AG217" i="2"/>
  <c r="AE217" i="2" s="1" a="1"/>
  <c r="AE217" i="2" s="1"/>
  <c r="AH217" i="2" s="1"/>
  <c r="AG216" i="2"/>
  <c r="AE216" i="2" s="1" a="1"/>
  <c r="AE216" i="2" s="1"/>
  <c r="AH216" i="2" s="1"/>
  <c r="AG215" i="2"/>
  <c r="AE215" i="2" s="1" a="1"/>
  <c r="AE215" i="2" s="1"/>
  <c r="AH215" i="2" s="1"/>
  <c r="AG214" i="2"/>
  <c r="AE214" i="2" s="1" a="1"/>
  <c r="AE214" i="2" s="1"/>
  <c r="AH214" i="2" s="1"/>
  <c r="AG213" i="2"/>
  <c r="AE213" i="2" s="1" a="1"/>
  <c r="AE213" i="2" s="1"/>
  <c r="AH213" i="2" s="1"/>
  <c r="AG212" i="2"/>
  <c r="AE212" i="2" s="1" a="1"/>
  <c r="AE212" i="2" s="1"/>
  <c r="AH212" i="2" s="1"/>
  <c r="AG211" i="2"/>
  <c r="AE211" i="2" s="1" a="1"/>
  <c r="AE211" i="2" s="1"/>
  <c r="AH211" i="2" s="1"/>
  <c r="AG210" i="2"/>
  <c r="AE210" i="2" s="1" a="1"/>
  <c r="AE210" i="2" s="1"/>
  <c r="AH210" i="2" s="1"/>
  <c r="AG209" i="2"/>
  <c r="AE209" i="2" s="1" a="1"/>
  <c r="AE209" i="2" s="1"/>
  <c r="AH209" i="2" s="1"/>
  <c r="AG208" i="2"/>
  <c r="AE208" i="2" s="1" a="1"/>
  <c r="AE208" i="2" s="1"/>
  <c r="AH208" i="2" s="1"/>
  <c r="AG207" i="2"/>
  <c r="AE207" i="2" s="1" a="1"/>
  <c r="AE207" i="2" s="1"/>
  <c r="AH207" i="2" s="1"/>
  <c r="AG206" i="2"/>
  <c r="AE206" i="2" s="1" a="1"/>
  <c r="AE206" i="2" s="1"/>
  <c r="AH206" i="2" s="1"/>
  <c r="AG205" i="2"/>
  <c r="AE205" i="2" s="1" a="1"/>
  <c r="AE205" i="2" s="1"/>
  <c r="AH205" i="2" s="1"/>
  <c r="AG204" i="2"/>
  <c r="AE204" i="2" s="1" a="1"/>
  <c r="AE204" i="2" s="1"/>
  <c r="AH204" i="2" s="1"/>
  <c r="AG203" i="2"/>
  <c r="AE203" i="2" s="1" a="1"/>
  <c r="AE203" i="2" s="1"/>
  <c r="AH203" i="2" s="1"/>
  <c r="AG202" i="2"/>
  <c r="AE202" i="2" s="1" a="1"/>
  <c r="AE202" i="2" s="1"/>
  <c r="AH202" i="2" s="1"/>
  <c r="AG201" i="2"/>
  <c r="AE201" i="2" s="1" a="1"/>
  <c r="AE201" i="2" s="1"/>
  <c r="AH201" i="2" s="1"/>
  <c r="AG200" i="2"/>
  <c r="AE200" i="2" s="1" a="1"/>
  <c r="AE200" i="2" s="1"/>
  <c r="AH200" i="2" s="1"/>
  <c r="AG199" i="2"/>
  <c r="AE199" i="2" s="1" a="1"/>
  <c r="AE199" i="2" s="1"/>
  <c r="AH199" i="2" s="1"/>
  <c r="AG198" i="2"/>
  <c r="AG197" i="2"/>
  <c r="AE197" i="2" s="1" a="1"/>
  <c r="AE197" i="2" s="1"/>
  <c r="AH197" i="2" s="1"/>
  <c r="AG196" i="2"/>
  <c r="AE196" i="2" s="1" a="1"/>
  <c r="AE196" i="2" s="1"/>
  <c r="AH196" i="2" s="1"/>
  <c r="AG195" i="2"/>
  <c r="AE195" i="2" s="1" a="1"/>
  <c r="AE195" i="2" s="1"/>
  <c r="AH195" i="2" s="1"/>
  <c r="AG194" i="2"/>
  <c r="AE194" i="2" s="1" a="1"/>
  <c r="AE194" i="2" s="1"/>
  <c r="AH194" i="2" s="1"/>
  <c r="AG193" i="2"/>
  <c r="AE193" i="2" s="1" a="1"/>
  <c r="AE193" i="2" s="1"/>
  <c r="AH193" i="2" s="1"/>
  <c r="AG192" i="2"/>
  <c r="AE192" i="2" s="1" a="1"/>
  <c r="AE192" i="2" s="1"/>
  <c r="AH192" i="2" s="1"/>
  <c r="AG191" i="2"/>
  <c r="AE191" i="2" s="1" a="1"/>
  <c r="AE191" i="2" s="1"/>
  <c r="AH191" i="2" s="1"/>
  <c r="AG190" i="2"/>
  <c r="AE190" i="2" s="1" a="1"/>
  <c r="AE190" i="2" s="1"/>
  <c r="AH190" i="2" s="1"/>
  <c r="AG189" i="2"/>
  <c r="AE189" i="2" s="1" a="1"/>
  <c r="AE189" i="2" s="1"/>
  <c r="AH189" i="2" s="1"/>
  <c r="AG188" i="2"/>
  <c r="AE188" i="2" s="1" a="1"/>
  <c r="AE188" i="2" s="1"/>
  <c r="AH188" i="2" s="1"/>
  <c r="AG187" i="2"/>
  <c r="AE187" i="2" s="1" a="1"/>
  <c r="AE187" i="2" s="1"/>
  <c r="AH187" i="2" s="1"/>
  <c r="AG186" i="2"/>
  <c r="AE186" i="2" s="1" a="1"/>
  <c r="AE186" i="2" s="1"/>
  <c r="AH186" i="2" s="1"/>
  <c r="AG185" i="2"/>
  <c r="AE185" i="2" s="1" a="1"/>
  <c r="AE185" i="2" s="1"/>
  <c r="AH185" i="2" s="1"/>
  <c r="AG184" i="2"/>
  <c r="AE184" i="2" s="1" a="1"/>
  <c r="AE184" i="2" s="1"/>
  <c r="AH184" i="2" s="1"/>
  <c r="AG183" i="2"/>
  <c r="AE183" i="2" s="1" a="1"/>
  <c r="AE183" i="2" s="1"/>
  <c r="AH183" i="2" s="1"/>
  <c r="AG182" i="2"/>
  <c r="AE182" i="2" s="1" a="1"/>
  <c r="AE182" i="2" s="1"/>
  <c r="AH182" i="2" s="1"/>
  <c r="AG181" i="2"/>
  <c r="AE181" i="2" s="1" a="1"/>
  <c r="AE181" i="2" s="1"/>
  <c r="AH181" i="2" s="1"/>
  <c r="AG180" i="2"/>
  <c r="AE180" i="2" s="1" a="1"/>
  <c r="AE180" i="2" s="1"/>
  <c r="AH180" i="2" s="1"/>
  <c r="AG179" i="2"/>
  <c r="AE179" i="2" s="1" a="1"/>
  <c r="AE179" i="2" s="1"/>
  <c r="AH179" i="2" s="1"/>
  <c r="AG178" i="2"/>
  <c r="AE178" i="2" s="1" a="1"/>
  <c r="AE178" i="2" s="1"/>
  <c r="AH178" i="2" s="1"/>
  <c r="AG177" i="2"/>
  <c r="AE177" i="2" s="1" a="1"/>
  <c r="AE177" i="2" s="1"/>
  <c r="AH177" i="2" s="1"/>
  <c r="AG176" i="2"/>
  <c r="AE176" i="2" s="1" a="1"/>
  <c r="AE176" i="2" s="1"/>
  <c r="AH176" i="2" s="1"/>
  <c r="AG175" i="2"/>
  <c r="AE175" i="2" s="1" a="1"/>
  <c r="AE175" i="2" s="1"/>
  <c r="AH175" i="2" s="1"/>
  <c r="AG174" i="2"/>
  <c r="AE174" i="2" s="1" a="1"/>
  <c r="AE174" i="2" s="1"/>
  <c r="AH174" i="2" s="1"/>
  <c r="AG173" i="2"/>
  <c r="AE173" i="2" s="1" a="1"/>
  <c r="AE173" i="2" s="1"/>
  <c r="AH173" i="2" s="1"/>
  <c r="AG172" i="2"/>
  <c r="AE172" i="2" s="1" a="1"/>
  <c r="AE172" i="2" s="1"/>
  <c r="AH172" i="2" s="1"/>
  <c r="AG171" i="2"/>
  <c r="AE171" i="2" s="1" a="1"/>
  <c r="AE171" i="2" s="1"/>
  <c r="AH171" i="2" s="1"/>
  <c r="AG170" i="2"/>
  <c r="AE170" i="2" s="1" a="1"/>
  <c r="AE170" i="2" s="1"/>
  <c r="AH170" i="2" s="1"/>
  <c r="AG169" i="2"/>
  <c r="AE169" i="2" s="1" a="1"/>
  <c r="AE169" i="2" s="1"/>
  <c r="AH169" i="2" s="1"/>
  <c r="AG168" i="2"/>
  <c r="AE168" i="2" s="1" a="1"/>
  <c r="AE168" i="2" s="1"/>
  <c r="AH168" i="2" s="1"/>
  <c r="AG167" i="2"/>
  <c r="AE167" i="2" s="1" a="1"/>
  <c r="AE167" i="2" s="1"/>
  <c r="AH167" i="2" s="1"/>
  <c r="AG166" i="2"/>
  <c r="AE166" i="2" s="1" a="1"/>
  <c r="AE166" i="2" s="1"/>
  <c r="AH166" i="2" s="1"/>
  <c r="AG165" i="2"/>
  <c r="AE165" i="2" s="1" a="1"/>
  <c r="AE165" i="2" s="1"/>
  <c r="AH165" i="2" s="1"/>
  <c r="AG164" i="2"/>
  <c r="AE164" i="2" s="1" a="1"/>
  <c r="AE164" i="2" s="1"/>
  <c r="AH164" i="2" s="1"/>
  <c r="AG163" i="2"/>
  <c r="AE163" i="2" s="1" a="1"/>
  <c r="AE163" i="2" s="1"/>
  <c r="AH163" i="2" s="1"/>
  <c r="AG162" i="2"/>
  <c r="AE162" i="2" s="1" a="1"/>
  <c r="AE162" i="2" s="1"/>
  <c r="AH162" i="2" s="1"/>
  <c r="AG161" i="2"/>
  <c r="AG160" i="2"/>
  <c r="AE160" i="2" s="1" a="1"/>
  <c r="AE160" i="2" s="1"/>
  <c r="AH160" i="2" s="1"/>
  <c r="AG159" i="2"/>
  <c r="AE159" i="2" s="1" a="1"/>
  <c r="AE159" i="2" s="1"/>
  <c r="AH159" i="2" s="1"/>
  <c r="AG158" i="2"/>
  <c r="AE158" i="2" s="1" a="1"/>
  <c r="AE158" i="2" s="1"/>
  <c r="AH158" i="2" s="1"/>
  <c r="AG157" i="2"/>
  <c r="AE157" i="2" s="1" a="1"/>
  <c r="AE157" i="2" s="1"/>
  <c r="AH157" i="2" s="1"/>
  <c r="AG156" i="2"/>
  <c r="AE156" i="2" s="1" a="1"/>
  <c r="AE156" i="2" s="1"/>
  <c r="AH156" i="2" s="1"/>
  <c r="AG155" i="2"/>
  <c r="AE155" i="2" s="1" a="1"/>
  <c r="AE155" i="2" s="1"/>
  <c r="AH155" i="2" s="1"/>
  <c r="AG154" i="2"/>
  <c r="AE154" i="2" s="1" a="1"/>
  <c r="AE154" i="2" s="1"/>
  <c r="AH154" i="2" s="1"/>
  <c r="AG153" i="2"/>
  <c r="AE153" i="2" s="1" a="1"/>
  <c r="AE153" i="2" s="1"/>
  <c r="AH153" i="2" s="1"/>
  <c r="AG152" i="2"/>
  <c r="AE152" i="2" s="1" a="1"/>
  <c r="AE152" i="2" s="1"/>
  <c r="AH152" i="2" s="1"/>
  <c r="AG151" i="2"/>
  <c r="AE151" i="2" s="1" a="1"/>
  <c r="AE151" i="2" s="1"/>
  <c r="AH151" i="2" s="1"/>
  <c r="AG150" i="2"/>
  <c r="AE150" i="2" s="1" a="1"/>
  <c r="AE150" i="2" s="1"/>
  <c r="AH150" i="2" s="1"/>
  <c r="AG149" i="2"/>
  <c r="AE149" i="2" s="1" a="1"/>
  <c r="AE149" i="2" s="1"/>
  <c r="AH149" i="2" s="1"/>
  <c r="AG148" i="2"/>
  <c r="AE148" i="2" s="1" a="1"/>
  <c r="AE148" i="2" s="1"/>
  <c r="AH148" i="2" s="1"/>
  <c r="AG147" i="2"/>
  <c r="AE147" i="2" s="1" a="1"/>
  <c r="AE147" i="2" s="1"/>
  <c r="AH147" i="2" s="1"/>
  <c r="AG146" i="2"/>
  <c r="AE146" i="2" s="1" a="1"/>
  <c r="AE146" i="2" s="1"/>
  <c r="AH146" i="2" s="1"/>
  <c r="AG145" i="2"/>
  <c r="AE145" i="2" s="1" a="1"/>
  <c r="AE145" i="2" s="1"/>
  <c r="AH145" i="2" s="1"/>
  <c r="AG144" i="2"/>
  <c r="AE144" i="2" s="1" a="1"/>
  <c r="AE144" i="2" s="1"/>
  <c r="AH144" i="2" s="1"/>
  <c r="AG143" i="2"/>
  <c r="AE143" i="2" s="1" a="1"/>
  <c r="AE143" i="2" s="1"/>
  <c r="AH143" i="2" s="1"/>
  <c r="AG142" i="2"/>
  <c r="AE142" i="2" s="1" a="1"/>
  <c r="AE142" i="2" s="1"/>
  <c r="AH142" i="2" s="1"/>
  <c r="AG141" i="2"/>
  <c r="AE141" i="2" s="1" a="1"/>
  <c r="AE141" i="2" s="1"/>
  <c r="AH141" i="2" s="1"/>
  <c r="AG140" i="2"/>
  <c r="AE140" i="2" s="1" a="1"/>
  <c r="AE140" i="2" s="1"/>
  <c r="AH140" i="2" s="1"/>
  <c r="AG139" i="2"/>
  <c r="AE139" i="2" s="1" a="1"/>
  <c r="AE139" i="2" s="1"/>
  <c r="AH139" i="2" s="1"/>
  <c r="AG138" i="2"/>
  <c r="AE138" i="2" s="1" a="1"/>
  <c r="AE138" i="2" s="1"/>
  <c r="AH138" i="2" s="1"/>
  <c r="AG137" i="2"/>
  <c r="AE137" i="2" s="1" a="1"/>
  <c r="AE137" i="2" s="1"/>
  <c r="AH137" i="2" s="1"/>
  <c r="AG136" i="2"/>
  <c r="AE136" i="2" s="1" a="1"/>
  <c r="AE136" i="2" s="1"/>
  <c r="AH136" i="2" s="1"/>
  <c r="AG135" i="2"/>
  <c r="AE135" i="2" s="1" a="1"/>
  <c r="AE135" i="2" s="1"/>
  <c r="AH135" i="2" s="1"/>
  <c r="AG134" i="2"/>
  <c r="AE134" i="2" s="1" a="1"/>
  <c r="AE134" i="2" s="1"/>
  <c r="AH134" i="2" s="1"/>
  <c r="AG133" i="2"/>
  <c r="AE133" i="2" s="1" a="1"/>
  <c r="AE133" i="2" s="1"/>
  <c r="AH133" i="2" s="1"/>
  <c r="AG132" i="2"/>
  <c r="AE132" i="2" s="1" a="1"/>
  <c r="AE132" i="2" s="1"/>
  <c r="AH132" i="2" s="1"/>
  <c r="AG131" i="2"/>
  <c r="AE131" i="2" s="1" a="1"/>
  <c r="AE131" i="2" s="1"/>
  <c r="AH131" i="2" s="1"/>
  <c r="AG130" i="2"/>
  <c r="AE130" i="2" s="1" a="1"/>
  <c r="AE130" i="2" s="1"/>
  <c r="AH130" i="2" s="1"/>
  <c r="AG129" i="2"/>
  <c r="AE129" i="2" s="1" a="1"/>
  <c r="AE129" i="2" s="1"/>
  <c r="AH129" i="2" s="1"/>
  <c r="AG128" i="2"/>
  <c r="AE128" i="2" s="1" a="1"/>
  <c r="AE128" i="2" s="1"/>
  <c r="AH128" i="2" s="1"/>
  <c r="AG127" i="2"/>
  <c r="AE127" i="2" s="1" a="1"/>
  <c r="AE127" i="2" s="1"/>
  <c r="AH127" i="2" s="1"/>
  <c r="AG126" i="2"/>
  <c r="AE126" i="2" s="1" a="1"/>
  <c r="AE126" i="2" s="1"/>
  <c r="AH126" i="2" s="1"/>
  <c r="AG125" i="2"/>
  <c r="AE125" i="2" s="1" a="1"/>
  <c r="AE125" i="2" s="1"/>
  <c r="AH125" i="2" s="1"/>
  <c r="AG124" i="2"/>
  <c r="AE124" i="2" s="1" a="1"/>
  <c r="AE124" i="2" s="1"/>
  <c r="AH124" i="2" s="1"/>
  <c r="AG123" i="2"/>
  <c r="AE123" i="2" s="1" a="1"/>
  <c r="AE123" i="2" s="1"/>
  <c r="AH123" i="2" s="1"/>
  <c r="AG122" i="2"/>
  <c r="AE122" i="2" s="1" a="1"/>
  <c r="AE122" i="2" s="1"/>
  <c r="AH122" i="2" s="1"/>
  <c r="AG121" i="2"/>
  <c r="AE121" i="2" s="1" a="1"/>
  <c r="AE121" i="2" s="1"/>
  <c r="AH121" i="2" s="1"/>
  <c r="AG120" i="2"/>
  <c r="AE120" i="2" s="1" a="1"/>
  <c r="AE120" i="2" s="1"/>
  <c r="AH120" i="2" s="1"/>
  <c r="AG119" i="2"/>
  <c r="AE119" i="2" s="1" a="1"/>
  <c r="AE119" i="2" s="1"/>
  <c r="AH119" i="2" s="1"/>
  <c r="AG118" i="2"/>
  <c r="AE118" i="2" s="1" a="1"/>
  <c r="AE118" i="2" s="1"/>
  <c r="AH118" i="2" s="1"/>
  <c r="AG117" i="2"/>
  <c r="AE117" i="2" s="1" a="1"/>
  <c r="AE117" i="2" s="1"/>
  <c r="AH117" i="2" s="1"/>
  <c r="AG116" i="2"/>
  <c r="AE116" i="2" s="1" a="1"/>
  <c r="AE116" i="2" s="1"/>
  <c r="AH116" i="2" s="1"/>
  <c r="AG115" i="2"/>
  <c r="AE115" i="2" s="1" a="1"/>
  <c r="AE115" i="2" s="1"/>
  <c r="AH115" i="2" s="1"/>
  <c r="AG114" i="2"/>
  <c r="AE114" i="2" s="1" a="1"/>
  <c r="AE114" i="2" s="1"/>
  <c r="AH114" i="2" s="1"/>
  <c r="AG113" i="2"/>
  <c r="AE113" i="2" s="1" a="1"/>
  <c r="AE113" i="2" s="1"/>
  <c r="AH113" i="2" s="1"/>
  <c r="AG112" i="2"/>
  <c r="AE112" i="2" s="1" a="1"/>
  <c r="AE112" i="2" s="1"/>
  <c r="AH112" i="2" s="1"/>
  <c r="AG111" i="2"/>
  <c r="AE111" i="2" s="1" a="1"/>
  <c r="AE111" i="2" s="1"/>
  <c r="AH111" i="2" s="1"/>
  <c r="AG110" i="2"/>
  <c r="AE110" i="2" s="1" a="1"/>
  <c r="AE110" i="2" s="1"/>
  <c r="AH110" i="2" s="1"/>
  <c r="AG109" i="2"/>
  <c r="AE109" i="2" s="1" a="1"/>
  <c r="AE109" i="2" s="1"/>
  <c r="AH109" i="2" s="1"/>
  <c r="AG108" i="2"/>
  <c r="AE108" i="2" s="1" a="1"/>
  <c r="AE108" i="2" s="1"/>
  <c r="AH108" i="2" s="1"/>
  <c r="AG107" i="2"/>
  <c r="AE107" i="2" s="1" a="1"/>
  <c r="AE107" i="2" s="1"/>
  <c r="AH107" i="2" s="1"/>
  <c r="AG106" i="2"/>
  <c r="AE106" i="2" s="1" a="1"/>
  <c r="AE106" i="2" s="1"/>
  <c r="AH106" i="2" s="1"/>
  <c r="AG105" i="2"/>
  <c r="AE105" i="2" s="1" a="1"/>
  <c r="AE105" i="2" s="1"/>
  <c r="AH105" i="2" s="1"/>
  <c r="AG104" i="2"/>
  <c r="AE104" i="2" s="1" a="1"/>
  <c r="AE104" i="2" s="1"/>
  <c r="AH104" i="2" s="1"/>
  <c r="AG103" i="2"/>
  <c r="AE103" i="2" s="1" a="1"/>
  <c r="AE103" i="2" s="1"/>
  <c r="AH103" i="2" s="1"/>
  <c r="AG102" i="2"/>
  <c r="AE102" i="2" s="1" a="1"/>
  <c r="AE102" i="2" s="1"/>
  <c r="AH102" i="2" s="1"/>
  <c r="AG101" i="2"/>
  <c r="AE101" i="2" s="1" a="1"/>
  <c r="AE101" i="2" s="1"/>
  <c r="AH101" i="2" s="1"/>
  <c r="AG100" i="2"/>
  <c r="AE100" i="2" s="1" a="1"/>
  <c r="AE100" i="2" s="1"/>
  <c r="AH100" i="2" s="1"/>
  <c r="AG99" i="2"/>
  <c r="AE99" i="2" s="1" a="1"/>
  <c r="AE99" i="2" s="1"/>
  <c r="AH99" i="2" s="1"/>
  <c r="AG98" i="2"/>
  <c r="AE98" i="2" s="1" a="1"/>
  <c r="AE98" i="2" s="1"/>
  <c r="AH98" i="2" s="1"/>
  <c r="AG97" i="2"/>
  <c r="AE97" i="2" s="1" a="1"/>
  <c r="AE97" i="2" s="1"/>
  <c r="AH97" i="2" s="1"/>
  <c r="AG96" i="2"/>
  <c r="AE96" i="2" s="1" a="1"/>
  <c r="AE96" i="2" s="1"/>
  <c r="AH96" i="2" s="1"/>
  <c r="AG95" i="2"/>
  <c r="AE95" i="2" s="1" a="1"/>
  <c r="AE95" i="2" s="1"/>
  <c r="AH95" i="2" s="1"/>
  <c r="AG94" i="2"/>
  <c r="AE94" i="2" s="1" a="1"/>
  <c r="AE94" i="2" s="1"/>
  <c r="AH94" i="2" s="1"/>
  <c r="AG93" i="2"/>
  <c r="AE93" i="2" s="1" a="1"/>
  <c r="AE93" i="2" s="1"/>
  <c r="AH93" i="2" s="1"/>
  <c r="AG92" i="2"/>
  <c r="AE92" i="2" s="1" a="1"/>
  <c r="AE92" i="2" s="1"/>
  <c r="AH92" i="2" s="1"/>
  <c r="AG91" i="2"/>
  <c r="AE91" i="2" s="1" a="1"/>
  <c r="AE91" i="2" s="1"/>
  <c r="AH91" i="2" s="1"/>
  <c r="AG90" i="2"/>
  <c r="AE90" i="2" s="1" a="1"/>
  <c r="AE90" i="2" s="1"/>
  <c r="AH90" i="2" s="1"/>
  <c r="AG89" i="2"/>
  <c r="AE89" i="2" s="1" a="1"/>
  <c r="AE89" i="2" s="1"/>
  <c r="AH89" i="2" s="1"/>
  <c r="AG88" i="2"/>
  <c r="AE88" i="2" s="1" a="1"/>
  <c r="AE88" i="2" s="1"/>
  <c r="AH88" i="2" s="1"/>
  <c r="AG87" i="2"/>
  <c r="AE87" i="2" s="1" a="1"/>
  <c r="AE87" i="2" s="1"/>
  <c r="AH87" i="2" s="1"/>
  <c r="AG86" i="2"/>
  <c r="AE86" i="2" s="1" a="1"/>
  <c r="AE86" i="2" s="1"/>
  <c r="AH86" i="2" s="1"/>
  <c r="AG85" i="2"/>
  <c r="AE85" i="2" s="1" a="1"/>
  <c r="AE85" i="2" s="1"/>
  <c r="AH85" i="2" s="1"/>
  <c r="AG84" i="2"/>
  <c r="AE84" i="2" s="1" a="1"/>
  <c r="AE84" i="2" s="1"/>
  <c r="AH84" i="2" s="1"/>
  <c r="AG83" i="2"/>
  <c r="AE83" i="2" s="1" a="1"/>
  <c r="AE83" i="2" s="1"/>
  <c r="AH83" i="2" s="1"/>
  <c r="AG82" i="2"/>
  <c r="AE82" i="2" s="1" a="1"/>
  <c r="AE82" i="2" s="1"/>
  <c r="AH82" i="2" s="1"/>
  <c r="AG81" i="2"/>
  <c r="AE81" i="2" s="1" a="1"/>
  <c r="AE81" i="2" s="1"/>
  <c r="AH81" i="2" s="1"/>
  <c r="AG80" i="2"/>
  <c r="AE80" i="2" s="1" a="1"/>
  <c r="AE80" i="2" s="1"/>
  <c r="AH80" i="2" s="1"/>
  <c r="AG79" i="2"/>
  <c r="AE79" i="2" s="1" a="1"/>
  <c r="AE79" i="2" s="1"/>
  <c r="AH79" i="2" s="1"/>
  <c r="AG78" i="2"/>
  <c r="AE78" i="2" s="1" a="1"/>
  <c r="AE78" i="2" s="1"/>
  <c r="AH78" i="2" s="1"/>
  <c r="AG77" i="2"/>
  <c r="AE77" i="2" s="1" a="1"/>
  <c r="AE77" i="2" s="1"/>
  <c r="AH77" i="2" s="1"/>
  <c r="AG76" i="2"/>
  <c r="AE76" i="2" s="1" a="1"/>
  <c r="AE76" i="2" s="1"/>
  <c r="AH76" i="2" s="1"/>
  <c r="AG75" i="2"/>
  <c r="AE75" i="2" s="1" a="1"/>
  <c r="AE75" i="2" s="1"/>
  <c r="AH75" i="2" s="1"/>
  <c r="AG74" i="2"/>
  <c r="AE74" i="2" s="1" a="1"/>
  <c r="AE74" i="2" s="1"/>
  <c r="AH74" i="2" s="1"/>
  <c r="AG73" i="2"/>
  <c r="AE73" i="2" s="1" a="1"/>
  <c r="AE73" i="2" s="1"/>
  <c r="AH73" i="2" s="1"/>
  <c r="AG72" i="2"/>
  <c r="AE72" i="2" s="1" a="1"/>
  <c r="AE72" i="2" s="1"/>
  <c r="AH72" i="2" s="1"/>
  <c r="AG71" i="2"/>
  <c r="AE71" i="2" s="1" a="1"/>
  <c r="AE71" i="2" s="1"/>
  <c r="AH71" i="2" s="1"/>
  <c r="AG70" i="2"/>
  <c r="AE70" i="2" s="1" a="1"/>
  <c r="AE70" i="2" s="1"/>
  <c r="AH70" i="2" s="1"/>
  <c r="AG69" i="2"/>
  <c r="AE69" i="2" s="1" a="1"/>
  <c r="AE69" i="2" s="1"/>
  <c r="AH69" i="2" s="1"/>
  <c r="AG68" i="2"/>
  <c r="AE68" i="2" s="1" a="1"/>
  <c r="AE68" i="2" s="1"/>
  <c r="AH68" i="2" s="1"/>
  <c r="AG67" i="2"/>
  <c r="AE67" i="2" s="1" a="1"/>
  <c r="AE67" i="2" s="1"/>
  <c r="AH67" i="2" s="1"/>
  <c r="AG66" i="2"/>
  <c r="AE66" i="2" s="1" a="1"/>
  <c r="AE66" i="2" s="1"/>
  <c r="AH66" i="2" s="1"/>
  <c r="AG65" i="2"/>
  <c r="AE65" i="2" s="1" a="1"/>
  <c r="AE65" i="2" s="1"/>
  <c r="AH65" i="2" s="1"/>
  <c r="AG64" i="2"/>
  <c r="AE64" i="2" s="1" a="1"/>
  <c r="AE64" i="2" s="1"/>
  <c r="AH64" i="2" s="1"/>
  <c r="AG63" i="2"/>
  <c r="AE63" i="2" s="1" a="1"/>
  <c r="AE63" i="2" s="1"/>
  <c r="AH63" i="2" s="1"/>
  <c r="AG62" i="2"/>
  <c r="AE62" i="2" s="1" a="1"/>
  <c r="AE62" i="2" s="1"/>
  <c r="AH62" i="2" s="1"/>
  <c r="AG61" i="2"/>
  <c r="AE61" i="2" s="1" a="1"/>
  <c r="AE61" i="2" s="1"/>
  <c r="AH61" i="2" s="1"/>
  <c r="AG60" i="2"/>
  <c r="AE60" i="2" s="1" a="1"/>
  <c r="AE60" i="2" s="1"/>
  <c r="AH60" i="2" s="1"/>
  <c r="AG59" i="2"/>
  <c r="AE59" i="2" s="1" a="1"/>
  <c r="AE59" i="2" s="1"/>
  <c r="AH59" i="2" s="1"/>
  <c r="AG58" i="2"/>
  <c r="AE58" i="2" s="1" a="1"/>
  <c r="AE58" i="2" s="1"/>
  <c r="AH58" i="2" s="1"/>
  <c r="AG57" i="2"/>
  <c r="AE57" i="2" s="1" a="1"/>
  <c r="AE57" i="2" s="1"/>
  <c r="AH57" i="2" s="1"/>
  <c r="AG56" i="2"/>
  <c r="AE56" i="2" s="1" a="1"/>
  <c r="AE56" i="2" s="1"/>
  <c r="AH56" i="2" s="1"/>
  <c r="AG55" i="2"/>
  <c r="AE55" i="2" s="1" a="1"/>
  <c r="AE55" i="2" s="1"/>
  <c r="AH55" i="2" s="1"/>
  <c r="AG54" i="2"/>
  <c r="AE54" i="2" s="1" a="1"/>
  <c r="AE54" i="2" s="1"/>
  <c r="AH54" i="2" s="1"/>
  <c r="AG53" i="2"/>
  <c r="AE53" i="2" s="1" a="1"/>
  <c r="AE53" i="2" s="1"/>
  <c r="AH53" i="2" s="1"/>
  <c r="AG52" i="2"/>
  <c r="AE52" i="2" s="1" a="1"/>
  <c r="AE52" i="2" s="1"/>
  <c r="AH52" i="2" s="1"/>
  <c r="AG51" i="2"/>
  <c r="AE51" i="2" s="1" a="1"/>
  <c r="AE51" i="2" s="1"/>
  <c r="AH51" i="2" s="1"/>
  <c r="AG50" i="2"/>
  <c r="AE50" i="2" s="1" a="1"/>
  <c r="AE50" i="2" s="1"/>
  <c r="AH50" i="2" s="1"/>
  <c r="AG49" i="2"/>
  <c r="AE49" i="2" s="1" a="1"/>
  <c r="AE49" i="2" s="1"/>
  <c r="AH49" i="2" s="1"/>
  <c r="AG48" i="2"/>
  <c r="AE48" i="2" s="1" a="1"/>
  <c r="AE48" i="2" s="1"/>
  <c r="AH48" i="2" s="1"/>
  <c r="AG47" i="2"/>
  <c r="AE47" i="2" s="1" a="1"/>
  <c r="AE47" i="2" s="1"/>
  <c r="AH47" i="2" s="1"/>
  <c r="AG46" i="2"/>
  <c r="AE46" i="2" s="1" a="1"/>
  <c r="AE46" i="2" s="1"/>
  <c r="AH46" i="2" s="1"/>
  <c r="AG45" i="2"/>
  <c r="AE45" i="2" s="1" a="1"/>
  <c r="AE45" i="2" s="1"/>
  <c r="AH45" i="2" s="1"/>
  <c r="AG44" i="2"/>
  <c r="AE44" i="2" s="1" a="1"/>
  <c r="AE44" i="2" s="1"/>
  <c r="AH44" i="2" s="1"/>
  <c r="AG43" i="2"/>
  <c r="AE43" i="2" s="1" a="1"/>
  <c r="AE43" i="2" s="1"/>
  <c r="AH43" i="2" s="1"/>
  <c r="AG42" i="2"/>
  <c r="AE42" i="2" s="1" a="1"/>
  <c r="AE42" i="2" s="1"/>
  <c r="AH42" i="2" s="1"/>
  <c r="AG41" i="2"/>
  <c r="AE41" i="2" s="1" a="1"/>
  <c r="AE41" i="2" s="1"/>
  <c r="AH41" i="2" s="1"/>
  <c r="AG40" i="2"/>
  <c r="AE40" i="2" s="1" a="1"/>
  <c r="AE40" i="2" s="1"/>
  <c r="AH40" i="2" s="1"/>
  <c r="AG39" i="2"/>
  <c r="AE39" i="2" s="1" a="1"/>
  <c r="AE39" i="2" s="1"/>
  <c r="AH39" i="2" s="1"/>
  <c r="AG38" i="2"/>
  <c r="AE38" i="2" s="1" a="1"/>
  <c r="AE38" i="2" s="1"/>
  <c r="AH38" i="2" s="1"/>
  <c r="AG37" i="2"/>
  <c r="AE37" i="2" s="1" a="1"/>
  <c r="AE37" i="2" s="1"/>
  <c r="AH37" i="2" s="1"/>
  <c r="AG36" i="2"/>
  <c r="AE36" i="2" s="1" a="1"/>
  <c r="AE36" i="2" s="1"/>
  <c r="AH36" i="2" s="1"/>
  <c r="AG35" i="2"/>
  <c r="AE35" i="2" s="1" a="1"/>
  <c r="AE35" i="2" s="1"/>
  <c r="AH35" i="2" s="1"/>
  <c r="AG34" i="2"/>
  <c r="AE34" i="2" s="1" a="1"/>
  <c r="AE34" i="2" s="1"/>
  <c r="AH34" i="2" s="1"/>
  <c r="AG33" i="2"/>
  <c r="AE33" i="2" s="1" a="1"/>
  <c r="AE33" i="2" s="1"/>
  <c r="AH33" i="2" s="1"/>
  <c r="AG32" i="2"/>
  <c r="AE32" i="2" s="1" a="1"/>
  <c r="AE32" i="2" s="1"/>
  <c r="AH32" i="2" s="1"/>
  <c r="AG31" i="2"/>
  <c r="AE31" i="2" s="1" a="1"/>
  <c r="AE31" i="2" s="1"/>
  <c r="AH31" i="2" s="1"/>
  <c r="AG30" i="2"/>
  <c r="AE30" i="2" s="1" a="1"/>
  <c r="AE30" i="2" s="1"/>
  <c r="AH30" i="2" s="1"/>
  <c r="AG29" i="2"/>
  <c r="AE29" i="2" s="1" a="1"/>
  <c r="AE29" i="2" s="1"/>
  <c r="AH29" i="2" s="1"/>
  <c r="AG28" i="2"/>
  <c r="AE28" i="2" s="1" a="1"/>
  <c r="AE28" i="2" s="1"/>
  <c r="AH28" i="2" s="1"/>
  <c r="AG27" i="2"/>
  <c r="AE27" i="2" s="1" a="1"/>
  <c r="AE27" i="2" s="1"/>
  <c r="AH27" i="2" s="1"/>
  <c r="AG26" i="2"/>
  <c r="AE26" i="2" s="1" a="1"/>
  <c r="AE26" i="2" s="1"/>
  <c r="AH26" i="2" s="1"/>
  <c r="AG25" i="2"/>
  <c r="AE25" i="2" s="1" a="1"/>
  <c r="AE25" i="2" s="1"/>
  <c r="AH25" i="2" s="1"/>
  <c r="AG24" i="2"/>
  <c r="AE24" i="2" s="1" a="1"/>
  <c r="AE24" i="2" s="1"/>
  <c r="AH24" i="2" s="1"/>
  <c r="AG23" i="2"/>
  <c r="AE23" i="2" s="1" a="1"/>
  <c r="AE23" i="2" s="1"/>
  <c r="AH23" i="2" s="1"/>
  <c r="AG22" i="2"/>
  <c r="AE22" i="2" s="1" a="1"/>
  <c r="AE22" i="2" s="1"/>
  <c r="AH22" i="2" s="1"/>
  <c r="AG21" i="2"/>
  <c r="AE21" i="2" s="1" a="1"/>
  <c r="AE21" i="2" s="1"/>
  <c r="AH21" i="2" s="1"/>
  <c r="AG20" i="2"/>
  <c r="AE20" i="2" s="1" a="1"/>
  <c r="AE20" i="2" s="1"/>
  <c r="AH20" i="2" s="1"/>
  <c r="AG19" i="2"/>
  <c r="AE19" i="2" s="1" a="1"/>
  <c r="AE19" i="2" s="1"/>
  <c r="AH19" i="2" s="1"/>
  <c r="AG18" i="2"/>
  <c r="AE18" i="2" s="1" a="1"/>
  <c r="AE18" i="2" s="1"/>
  <c r="AH18" i="2" s="1"/>
  <c r="AG17" i="2"/>
  <c r="AE17" i="2" s="1" a="1"/>
  <c r="AE17" i="2" s="1"/>
  <c r="AH17" i="2" s="1"/>
  <c r="AG16" i="2"/>
  <c r="AE16" i="2" s="1" a="1"/>
  <c r="AE16" i="2" s="1"/>
  <c r="AH16" i="2" s="1"/>
  <c r="AG15" i="2"/>
  <c r="AE15" i="2" s="1" a="1"/>
  <c r="AE15" i="2" s="1"/>
  <c r="AH15" i="2" s="1"/>
  <c r="AG14" i="2"/>
  <c r="AE14" i="2" s="1" a="1"/>
  <c r="AE14" i="2" s="1"/>
  <c r="AH14" i="2" s="1"/>
  <c r="AG13" i="2"/>
  <c r="AE13" i="2" s="1" a="1"/>
  <c r="AE13" i="2" s="1"/>
  <c r="AH13" i="2" s="1"/>
  <c r="AG12" i="2"/>
  <c r="AE12" i="2" s="1" a="1"/>
  <c r="AE12" i="2" s="1"/>
  <c r="AH12" i="2" s="1"/>
  <c r="AG11" i="2"/>
  <c r="AE11" i="2" s="1" a="1"/>
  <c r="AE11" i="2" s="1"/>
  <c r="AH11" i="2" s="1"/>
  <c r="AG10" i="2"/>
  <c r="AE10" i="2" s="1" a="1"/>
  <c r="AE10" i="2" s="1"/>
  <c r="AH10" i="2" s="1"/>
  <c r="AG9" i="2"/>
  <c r="AE9" i="2" s="1" a="1"/>
  <c r="AE9" i="2" s="1"/>
  <c r="AH9" i="2" s="1"/>
  <c r="AG8" i="2"/>
  <c r="AE8" i="2" s="1" a="1"/>
  <c r="AE8" i="2" s="1"/>
  <c r="AH8" i="2" s="1"/>
  <c r="AG7" i="2"/>
  <c r="AE7" i="2" s="1" a="1"/>
  <c r="AE7" i="2" s="1"/>
  <c r="AH7" i="2" s="1"/>
  <c r="AG6" i="2"/>
  <c r="AE6" i="2" s="1" a="1"/>
  <c r="AE6" i="2" s="1"/>
  <c r="AH6" i="2" s="1"/>
  <c r="AG5" i="2"/>
  <c r="AE5" i="2" s="1" a="1"/>
  <c r="AE5" i="2" s="1"/>
  <c r="AH5" i="2" s="1"/>
  <c r="AG4" i="2"/>
  <c r="AE4" i="2" s="1" a="1"/>
  <c r="AE4" i="2" s="1"/>
  <c r="AH4" i="2" s="1"/>
  <c r="A121" i="22" l="1"/>
  <c r="B122" i="22"/>
  <c r="A122" i="22" s="1"/>
  <c r="B156" i="22"/>
  <c r="C155" i="22"/>
  <c r="A197" i="22"/>
  <c r="B198" i="22"/>
  <c r="C197" i="22"/>
  <c r="A195" i="21"/>
  <c r="C195" i="21"/>
  <c r="B153" i="21"/>
  <c r="C152" i="21"/>
  <c r="A122" i="17"/>
  <c r="A122" i="13"/>
  <c r="B122" i="13" s="1"/>
  <c r="B121" i="13"/>
  <c r="B121" i="12"/>
  <c r="A122" i="12"/>
  <c r="B122" i="12" s="1"/>
  <c r="A90" i="7"/>
  <c r="B90" i="7" s="1"/>
  <c r="B89" i="7"/>
  <c r="G29" i="3"/>
  <c r="B10" i="3" s="1"/>
  <c r="G150" i="3"/>
  <c r="H150" i="3" s="1"/>
  <c r="G25" i="4"/>
  <c r="H25" i="4" s="1"/>
  <c r="H111" i="3"/>
  <c r="B158" i="3" a="1"/>
  <c r="B158" i="3" s="1"/>
  <c r="G158" i="3" s="1"/>
  <c r="B193" i="3" a="1"/>
  <c r="B193" i="3" s="1"/>
  <c r="H193" i="3" s="1"/>
  <c r="B210" i="3" a="1"/>
  <c r="B210" i="3" s="1"/>
  <c r="G100" i="3"/>
  <c r="H100" i="3" s="1"/>
  <c r="H45" i="3"/>
  <c r="H64" i="3"/>
  <c r="C139" i="3"/>
  <c r="H139" i="3" s="1"/>
  <c r="B167" i="3" a="1"/>
  <c r="B167" i="3" s="1"/>
  <c r="C228" i="3"/>
  <c r="H206" i="3"/>
  <c r="H164" i="3"/>
  <c r="H44" i="3"/>
  <c r="H103" i="3"/>
  <c r="B140" i="3" a="1"/>
  <c r="B140" i="3" s="1"/>
  <c r="G140" i="3" s="1"/>
  <c r="B168" i="3" a="1"/>
  <c r="B168" i="3" s="1"/>
  <c r="H73" i="4"/>
  <c r="H56" i="3"/>
  <c r="H122" i="3"/>
  <c r="C212" i="3"/>
  <c r="H19" i="4"/>
  <c r="H94" i="4"/>
  <c r="H60" i="3"/>
  <c r="H32" i="3"/>
  <c r="H92" i="3"/>
  <c r="H84" i="3"/>
  <c r="B178" i="3" a="1"/>
  <c r="B178" i="3" s="1"/>
  <c r="G178" i="3" s="1"/>
  <c r="H178" i="3" s="1"/>
  <c r="C204" i="3"/>
  <c r="G34" i="4"/>
  <c r="H34" i="4" s="1"/>
  <c r="H198" i="3"/>
  <c r="H224" i="3"/>
  <c r="G76" i="3"/>
  <c r="H76" i="3" s="1"/>
  <c r="B214" i="3" a="1"/>
  <c r="B214" i="3" s="1"/>
  <c r="H190" i="4"/>
  <c r="H48" i="3"/>
  <c r="H141" i="3"/>
  <c r="B161" i="3" a="1"/>
  <c r="B161" i="3" s="1"/>
  <c r="G161" i="3" s="1"/>
  <c r="H222" i="3"/>
  <c r="H242" i="3"/>
  <c r="H108" i="4"/>
  <c r="H166" i="3"/>
  <c r="H68" i="3"/>
  <c r="H96" i="3"/>
  <c r="B142" i="3" a="1"/>
  <c r="B142" i="3" s="1"/>
  <c r="H244" i="3"/>
  <c r="H66" i="4"/>
  <c r="H108" i="3"/>
  <c r="H216" i="3"/>
  <c r="H40" i="3"/>
  <c r="H133" i="3"/>
  <c r="B152" i="3" a="1"/>
  <c r="B152" i="3" s="1"/>
  <c r="G152" i="3" s="1"/>
  <c r="H152" i="3" s="1"/>
  <c r="B170" i="3" a="1"/>
  <c r="B170" i="3" s="1"/>
  <c r="C179" i="3"/>
  <c r="H179" i="3" s="1"/>
  <c r="C188" i="3"/>
  <c r="B223" i="3" a="1"/>
  <c r="B223" i="3" s="1"/>
  <c r="H118" i="3"/>
  <c r="H28" i="3"/>
  <c r="H87" i="3"/>
  <c r="H50" i="4"/>
  <c r="G93" i="4"/>
  <c r="H93" i="4" s="1"/>
  <c r="G144" i="4"/>
  <c r="H144" i="4" s="1"/>
  <c r="G167" i="4"/>
  <c r="H167" i="4" s="1"/>
  <c r="G212" i="4"/>
  <c r="H212" i="4" s="1"/>
  <c r="G67" i="4"/>
  <c r="H67" i="4" s="1"/>
  <c r="G80" i="4"/>
  <c r="H80" i="4" s="1"/>
  <c r="G122" i="4"/>
  <c r="H122" i="4"/>
  <c r="G178" i="4"/>
  <c r="H178" i="4"/>
  <c r="G13" i="4"/>
  <c r="H13" i="4"/>
  <c r="G26" i="4"/>
  <c r="H26" i="4" s="1"/>
  <c r="G41" i="4"/>
  <c r="H41" i="4" s="1"/>
  <c r="G54" i="4"/>
  <c r="H54" i="4" s="1"/>
  <c r="G96" i="4"/>
  <c r="H96" i="4" s="1"/>
  <c r="H110" i="4"/>
  <c r="G110" i="4"/>
  <c r="G14" i="4"/>
  <c r="H14" i="4" s="1"/>
  <c r="G69" i="4"/>
  <c r="H69" i="4" s="1"/>
  <c r="G27" i="4"/>
  <c r="H27" i="4" s="1"/>
  <c r="G55" i="4"/>
  <c r="H55" i="4" s="1"/>
  <c r="G97" i="4"/>
  <c r="H97" i="4" s="1"/>
  <c r="G70" i="4"/>
  <c r="H70" i="4" s="1"/>
  <c r="G83" i="4"/>
  <c r="H83" i="4" s="1"/>
  <c r="G192" i="4"/>
  <c r="H192" i="4" s="1"/>
  <c r="G176" i="4"/>
  <c r="H176" i="4" s="1"/>
  <c r="G156" i="4"/>
  <c r="H156" i="4" s="1"/>
  <c r="G39" i="4"/>
  <c r="H39" i="4" s="1"/>
  <c r="G52" i="4"/>
  <c r="H52" i="4" s="1"/>
  <c r="H145" i="4"/>
  <c r="G28" i="4"/>
  <c r="H28" i="4"/>
  <c r="G148" i="4"/>
  <c r="H148" i="4" s="1"/>
  <c r="G71" i="4"/>
  <c r="H71" i="4" s="1"/>
  <c r="G84" i="4"/>
  <c r="H84" i="4" s="1"/>
  <c r="G112" i="4"/>
  <c r="H112" i="4" s="1"/>
  <c r="G16" i="4"/>
  <c r="H16" i="4" s="1"/>
  <c r="G29" i="4"/>
  <c r="B10" i="4" s="1"/>
  <c r="G99" i="4"/>
  <c r="H99" i="4" s="1"/>
  <c r="G160" i="4"/>
  <c r="H160" i="4" s="1"/>
  <c r="G193" i="4"/>
  <c r="H193" i="4" s="1"/>
  <c r="H85" i="4"/>
  <c r="H113" i="4"/>
  <c r="G205" i="4"/>
  <c r="H205" i="4" s="1"/>
  <c r="G183" i="4"/>
  <c r="H183" i="4" s="1"/>
  <c r="G87" i="4"/>
  <c r="H87" i="4" s="1"/>
  <c r="G32" i="4"/>
  <c r="H32" i="4" s="1"/>
  <c r="G59" i="4"/>
  <c r="H59" i="4" s="1"/>
  <c r="G102" i="4"/>
  <c r="H102" i="4" s="1"/>
  <c r="G46" i="4"/>
  <c r="H46" i="4" s="1"/>
  <c r="G74" i="4"/>
  <c r="H74" i="4" s="1"/>
  <c r="G88" i="4"/>
  <c r="H88" i="4" s="1"/>
  <c r="H185" i="4"/>
  <c r="G185" i="4"/>
  <c r="G61" i="4"/>
  <c r="H61" i="4" s="1"/>
  <c r="H89" i="4"/>
  <c r="H186" i="4"/>
  <c r="H21" i="4"/>
  <c r="G48" i="4"/>
  <c r="H48" i="4" s="1"/>
  <c r="H105" i="4"/>
  <c r="G35" i="4"/>
  <c r="H35" i="4" s="1"/>
  <c r="H209" i="4"/>
  <c r="G208" i="4"/>
  <c r="H208" i="4" s="1"/>
  <c r="G90" i="4"/>
  <c r="H90" i="4" s="1"/>
  <c r="G22" i="4"/>
  <c r="H22" i="4" s="1"/>
  <c r="H49" i="4"/>
  <c r="G77" i="4"/>
  <c r="H77" i="4" s="1"/>
  <c r="G106" i="4"/>
  <c r="H106" i="4" s="1"/>
  <c r="G37" i="4"/>
  <c r="H37" i="4" s="1"/>
  <c r="G65" i="4"/>
  <c r="H65" i="4" s="1"/>
  <c r="G38" i="4"/>
  <c r="H38" i="4" s="1"/>
  <c r="H199" i="4"/>
  <c r="G199" i="4"/>
  <c r="G64" i="4"/>
  <c r="H64" i="4"/>
  <c r="G189" i="4"/>
  <c r="H189" i="4" s="1"/>
  <c r="G86" i="4"/>
  <c r="H86" i="4" s="1"/>
  <c r="G58" i="4"/>
  <c r="H58" i="4" s="1"/>
  <c r="G101" i="4"/>
  <c r="H101" i="4" s="1"/>
  <c r="G151" i="4"/>
  <c r="H151" i="4" s="1"/>
  <c r="G45" i="4"/>
  <c r="H45" i="4" s="1"/>
  <c r="G33" i="4"/>
  <c r="H33" i="4" s="1"/>
  <c r="G60" i="4"/>
  <c r="H60" i="4" s="1"/>
  <c r="G103" i="4"/>
  <c r="H103" i="4" s="1"/>
  <c r="G116" i="4"/>
  <c r="H116" i="4" s="1"/>
  <c r="G141" i="4"/>
  <c r="H141" i="4" s="1"/>
  <c r="G23" i="4"/>
  <c r="H23" i="4" s="1"/>
  <c r="H120" i="4"/>
  <c r="G120" i="4"/>
  <c r="G188" i="4"/>
  <c r="H188" i="4" s="1"/>
  <c r="H131" i="4"/>
  <c r="G173" i="4"/>
  <c r="H173" i="4" s="1"/>
  <c r="H216" i="4"/>
  <c r="G224" i="4"/>
  <c r="H224" i="4" s="1"/>
  <c r="H166" i="4"/>
  <c r="G207" i="4"/>
  <c r="H207" i="4" s="1"/>
  <c r="H140" i="4"/>
  <c r="G12" i="4"/>
  <c r="H12" i="4" s="1"/>
  <c r="H43" i="4"/>
  <c r="G81" i="4"/>
  <c r="H81" i="4" s="1"/>
  <c r="G89" i="4"/>
  <c r="G105" i="4"/>
  <c r="G113" i="4"/>
  <c r="G131" i="4"/>
  <c r="G149" i="4"/>
  <c r="H149" i="4" s="1"/>
  <c r="G157" i="4"/>
  <c r="H157" i="4" s="1"/>
  <c r="G24" i="4"/>
  <c r="H24" i="4" s="1"/>
  <c r="G78" i="4"/>
  <c r="H78" i="4" s="1"/>
  <c r="G123" i="4"/>
  <c r="H123" i="4" s="1"/>
  <c r="G20" i="4"/>
  <c r="H20" i="4" s="1"/>
  <c r="G51" i="4"/>
  <c r="H51" i="4" s="1"/>
  <c r="G98" i="4"/>
  <c r="H98" i="4" s="1"/>
  <c r="H132" i="4"/>
  <c r="H158" i="4"/>
  <c r="G174" i="4"/>
  <c r="H174" i="4" s="1"/>
  <c r="G175" i="4"/>
  <c r="H175" i="4" s="1"/>
  <c r="G217" i="4"/>
  <c r="H217" i="4" s="1"/>
  <c r="H82" i="4"/>
  <c r="H114" i="4"/>
  <c r="G200" i="4"/>
  <c r="H200" i="4" s="1"/>
  <c r="H44" i="4"/>
  <c r="G21" i="4"/>
  <c r="G75" i="4"/>
  <c r="H75" i="4" s="1"/>
  <c r="G91" i="4"/>
  <c r="H91" i="4" s="1"/>
  <c r="H142" i="4"/>
  <c r="G158" i="4"/>
  <c r="H227" i="4"/>
  <c r="G115" i="4"/>
  <c r="H115" i="4" s="1"/>
  <c r="G124" i="4"/>
  <c r="H124" i="4" s="1"/>
  <c r="H134" i="4"/>
  <c r="G159" i="4"/>
  <c r="H159" i="4" s="1"/>
  <c r="H168" i="4"/>
  <c r="G201" i="4"/>
  <c r="H201" i="4" s="1"/>
  <c r="G209" i="4"/>
  <c r="G218" i="4"/>
  <c r="H218" i="4" s="1"/>
  <c r="G226" i="4"/>
  <c r="H226" i="4" s="1"/>
  <c r="H184" i="4"/>
  <c r="H36" i="4"/>
  <c r="G191" i="4"/>
  <c r="H191" i="4" s="1"/>
  <c r="H225" i="4"/>
  <c r="G133" i="4"/>
  <c r="H133" i="4" s="1"/>
  <c r="G150" i="4"/>
  <c r="H150" i="4" s="1"/>
  <c r="H107" i="4"/>
  <c r="G125" i="4"/>
  <c r="H125" i="4" s="1"/>
  <c r="H228" i="4"/>
  <c r="G228" i="4"/>
  <c r="G30" i="4"/>
  <c r="H30" i="4" s="1"/>
  <c r="H135" i="4"/>
  <c r="G202" i="4"/>
  <c r="H202" i="4" s="1"/>
  <c r="H15" i="4"/>
  <c r="G143" i="4"/>
  <c r="H143" i="4" s="1"/>
  <c r="H152" i="4"/>
  <c r="G210" i="4"/>
  <c r="H210" i="4"/>
  <c r="H219" i="4"/>
  <c r="G92" i="4"/>
  <c r="H92" i="4" s="1"/>
  <c r="H100" i="4"/>
  <c r="H53" i="4"/>
  <c r="G152" i="4"/>
  <c r="G219" i="4"/>
  <c r="G194" i="4"/>
  <c r="H194" i="4"/>
  <c r="G229" i="4"/>
  <c r="H229" i="4" s="1"/>
  <c r="G126" i="4"/>
  <c r="H126" i="4" s="1"/>
  <c r="H153" i="4"/>
  <c r="G169" i="4"/>
  <c r="H169" i="4" s="1"/>
  <c r="G177" i="4"/>
  <c r="H177" i="4" s="1"/>
  <c r="H203" i="4"/>
  <c r="H220" i="4"/>
  <c r="G31" i="4"/>
  <c r="H31" i="4" s="1"/>
  <c r="G85" i="4"/>
  <c r="G109" i="4"/>
  <c r="H109" i="4" s="1"/>
  <c r="G117" i="4"/>
  <c r="H117" i="4" s="1"/>
  <c r="H127" i="4"/>
  <c r="G186" i="4"/>
  <c r="G211" i="4"/>
  <c r="H211" i="4" s="1"/>
  <c r="G230" i="4"/>
  <c r="H230" i="4" s="1"/>
  <c r="G136" i="4"/>
  <c r="H136" i="4" s="1"/>
  <c r="H195" i="4"/>
  <c r="A232" i="4"/>
  <c r="D231" i="4"/>
  <c r="B231" i="4" s="1" a="1"/>
  <c r="B231" i="4" s="1"/>
  <c r="H204" i="4"/>
  <c r="E231" i="4"/>
  <c r="G118" i="4"/>
  <c r="H118" i="4" s="1"/>
  <c r="G162" i="4"/>
  <c r="H162" i="4" s="1"/>
  <c r="G213" i="4"/>
  <c r="H213" i="4" s="1"/>
  <c r="G221" i="4"/>
  <c r="H221" i="4" s="1"/>
  <c r="G63" i="4"/>
  <c r="H63" i="4" s="1"/>
  <c r="G128" i="4"/>
  <c r="H128" i="4" s="1"/>
  <c r="G145" i="4"/>
  <c r="G17" i="4"/>
  <c r="H17" i="4" s="1"/>
  <c r="H40" i="4"/>
  <c r="G119" i="4"/>
  <c r="H119" i="4" s="1"/>
  <c r="G154" i="4"/>
  <c r="H154" i="4" s="1"/>
  <c r="G179" i="4"/>
  <c r="H179" i="4" s="1"/>
  <c r="G204" i="4"/>
  <c r="G196" i="4"/>
  <c r="H196" i="4" s="1"/>
  <c r="G56" i="4"/>
  <c r="H56" i="4" s="1"/>
  <c r="G95" i="4"/>
  <c r="H95" i="4" s="1"/>
  <c r="G197" i="4"/>
  <c r="H197" i="4" s="1"/>
  <c r="H79" i="4"/>
  <c r="G111" i="4"/>
  <c r="H111" i="4" s="1"/>
  <c r="G129" i="4"/>
  <c r="H129" i="4" s="1"/>
  <c r="H155" i="4"/>
  <c r="G171" i="4"/>
  <c r="H171" i="4" s="1"/>
  <c r="G214" i="4"/>
  <c r="H214" i="4" s="1"/>
  <c r="G146" i="4"/>
  <c r="H146" i="4"/>
  <c r="G180" i="4"/>
  <c r="H180" i="4" s="1"/>
  <c r="G138" i="4"/>
  <c r="H138" i="4" s="1"/>
  <c r="H198" i="4"/>
  <c r="G222" i="4"/>
  <c r="H222" i="4" s="1"/>
  <c r="G181" i="4"/>
  <c r="H181" i="4" s="1"/>
  <c r="G223" i="4"/>
  <c r="H223" i="4" s="1"/>
  <c r="H242" i="4"/>
  <c r="G242" i="4"/>
  <c r="G49" i="4"/>
  <c r="H72" i="4"/>
  <c r="H139" i="4"/>
  <c r="G155" i="4"/>
  <c r="G198" i="4"/>
  <c r="H206" i="4"/>
  <c r="G243" i="4"/>
  <c r="H243" i="4" s="1"/>
  <c r="G163" i="4"/>
  <c r="H163" i="4" s="1"/>
  <c r="H18" i="4"/>
  <c r="G164" i="4"/>
  <c r="H164" i="4" s="1"/>
  <c r="G57" i="4"/>
  <c r="H57" i="4" s="1"/>
  <c r="H104" i="4"/>
  <c r="H121" i="4"/>
  <c r="H130" i="4"/>
  <c r="G147" i="4"/>
  <c r="H147" i="4" s="1"/>
  <c r="G172" i="4"/>
  <c r="H172" i="4" s="1"/>
  <c r="H182" i="4"/>
  <c r="G215" i="4"/>
  <c r="H215" i="4" s="1"/>
  <c r="G244" i="4"/>
  <c r="H244" i="4" s="1"/>
  <c r="H137" i="4"/>
  <c r="H187" i="4"/>
  <c r="G42" i="4"/>
  <c r="H42" i="4" s="1"/>
  <c r="G165" i="4"/>
  <c r="H165" i="4" s="1"/>
  <c r="G245" i="4"/>
  <c r="H245" i="4" s="1"/>
  <c r="G12" i="3"/>
  <c r="H12" i="3" s="1"/>
  <c r="H30" i="3"/>
  <c r="G30" i="3"/>
  <c r="H46" i="3"/>
  <c r="G46" i="3"/>
  <c r="H53" i="3"/>
  <c r="G53" i="3"/>
  <c r="G82" i="3"/>
  <c r="H82" i="3" s="1"/>
  <c r="G89" i="3"/>
  <c r="H89" i="3" s="1"/>
  <c r="G120" i="3"/>
  <c r="H120" i="3" s="1"/>
  <c r="G16" i="3"/>
  <c r="H16" i="3" s="1"/>
  <c r="H34" i="3"/>
  <c r="G34" i="3"/>
  <c r="G55" i="3"/>
  <c r="H55" i="3" s="1"/>
  <c r="G98" i="3"/>
  <c r="H98" i="3" s="1"/>
  <c r="G105" i="3"/>
  <c r="H105" i="3" s="1"/>
  <c r="G19" i="3"/>
  <c r="H19" i="3" s="1"/>
  <c r="H24" i="3"/>
  <c r="G35" i="3"/>
  <c r="H35" i="3" s="1"/>
  <c r="G106" i="3"/>
  <c r="H106" i="3" s="1"/>
  <c r="G113" i="3"/>
  <c r="H113" i="3" s="1"/>
  <c r="G129" i="3"/>
  <c r="H129" i="3" s="1"/>
  <c r="G145" i="3"/>
  <c r="H145" i="3" s="1"/>
  <c r="G15" i="3"/>
  <c r="H15" i="3" s="1"/>
  <c r="G25" i="3"/>
  <c r="H25" i="3" s="1"/>
  <c r="G33" i="3"/>
  <c r="H33" i="3" s="1"/>
  <c r="G41" i="3"/>
  <c r="H41" i="3" s="1"/>
  <c r="G54" i="3"/>
  <c r="H54" i="3" s="1"/>
  <c r="H90" i="3"/>
  <c r="G90" i="3"/>
  <c r="G97" i="3"/>
  <c r="H97" i="3" s="1"/>
  <c r="G22" i="3"/>
  <c r="H22" i="3" s="1"/>
  <c r="G38" i="3"/>
  <c r="H38" i="3" s="1"/>
  <c r="G51" i="3"/>
  <c r="H51" i="3" s="1"/>
  <c r="G73" i="3"/>
  <c r="H73" i="3" s="1"/>
  <c r="H57" i="3"/>
  <c r="G57" i="3"/>
  <c r="G114" i="3"/>
  <c r="H114" i="3" s="1"/>
  <c r="G123" i="3"/>
  <c r="H123" i="3" s="1"/>
  <c r="G66" i="3"/>
  <c r="H66" i="3" s="1"/>
  <c r="G23" i="3"/>
  <c r="H23" i="3" s="1"/>
  <c r="G39" i="3"/>
  <c r="H39" i="3" s="1"/>
  <c r="H74" i="3"/>
  <c r="G74" i="3"/>
  <c r="G81" i="3"/>
  <c r="H81" i="3" s="1"/>
  <c r="G143" i="3"/>
  <c r="H143" i="3" s="1"/>
  <c r="G117" i="3"/>
  <c r="H117" i="3"/>
  <c r="G21" i="3"/>
  <c r="H21" i="3" s="1"/>
  <c r="G37" i="3"/>
  <c r="H37" i="3" s="1"/>
  <c r="G50" i="3"/>
  <c r="H50" i="3" s="1"/>
  <c r="G58" i="3"/>
  <c r="H58" i="3" s="1"/>
  <c r="G65" i="3"/>
  <c r="H65" i="3" s="1"/>
  <c r="G124" i="3"/>
  <c r="H124" i="3" s="1"/>
  <c r="H135" i="3"/>
  <c r="G184" i="3"/>
  <c r="H184" i="3" s="1"/>
  <c r="G209" i="3"/>
  <c r="H209" i="3" s="1"/>
  <c r="H131" i="3"/>
  <c r="B137" i="3" a="1"/>
  <c r="B137" i="3" s="1"/>
  <c r="G138" i="3"/>
  <c r="H138" i="3" s="1"/>
  <c r="H154" i="3"/>
  <c r="C157" i="3"/>
  <c r="B157" i="3" a="1"/>
  <c r="B157" i="3" s="1"/>
  <c r="H160" i="3"/>
  <c r="G167" i="3"/>
  <c r="H167" i="3" s="1"/>
  <c r="G169" i="3"/>
  <c r="H169" i="3" s="1"/>
  <c r="G175" i="3"/>
  <c r="H175" i="3" s="1"/>
  <c r="C177" i="3"/>
  <c r="B177" i="3" a="1"/>
  <c r="B177" i="3" s="1"/>
  <c r="H130" i="3"/>
  <c r="H132" i="3"/>
  <c r="C155" i="3"/>
  <c r="B163" i="3" a="1"/>
  <c r="B163" i="3" s="1"/>
  <c r="C163" i="3"/>
  <c r="G14" i="3"/>
  <c r="H14" i="3" s="1"/>
  <c r="G59" i="3"/>
  <c r="H59" i="3" s="1"/>
  <c r="G67" i="3"/>
  <c r="H67" i="3" s="1"/>
  <c r="H69" i="3"/>
  <c r="G70" i="3"/>
  <c r="H70" i="3" s="1"/>
  <c r="G75" i="3"/>
  <c r="H75" i="3" s="1"/>
  <c r="G78" i="3"/>
  <c r="H78" i="3" s="1"/>
  <c r="G83" i="3"/>
  <c r="H83" i="3" s="1"/>
  <c r="G86" i="3"/>
  <c r="H86" i="3" s="1"/>
  <c r="G91" i="3"/>
  <c r="H91" i="3" s="1"/>
  <c r="G99" i="3"/>
  <c r="H99" i="3" s="1"/>
  <c r="G107" i="3"/>
  <c r="H107" i="3" s="1"/>
  <c r="G115" i="3"/>
  <c r="H115" i="3" s="1"/>
  <c r="G126" i="3"/>
  <c r="H126" i="3" s="1"/>
  <c r="G193" i="3"/>
  <c r="H102" i="3"/>
  <c r="H110" i="3"/>
  <c r="G18" i="3"/>
  <c r="H18" i="3" s="1"/>
  <c r="G31" i="3"/>
  <c r="H31" i="3" s="1"/>
  <c r="G47" i="3"/>
  <c r="H47" i="3" s="1"/>
  <c r="G128" i="3"/>
  <c r="H128" i="3" s="1"/>
  <c r="H140" i="3"/>
  <c r="G153" i="3"/>
  <c r="H153" i="3" s="1"/>
  <c r="H158" i="3"/>
  <c r="H159" i="3"/>
  <c r="C189" i="3"/>
  <c r="B189" i="3" a="1"/>
  <c r="B189" i="3" s="1"/>
  <c r="C229" i="3"/>
  <c r="B229" i="3" a="1"/>
  <c r="B229" i="3" s="1"/>
  <c r="H94" i="3"/>
  <c r="G162" i="3"/>
  <c r="H162" i="3" s="1"/>
  <c r="G13" i="3"/>
  <c r="H13" i="3" s="1"/>
  <c r="H116" i="3"/>
  <c r="H127" i="3"/>
  <c r="G136" i="3"/>
  <c r="H136" i="3"/>
  <c r="H146" i="3"/>
  <c r="G155" i="3"/>
  <c r="H172" i="3"/>
  <c r="G176" i="3"/>
  <c r="H176" i="3" s="1"/>
  <c r="H62" i="3"/>
  <c r="H26" i="3"/>
  <c r="G27" i="3"/>
  <c r="H27" i="3" s="1"/>
  <c r="H17" i="3"/>
  <c r="G20" i="3"/>
  <c r="H20" i="3" s="1"/>
  <c r="G36" i="3"/>
  <c r="H36" i="3" s="1"/>
  <c r="H43" i="3"/>
  <c r="G49" i="3"/>
  <c r="H49" i="3" s="1"/>
  <c r="G52" i="3"/>
  <c r="H52" i="3" s="1"/>
  <c r="G61" i="3"/>
  <c r="H61" i="3" s="1"/>
  <c r="G69" i="3"/>
  <c r="G77" i="3"/>
  <c r="H77" i="3" s="1"/>
  <c r="G85" i="3"/>
  <c r="H85" i="3" s="1"/>
  <c r="G93" i="3"/>
  <c r="H93" i="3" s="1"/>
  <c r="G101" i="3"/>
  <c r="H101" i="3" s="1"/>
  <c r="G109" i="3"/>
  <c r="H109" i="3" s="1"/>
  <c r="G119" i="3"/>
  <c r="H119" i="3" s="1"/>
  <c r="G125" i="3"/>
  <c r="H125" i="3" s="1"/>
  <c r="G142" i="3"/>
  <c r="H142" i="3" s="1"/>
  <c r="C144" i="3"/>
  <c r="B144" i="3" a="1"/>
  <c r="B144" i="3" s="1"/>
  <c r="G147" i="3"/>
  <c r="H147" i="3" s="1"/>
  <c r="G149" i="3"/>
  <c r="H149" i="3" s="1"/>
  <c r="B151" i="3" a="1"/>
  <c r="B151" i="3" s="1"/>
  <c r="B156" i="3" a="1"/>
  <c r="B156" i="3" s="1"/>
  <c r="C156" i="3"/>
  <c r="G187" i="3"/>
  <c r="H190" i="3"/>
  <c r="H42" i="3"/>
  <c r="B148" i="3" a="1"/>
  <c r="B148" i="3" s="1"/>
  <c r="G192" i="3"/>
  <c r="H192" i="3" s="1"/>
  <c r="G194" i="3"/>
  <c r="H194" i="3" s="1"/>
  <c r="G200" i="3"/>
  <c r="H200" i="3" s="1"/>
  <c r="G217" i="3"/>
  <c r="H217" i="3" s="1"/>
  <c r="C181" i="3"/>
  <c r="B181" i="3" a="1"/>
  <c r="B181" i="3" s="1"/>
  <c r="C187" i="3"/>
  <c r="H187" i="3" s="1"/>
  <c r="B211" i="3" a="1"/>
  <c r="B211" i="3" s="1"/>
  <c r="C211" i="3"/>
  <c r="B219" i="3" a="1"/>
  <c r="B219" i="3" s="1"/>
  <c r="C219" i="3"/>
  <c r="G243" i="3"/>
  <c r="H243" i="3" s="1"/>
  <c r="G202" i="3"/>
  <c r="H202" i="3" s="1"/>
  <c r="G225" i="3"/>
  <c r="H225" i="3" s="1"/>
  <c r="C196" i="3"/>
  <c r="H196" i="3" s="1"/>
  <c r="B227" i="3" a="1"/>
  <c r="B227" i="3" s="1"/>
  <c r="C227" i="3"/>
  <c r="A232" i="3"/>
  <c r="E231" i="3"/>
  <c r="C180" i="3"/>
  <c r="H180" i="3" s="1"/>
  <c r="H186" i="3"/>
  <c r="G186" i="3"/>
  <c r="G204" i="3"/>
  <c r="H204" i="3" s="1"/>
  <c r="G212" i="3"/>
  <c r="H218" i="3"/>
  <c r="G218" i="3"/>
  <c r="G220" i="3"/>
  <c r="H220" i="3" s="1"/>
  <c r="C230" i="3"/>
  <c r="B230" i="3" a="1"/>
  <c r="B230" i="3" s="1"/>
  <c r="C165" i="3"/>
  <c r="B165" i="3" a="1"/>
  <c r="B165" i="3" s="1"/>
  <c r="G191" i="3"/>
  <c r="H191" i="3" s="1"/>
  <c r="C205" i="3"/>
  <c r="B205" i="3" a="1"/>
  <c r="B205" i="3" s="1"/>
  <c r="C171" i="3"/>
  <c r="H171" i="3" s="1"/>
  <c r="G183" i="3"/>
  <c r="H183" i="3" s="1"/>
  <c r="G196" i="3"/>
  <c r="G201" i="3"/>
  <c r="H201" i="3" s="1"/>
  <c r="H207" i="3"/>
  <c r="H208" i="3"/>
  <c r="C213" i="3"/>
  <c r="B213" i="3" a="1"/>
  <c r="B213" i="3" s="1"/>
  <c r="H215" i="3"/>
  <c r="C221" i="3"/>
  <c r="B221" i="3" a="1"/>
  <c r="B221" i="3" s="1"/>
  <c r="G226" i="3"/>
  <c r="H226" i="3" s="1"/>
  <c r="G228" i="3"/>
  <c r="H228" i="3" s="1"/>
  <c r="H245" i="3"/>
  <c r="G245" i="3"/>
  <c r="C173" i="3"/>
  <c r="B173" i="3" a="1"/>
  <c r="B173" i="3" s="1"/>
  <c r="H185" i="3"/>
  <c r="G185" i="3"/>
  <c r="G188" i="3"/>
  <c r="G195" i="3"/>
  <c r="H195" i="3" s="1"/>
  <c r="C197" i="3"/>
  <c r="B197" i="3" a="1"/>
  <c r="B197" i="3" s="1"/>
  <c r="B203" i="3" a="1"/>
  <c r="B203" i="3" s="1"/>
  <c r="C203" i="3"/>
  <c r="C231" i="3"/>
  <c r="B231" i="3" a="1"/>
  <c r="B231" i="3" s="1"/>
  <c r="H230" i="1"/>
  <c r="H222" i="1"/>
  <c r="H214" i="1"/>
  <c r="H206" i="1"/>
  <c r="H190" i="1"/>
  <c r="H182" i="1"/>
  <c r="H174" i="1"/>
  <c r="H166" i="1"/>
  <c r="H158" i="1"/>
  <c r="H150" i="1"/>
  <c r="H142" i="1"/>
  <c r="H134" i="1"/>
  <c r="H126" i="1"/>
  <c r="H118" i="1"/>
  <c r="H110" i="1"/>
  <c r="H102" i="1"/>
  <c r="H94" i="1"/>
  <c r="H86" i="1"/>
  <c r="H78" i="1"/>
  <c r="H70" i="1"/>
  <c r="H62" i="1"/>
  <c r="H54" i="1"/>
  <c r="H46" i="1"/>
  <c r="H38" i="1"/>
  <c r="H30" i="1"/>
  <c r="H22" i="1"/>
  <c r="H14" i="1"/>
  <c r="H245" i="1"/>
  <c r="H229" i="1"/>
  <c r="H221" i="1"/>
  <c r="H213" i="1"/>
  <c r="H205" i="1"/>
  <c r="H197" i="1"/>
  <c r="H189" i="1"/>
  <c r="H181" i="1"/>
  <c r="H173" i="1"/>
  <c r="H165" i="1"/>
  <c r="H157" i="1"/>
  <c r="H149" i="1"/>
  <c r="H141" i="1"/>
  <c r="H133" i="1"/>
  <c r="H125" i="1"/>
  <c r="H117" i="1"/>
  <c r="H109" i="1"/>
  <c r="H101" i="1"/>
  <c r="H93" i="1"/>
  <c r="H85" i="1"/>
  <c r="H77" i="1"/>
  <c r="H69" i="1"/>
  <c r="H61" i="1"/>
  <c r="H53" i="1"/>
  <c r="H45" i="1"/>
  <c r="H37" i="1"/>
  <c r="H29" i="1"/>
  <c r="H21" i="1"/>
  <c r="H13" i="1"/>
  <c r="H244" i="1"/>
  <c r="H228" i="1"/>
  <c r="H212" i="1"/>
  <c r="H188" i="1"/>
  <c r="H180" i="1"/>
  <c r="H164" i="1"/>
  <c r="H156" i="1"/>
  <c r="H132" i="1"/>
  <c r="H124" i="1"/>
  <c r="H116" i="1"/>
  <c r="H108" i="1"/>
  <c r="H100" i="1"/>
  <c r="H92" i="1"/>
  <c r="H84" i="1"/>
  <c r="H76" i="1"/>
  <c r="H68" i="1"/>
  <c r="H60" i="1"/>
  <c r="H52" i="1"/>
  <c r="H44" i="1"/>
  <c r="H36" i="1"/>
  <c r="H28" i="1"/>
  <c r="H20" i="1"/>
  <c r="H12" i="1"/>
  <c r="B10" i="1"/>
  <c r="B225" i="1" a="1"/>
  <c r="B225" i="1" s="1"/>
  <c r="B204" i="1" a="1"/>
  <c r="B204" i="1" s="1"/>
  <c r="B220" i="1" a="1"/>
  <c r="B220" i="1" s="1"/>
  <c r="B198" i="1" a="1"/>
  <c r="B198" i="1" s="1"/>
  <c r="B196" i="1" a="1"/>
  <c r="B196" i="1" s="1"/>
  <c r="B172" i="1" a="1"/>
  <c r="B172" i="1" s="1"/>
  <c r="B148" i="1" a="1"/>
  <c r="B148" i="1" s="1"/>
  <c r="B140" i="1" a="1"/>
  <c r="B140" i="1" s="1"/>
  <c r="A231" i="1"/>
  <c r="AN216" i="2"/>
  <c r="AN184" i="2"/>
  <c r="AN152" i="2"/>
  <c r="AN120" i="2"/>
  <c r="AN88" i="2"/>
  <c r="AN56" i="2"/>
  <c r="AN24" i="2"/>
  <c r="AN149" i="2"/>
  <c r="AN209" i="2"/>
  <c r="AN177" i="2"/>
  <c r="AN145" i="2"/>
  <c r="AN113" i="2"/>
  <c r="AN81" i="2"/>
  <c r="AN49" i="2"/>
  <c r="AN17" i="2"/>
  <c r="AJ70" i="2"/>
  <c r="AN77" i="2"/>
  <c r="AN85" i="2"/>
  <c r="AN116" i="2"/>
  <c r="AN240" i="2"/>
  <c r="AN208" i="2"/>
  <c r="AN176" i="2"/>
  <c r="AN144" i="2"/>
  <c r="AN112" i="2"/>
  <c r="AN80" i="2"/>
  <c r="AN48" i="2"/>
  <c r="AN16" i="2"/>
  <c r="AJ207" i="2"/>
  <c r="AN206" i="2"/>
  <c r="AN46" i="2"/>
  <c r="AN205" i="2"/>
  <c r="AN45" i="2"/>
  <c r="AN236" i="2"/>
  <c r="AN204" i="2"/>
  <c r="AN172" i="2"/>
  <c r="AN140" i="2"/>
  <c r="AN108" i="2"/>
  <c r="AN76" i="2"/>
  <c r="AN12" i="2"/>
  <c r="AN235" i="2"/>
  <c r="AN203" i="2"/>
  <c r="AN171" i="2"/>
  <c r="AN139" i="2"/>
  <c r="AN107" i="2"/>
  <c r="AN75" i="2"/>
  <c r="AN43" i="2"/>
  <c r="AN234" i="2"/>
  <c r="AN202" i="2"/>
  <c r="AN170" i="2"/>
  <c r="AN138" i="2"/>
  <c r="AN106" i="2"/>
  <c r="AN74" i="2"/>
  <c r="AN42" i="2"/>
  <c r="AN10" i="2"/>
  <c r="AN233" i="2"/>
  <c r="AN201" i="2"/>
  <c r="AN169" i="2"/>
  <c r="AN137" i="2"/>
  <c r="AN105" i="2"/>
  <c r="AN73" i="2"/>
  <c r="AN9" i="2"/>
  <c r="AN232" i="2"/>
  <c r="AN200" i="2"/>
  <c r="AN168" i="2"/>
  <c r="AN136" i="2"/>
  <c r="AN104" i="2"/>
  <c r="AN72" i="2"/>
  <c r="AN8" i="2"/>
  <c r="AN231" i="2"/>
  <c r="AN230" i="2"/>
  <c r="AN198" i="2"/>
  <c r="AN166" i="2"/>
  <c r="AN134" i="2"/>
  <c r="AN102" i="2"/>
  <c r="AN38" i="2"/>
  <c r="AN6" i="2"/>
  <c r="AN215" i="2"/>
  <c r="AN183" i="2"/>
  <c r="AN151" i="2"/>
  <c r="AN119" i="2"/>
  <c r="AN87" i="2"/>
  <c r="AN55" i="2"/>
  <c r="AN23" i="2"/>
  <c r="AN214" i="2"/>
  <c r="AN182" i="2"/>
  <c r="AN150" i="2"/>
  <c r="AN118" i="2"/>
  <c r="AN86" i="2"/>
  <c r="AN54" i="2"/>
  <c r="AN22" i="2"/>
  <c r="AN213" i="2"/>
  <c r="AN181" i="2"/>
  <c r="AN117" i="2"/>
  <c r="AN53" i="2"/>
  <c r="AN21" i="2"/>
  <c r="AN212" i="2"/>
  <c r="AN180" i="2"/>
  <c r="AN148" i="2"/>
  <c r="AN84" i="2"/>
  <c r="AN52" i="2"/>
  <c r="AN20" i="2"/>
  <c r="AN239" i="2"/>
  <c r="AN175" i="2"/>
  <c r="AN143" i="2"/>
  <c r="AN111" i="2"/>
  <c r="AN79" i="2"/>
  <c r="AN47" i="2"/>
  <c r="AN15" i="2"/>
  <c r="AN238" i="2"/>
  <c r="AN174" i="2"/>
  <c r="AN142" i="2"/>
  <c r="AN110" i="2"/>
  <c r="AN78" i="2"/>
  <c r="AN14" i="2"/>
  <c r="AN11" i="2"/>
  <c r="AN41" i="2"/>
  <c r="AN40" i="2"/>
  <c r="AN7" i="2"/>
  <c r="AN229" i="2"/>
  <c r="AN197" i="2"/>
  <c r="AN165" i="2"/>
  <c r="AN133" i="2"/>
  <c r="AN101" i="2"/>
  <c r="AN69" i="2"/>
  <c r="AN37" i="2"/>
  <c r="AN5" i="2"/>
  <c r="AN211" i="2"/>
  <c r="AN179" i="2"/>
  <c r="AN147" i="2"/>
  <c r="AN115" i="2"/>
  <c r="AN83" i="2"/>
  <c r="AN51" i="2"/>
  <c r="AN19" i="2"/>
  <c r="AN210" i="2"/>
  <c r="AN178" i="2"/>
  <c r="AN146" i="2"/>
  <c r="AN114" i="2"/>
  <c r="AN82" i="2"/>
  <c r="AN50" i="2"/>
  <c r="AN18" i="2"/>
  <c r="AN237" i="2"/>
  <c r="AN173" i="2"/>
  <c r="AN141" i="2"/>
  <c r="AN109" i="2"/>
  <c r="AN13" i="2"/>
  <c r="AJ39" i="2"/>
  <c r="AN44" i="2"/>
  <c r="AN199" i="2"/>
  <c r="AN167" i="2"/>
  <c r="AN135" i="2"/>
  <c r="AN103" i="2"/>
  <c r="AN71" i="2"/>
  <c r="AN228" i="2"/>
  <c r="AN196" i="2"/>
  <c r="AN164" i="2"/>
  <c r="AN132" i="2"/>
  <c r="AN100" i="2"/>
  <c r="AN68" i="2"/>
  <c r="AN36" i="2"/>
  <c r="AN4" i="2"/>
  <c r="B199" i="22" l="1"/>
  <c r="C198" i="22"/>
  <c r="A198" i="22"/>
  <c r="C156" i="22"/>
  <c r="B157" i="22"/>
  <c r="B154" i="21"/>
  <c r="C153" i="21"/>
  <c r="G214" i="3"/>
  <c r="H214" i="3"/>
  <c r="G168" i="3"/>
  <c r="H168" i="3"/>
  <c r="H29" i="3"/>
  <c r="H212" i="3"/>
  <c r="G223" i="3"/>
  <c r="H223" i="3" s="1"/>
  <c r="H161" i="3"/>
  <c r="G210" i="3"/>
  <c r="H210" i="3" s="1"/>
  <c r="G170" i="3"/>
  <c r="H170" i="3" s="1"/>
  <c r="H188" i="3"/>
  <c r="H155" i="3"/>
  <c r="H29" i="4"/>
  <c r="A233" i="4"/>
  <c r="D232" i="4"/>
  <c r="B232" i="4" s="1" a="1"/>
  <c r="B232" i="4" s="1"/>
  <c r="E232" i="4"/>
  <c r="G231" i="4"/>
  <c r="H231" i="4" s="1"/>
  <c r="G231" i="3"/>
  <c r="H231" i="3" s="1"/>
  <c r="G227" i="3"/>
  <c r="H227" i="3" s="1"/>
  <c r="G148" i="3"/>
  <c r="H148" i="3"/>
  <c r="G156" i="3"/>
  <c r="H156" i="3"/>
  <c r="G151" i="3"/>
  <c r="H151" i="3" s="1"/>
  <c r="G229" i="3"/>
  <c r="H229" i="3" s="1"/>
  <c r="G203" i="3"/>
  <c r="H203" i="3" s="1"/>
  <c r="G219" i="3"/>
  <c r="H219" i="3" s="1"/>
  <c r="G205" i="3"/>
  <c r="H205" i="3" s="1"/>
  <c r="G197" i="3"/>
  <c r="H197" i="3" s="1"/>
  <c r="G189" i="3"/>
  <c r="H189" i="3" s="1"/>
  <c r="G137" i="3"/>
  <c r="H137" i="3" s="1"/>
  <c r="G163" i="3"/>
  <c r="H163" i="3" s="1"/>
  <c r="G173" i="3"/>
  <c r="H173" i="3"/>
  <c r="G165" i="3"/>
  <c r="H165" i="3" s="1"/>
  <c r="G144" i="3"/>
  <c r="H144" i="3"/>
  <c r="G157" i="3"/>
  <c r="H157" i="3" s="1"/>
  <c r="G221" i="3"/>
  <c r="H221" i="3" s="1"/>
  <c r="G211" i="3"/>
  <c r="H211" i="3" s="1"/>
  <c r="G213" i="3"/>
  <c r="H213" i="3" s="1"/>
  <c r="G230" i="3"/>
  <c r="H230" i="3" s="1"/>
  <c r="A233" i="3"/>
  <c r="E232" i="3"/>
  <c r="D232" i="3"/>
  <c r="G181" i="3"/>
  <c r="H181" i="3" s="1"/>
  <c r="G177" i="3"/>
  <c r="H177" i="3" s="1"/>
  <c r="H148" i="1"/>
  <c r="H172" i="1"/>
  <c r="H225" i="1"/>
  <c r="H196" i="1"/>
  <c r="H198" i="1"/>
  <c r="H220" i="1"/>
  <c r="H140" i="1"/>
  <c r="H204" i="1"/>
  <c r="D231" i="1"/>
  <c r="A232" i="1"/>
  <c r="B200" i="22" l="1"/>
  <c r="A199" i="22"/>
  <c r="C199" i="22" s="1"/>
  <c r="B158" i="22"/>
  <c r="B159" i="22" s="1"/>
  <c r="B160" i="22" s="1"/>
  <c r="B161" i="22" s="1"/>
  <c r="B162" i="22" s="1"/>
  <c r="B163" i="22" s="1"/>
  <c r="B164" i="22" s="1"/>
  <c r="B165" i="22" s="1"/>
  <c r="B166" i="22" s="1"/>
  <c r="C157" i="22"/>
  <c r="B155" i="21"/>
  <c r="C154" i="21"/>
  <c r="G232" i="4"/>
  <c r="H232" i="4" s="1"/>
  <c r="E233" i="4"/>
  <c r="D233" i="4"/>
  <c r="B233" i="4" s="1" a="1"/>
  <c r="B233" i="4" s="1"/>
  <c r="A234" i="4"/>
  <c r="C232" i="3"/>
  <c r="B232" i="3" a="1"/>
  <c r="B232" i="3" s="1"/>
  <c r="A234" i="3"/>
  <c r="E233" i="3"/>
  <c r="D233" i="3"/>
  <c r="B231" i="1" a="1"/>
  <c r="B231" i="1" s="1"/>
  <c r="D232" i="1"/>
  <c r="A233" i="1"/>
  <c r="A200" i="22" l="1"/>
  <c r="B201" i="22"/>
  <c r="C200" i="22"/>
  <c r="B156" i="21"/>
  <c r="C155" i="21"/>
  <c r="A235" i="4"/>
  <c r="E234" i="4"/>
  <c r="D234" i="4"/>
  <c r="B234" i="4" s="1" a="1"/>
  <c r="B234" i="4" s="1"/>
  <c r="G233" i="4"/>
  <c r="H233" i="4" s="1"/>
  <c r="C233" i="3"/>
  <c r="B233" i="3" a="1"/>
  <c r="B233" i="3" s="1"/>
  <c r="A235" i="3"/>
  <c r="E234" i="3"/>
  <c r="D234" i="3"/>
  <c r="G232" i="3"/>
  <c r="H232" i="3" s="1"/>
  <c r="H231" i="1"/>
  <c r="B232" i="1" a="1"/>
  <c r="B232" i="1" s="1"/>
  <c r="D233" i="1"/>
  <c r="A234" i="1"/>
  <c r="A201" i="22" l="1"/>
  <c r="B202" i="22"/>
  <c r="B157" i="21"/>
  <c r="C156" i="21"/>
  <c r="G234" i="4"/>
  <c r="H234" i="4" s="1"/>
  <c r="A236" i="4"/>
  <c r="D235" i="4"/>
  <c r="B235" i="4" s="1" a="1"/>
  <c r="B235" i="4" s="1"/>
  <c r="E235" i="4"/>
  <c r="A236" i="3"/>
  <c r="E235" i="3"/>
  <c r="D235" i="3"/>
  <c r="C234" i="3"/>
  <c r="B234" i="3" a="1"/>
  <c r="B234" i="3" s="1"/>
  <c r="G233" i="3"/>
  <c r="H233" i="3" s="1"/>
  <c r="H232" i="1"/>
  <c r="B233" i="1" a="1"/>
  <c r="B233" i="1" s="1"/>
  <c r="D234" i="1"/>
  <c r="A235" i="1"/>
  <c r="A202" i="22" l="1"/>
  <c r="B203" i="22"/>
  <c r="B158" i="21"/>
  <c r="B159" i="21" s="1"/>
  <c r="B160" i="21" s="1"/>
  <c r="B161" i="21" s="1"/>
  <c r="B162" i="21" s="1"/>
  <c r="B163" i="21" s="1"/>
  <c r="B164" i="21" s="1"/>
  <c r="B165" i="21" s="1"/>
  <c r="B166" i="21" s="1"/>
  <c r="C157" i="21"/>
  <c r="G235" i="4"/>
  <c r="H235" i="4" s="1"/>
  <c r="A237" i="4"/>
  <c r="E236" i="4"/>
  <c r="D236" i="4"/>
  <c r="B236" i="4" s="1" a="1"/>
  <c r="B236" i="4" s="1"/>
  <c r="G234" i="3"/>
  <c r="H234" i="3" s="1"/>
  <c r="C235" i="3"/>
  <c r="B235" i="3" a="1"/>
  <c r="B235" i="3" s="1"/>
  <c r="A237" i="3"/>
  <c r="E236" i="3"/>
  <c r="D236" i="3"/>
  <c r="H233" i="1"/>
  <c r="B234" i="1" a="1"/>
  <c r="B234" i="1" s="1"/>
  <c r="D235" i="1"/>
  <c r="A236" i="1"/>
  <c r="B204" i="22" l="1"/>
  <c r="A203" i="22"/>
  <c r="A238" i="4"/>
  <c r="E237" i="4"/>
  <c r="D237" i="4"/>
  <c r="B237" i="4" s="1" a="1"/>
  <c r="B237" i="4" s="1"/>
  <c r="G236" i="4"/>
  <c r="H236" i="4" s="1"/>
  <c r="G235" i="3"/>
  <c r="H235" i="3" s="1"/>
  <c r="C236" i="3"/>
  <c r="B236" i="3" a="1"/>
  <c r="B236" i="3" s="1"/>
  <c r="A238" i="3"/>
  <c r="E237" i="3"/>
  <c r="D237" i="3"/>
  <c r="H234" i="1"/>
  <c r="B235" i="1" a="1"/>
  <c r="B235" i="1" s="1"/>
  <c r="D236" i="1"/>
  <c r="A237" i="1"/>
  <c r="A204" i="22" l="1"/>
  <c r="B205" i="22"/>
  <c r="G237" i="4"/>
  <c r="H237" i="4" s="1"/>
  <c r="A239" i="4"/>
  <c r="D238" i="4"/>
  <c r="B238" i="4" s="1" a="1"/>
  <c r="B238" i="4" s="1"/>
  <c r="E238" i="4"/>
  <c r="C237" i="3"/>
  <c r="B237" i="3" a="1"/>
  <c r="B237" i="3" s="1"/>
  <c r="A239" i="3"/>
  <c r="E238" i="3"/>
  <c r="D238" i="3"/>
  <c r="G236" i="3"/>
  <c r="H236" i="3" s="1"/>
  <c r="H235" i="1"/>
  <c r="B236" i="1" a="1"/>
  <c r="B236" i="1" s="1"/>
  <c r="D237" i="1"/>
  <c r="A238" i="1"/>
  <c r="A205" i="22" l="1"/>
  <c r="B206" i="22"/>
  <c r="G238" i="4"/>
  <c r="H238" i="4" s="1"/>
  <c r="E239" i="4"/>
  <c r="D239" i="4"/>
  <c r="B239" i="4" s="1" a="1"/>
  <c r="B239" i="4" s="1"/>
  <c r="A240" i="4"/>
  <c r="A240" i="3"/>
  <c r="E239" i="3"/>
  <c r="D239" i="3"/>
  <c r="G237" i="3"/>
  <c r="H237" i="3" s="1"/>
  <c r="C238" i="3"/>
  <c r="B238" i="3" a="1"/>
  <c r="B238" i="3" s="1"/>
  <c r="H236" i="1"/>
  <c r="B237" i="1" a="1"/>
  <c r="B237" i="1" s="1"/>
  <c r="D238" i="1"/>
  <c r="A239" i="1"/>
  <c r="A206" i="22" l="1"/>
  <c r="B207" i="22"/>
  <c r="A241" i="4"/>
  <c r="E240" i="4"/>
  <c r="D240" i="4"/>
  <c r="B240" i="4" s="1" a="1"/>
  <c r="B240" i="4" s="1"/>
  <c r="G239" i="4"/>
  <c r="H239" i="4" s="1"/>
  <c r="G238" i="3"/>
  <c r="H238" i="3" s="1"/>
  <c r="C239" i="3"/>
  <c r="B239" i="3" a="1"/>
  <c r="B239" i="3" s="1"/>
  <c r="A241" i="3"/>
  <c r="E240" i="3"/>
  <c r="D240" i="3"/>
  <c r="H237" i="1"/>
  <c r="B238" i="1" a="1"/>
  <c r="B238" i="1" s="1"/>
  <c r="D239" i="1"/>
  <c r="A240" i="1"/>
  <c r="B208" i="22" l="1"/>
  <c r="A207" i="22"/>
  <c r="G240" i="4"/>
  <c r="H240" i="4" s="1"/>
  <c r="E241" i="4"/>
  <c r="D241" i="4"/>
  <c r="B241" i="4" s="1" a="1"/>
  <c r="B241" i="4" s="1"/>
  <c r="C240" i="3"/>
  <c r="B240" i="3" a="1"/>
  <c r="B240" i="3" s="1"/>
  <c r="E241" i="3"/>
  <c r="D241" i="3"/>
  <c r="G239" i="3"/>
  <c r="H239" i="3" s="1"/>
  <c r="H238" i="1"/>
  <c r="B239" i="1" a="1"/>
  <c r="B239" i="1" s="1"/>
  <c r="D240" i="1"/>
  <c r="A241" i="1"/>
  <c r="B209" i="22" l="1"/>
  <c r="A208" i="22"/>
  <c r="G241" i="4"/>
  <c r="H241" i="4" s="1"/>
  <c r="C241" i="3"/>
  <c r="B241" i="3" a="1"/>
  <c r="B241" i="3" s="1"/>
  <c r="G240" i="3"/>
  <c r="H240" i="3" s="1"/>
  <c r="H239" i="1"/>
  <c r="B240" i="1" a="1"/>
  <c r="B240" i="1" s="1"/>
  <c r="D241" i="1"/>
  <c r="A209" i="22" l="1"/>
  <c r="B210" i="22"/>
  <c r="A210" i="22" s="1"/>
  <c r="G241" i="3"/>
  <c r="H241" i="3" s="1"/>
  <c r="H240" i="1"/>
  <c r="B241" i="1" a="1"/>
  <c r="B241" i="1" s="1"/>
  <c r="H241"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David Baez</author>
  </authors>
  <commentList>
    <comment ref="K4" authorId="0" shapeId="0" xr:uid="{6B4FCF0C-A00D-490D-87FC-7696704FBA1D}">
      <text>
        <r>
          <rPr>
            <b/>
            <sz val="9"/>
            <color indexed="81"/>
            <rFont val="Tahoma"/>
            <family val="2"/>
          </rPr>
          <t>David Baez:</t>
        </r>
        <r>
          <rPr>
            <sz val="9"/>
            <color indexed="81"/>
            <rFont val="Tahoma"/>
            <family val="2"/>
          </rPr>
          <t xml:space="preserve">
Himno de Vísperas del tiempo Pascual hasta la Ascensión
</t>
        </r>
      </text>
    </comment>
    <comment ref="K127" authorId="0" shapeId="0" xr:uid="{FF5BFA12-9B68-47D8-BECC-90A887E31B0F}">
      <text>
        <r>
          <rPr>
            <b/>
            <sz val="9"/>
            <color indexed="81"/>
            <rFont val="Tahoma"/>
            <family val="2"/>
          </rPr>
          <t>David Baez:</t>
        </r>
        <r>
          <rPr>
            <sz val="9"/>
            <color indexed="81"/>
            <rFont val="Tahoma"/>
            <family val="2"/>
          </rPr>
          <t xml:space="preserve">
Comfrontar = cf</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<sst xmlns="http://schemas.openxmlformats.org/spreadsheetml/2006/main" count="13496" uniqueCount="1590">
  <si>
    <t>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t>
  </si>
  <si>
    <t xml:space="preserve">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t>
  </si>
  <si>
    <t xml:space="preserve">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t>
  </si>
  <si>
    <t xml:space="preserve">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t>
  </si>
  <si>
    <t xml:space="preserve">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t>
  </si>
  <si>
    <t>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t>
  </si>
  <si>
    <t>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t>
  </si>
  <si>
    <t>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t>
  </si>
  <si>
    <t>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t>
  </si>
  <si>
    <t>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t>
  </si>
  <si>
    <t>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t>
  </si>
  <si>
    <t>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t>
  </si>
  <si>
    <t>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t>
  </si>
  <si>
    <t>cristo es la luz juan 8,12; 14,6 cristo es la luz. él es la salvación cristo es el camino. cristo es la verdad. cristo es la vida.</t>
  </si>
  <si>
    <t>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t>
  </si>
  <si>
    <t>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t>
  </si>
  <si>
    <t>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t>
  </si>
  <si>
    <t>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t>
  </si>
  <si>
    <t>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t>
  </si>
  <si>
    <t>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t>
  </si>
  <si>
    <t>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t>
  </si>
  <si>
    <t>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t>
  </si>
  <si>
    <t>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t>
  </si>
  <si>
    <t>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t>
  </si>
  <si>
    <t>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t>
  </si>
  <si>
    <t>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t>
  </si>
  <si>
    <t>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t>
  </si>
  <si>
    <t>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t>
  </si>
  <si>
    <t>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t>
  </si>
  <si>
    <t>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t>
  </si>
  <si>
    <t>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t>
  </si>
  <si>
    <t>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t>
  </si>
  <si>
    <t>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t>
  </si>
  <si>
    <t>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t>
  </si>
  <si>
    <t>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t>
  </si>
  <si>
    <t>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t>
  </si>
  <si>
    <t>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t>
  </si>
  <si>
    <t>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t>
  </si>
  <si>
    <t>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t>
  </si>
  <si>
    <t>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t>
  </si>
  <si>
    <t>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t>
  </si>
  <si>
    <t>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t>
  </si>
  <si>
    <t>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t>
  </si>
  <si>
    <t>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t>
  </si>
  <si>
    <t>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t>
  </si>
  <si>
    <t>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t>
  </si>
  <si>
    <t>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t>
  </si>
  <si>
    <t>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t>
  </si>
  <si>
    <t>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t>
  </si>
  <si>
    <t>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t>
  </si>
  <si>
    <t>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t>
  </si>
  <si>
    <t>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t>
  </si>
  <si>
    <t>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t>
  </si>
  <si>
    <t>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t>
  </si>
  <si>
    <t>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t>
  </si>
  <si>
    <t>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t>
  </si>
  <si>
    <t>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t>
  </si>
  <si>
    <t>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t>
  </si>
  <si>
    <t>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t>
  </si>
  <si>
    <t>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t>
  </si>
  <si>
    <t>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t>
  </si>
  <si>
    <t>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t>
  </si>
  <si>
    <t>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t>
  </si>
  <si>
    <t>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t>
  </si>
  <si>
    <t>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t>
  </si>
  <si>
    <t>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t>
  </si>
  <si>
    <t xml:space="preserve">¿por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t>
  </si>
  <si>
    <t>¿por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t>
  </si>
  <si>
    <t>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t>
  </si>
  <si>
    <t>¡qué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t>
  </si>
  <si>
    <t>¿quién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t>
  </si>
  <si>
    <t>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t>
  </si>
  <si>
    <t>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t>
  </si>
  <si>
    <t>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t>
  </si>
  <si>
    <t>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t>
  </si>
  <si>
    <t>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t>
  </si>
  <si>
    <t>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t>
  </si>
  <si>
    <t>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t>
  </si>
  <si>
    <t xml:space="preserve">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t>
  </si>
  <si>
    <t>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t>
  </si>
  <si>
    <t>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t>
  </si>
  <si>
    <t>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t>
  </si>
  <si>
    <t>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t>
  </si>
  <si>
    <t>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t>
  </si>
  <si>
    <t>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t>
  </si>
  <si>
    <t>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t>
  </si>
  <si>
    <t>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t>
  </si>
  <si>
    <t>vivid alegres filipenses 4,4ss vivid alegres, el señor está cerca, vivid alegres, el señor está cerca. vivid alegres, el señor viene ya, y nos salvará, y nos salvará, y nos salvará. valor, no temáis que el señor viene ya, y nos salvará, y nos salvará, y nos salvará. vivid alegres ...</t>
  </si>
  <si>
    <t>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t>
  </si>
  <si>
    <t>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t>
  </si>
  <si>
    <t>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t>
  </si>
  <si>
    <t>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t>
  </si>
  <si>
    <t>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t>
  </si>
  <si>
    <t>aleluya pascual cristo jesús ha resucitado. aleluya.</t>
  </si>
  <si>
    <t>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t>
  </si>
  <si>
    <t>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t>
  </si>
  <si>
    <t>¡abbá,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t>
  </si>
  <si>
    <t>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t>
  </si>
  <si>
    <t>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t>
  </si>
  <si>
    <t>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t>
  </si>
  <si>
    <t xml:space="preserve">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t>
  </si>
  <si>
    <t>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t>
  </si>
  <si>
    <t>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t>
  </si>
  <si>
    <t>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t>
  </si>
  <si>
    <t>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t>
  </si>
  <si>
    <t>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t>
  </si>
  <si>
    <t>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t>
  </si>
  <si>
    <t>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t>
  </si>
  <si>
    <t xml:space="preserve">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t>
  </si>
  <si>
    <t>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t>
  </si>
  <si>
    <t>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t>
  </si>
  <si>
    <t>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t>
  </si>
  <si>
    <t xml:space="preserve">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t>
  </si>
  <si>
    <t>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t>
  </si>
  <si>
    <t>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t>
  </si>
  <si>
    <t>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t>
  </si>
  <si>
    <t xml:space="preserve">A NADIE DEMOS OCASIÓN DE TROPIEZO </t>
  </si>
  <si>
    <t xml:space="preserve">A TI LEVANTO MIS OJOS </t>
  </si>
  <si>
    <t>A TI, SEÑOR, EN MI CLAMOR IMPLORO</t>
  </si>
  <si>
    <t xml:space="preserve">A TI, SEÑOR, LEVANTO MI ALMA </t>
  </si>
  <si>
    <t>A TI, SEÑOR, SE DEBE LA ALABANZA EN SIÓN</t>
  </si>
  <si>
    <t xml:space="preserve">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t>
  </si>
  <si>
    <t xml:space="preserve">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</si>
  <si>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t>
  </si>
  <si>
    <t>ABBÁ, PADRE</t>
  </si>
  <si>
    <t>ABRAHAM</t>
  </si>
  <si>
    <t xml:space="preserve">ACLAMAD AL SEÑOR </t>
  </si>
  <si>
    <t xml:space="preserve">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t>
  </si>
  <si>
    <t xml:space="preserve">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t>
  </si>
  <si>
    <t xml:space="preserve">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t>
  </si>
  <si>
    <t xml:space="preserve">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t>
  </si>
  <si>
    <t>AL DESPERTAR</t>
  </si>
  <si>
    <t>ALABAD AL SEÑOR EN EL CIELO</t>
  </si>
  <si>
    <t>ALEGRÍA, HA NACIDO EL SALVADOR</t>
  </si>
  <si>
    <t>Villancico (Kiko Argüello)</t>
  </si>
  <si>
    <t>ALELUYA, ALABAD AL SEÑOR</t>
  </si>
  <si>
    <t>ALELUYA, BENDECID AL SEÑOR</t>
  </si>
  <si>
    <t>ALELUYA, YA LLEGÓ EL REINO</t>
  </si>
  <si>
    <t>Apocalipsis 19,6-9</t>
  </si>
  <si>
    <t xml:space="preserve">ALZAOS,PUERTAS </t>
  </si>
  <si>
    <t>AMÉN, AMÉN, AMÉN</t>
  </si>
  <si>
    <t>AMO AL SEÑOR</t>
  </si>
  <si>
    <t>AQUEDAH</t>
  </si>
  <si>
    <t>ASÍ HABLA EL AMÉN</t>
  </si>
  <si>
    <t>AVE MARIA II</t>
  </si>
  <si>
    <t>AVE MARIA I</t>
  </si>
  <si>
    <t>BALAAM</t>
  </si>
  <si>
    <t>BENDEDIRÉ AL SEÑOR EN TODO TIEMPO</t>
  </si>
  <si>
    <t>BENDICE, ALMA MIA, A YAHVEH</t>
  </si>
  <si>
    <t>CANTO</t>
  </si>
  <si>
    <t>CITA</t>
  </si>
  <si>
    <t>LETRAS</t>
  </si>
  <si>
    <t>#</t>
  </si>
  <si>
    <t>BENDITA ERES TÚ, MARIA</t>
  </si>
  <si>
    <t>BENDITO ERES, SEÑOR</t>
  </si>
  <si>
    <t>BENDITO SEA DIOS</t>
  </si>
  <si>
    <t>BENETICTUS</t>
  </si>
  <si>
    <t xml:space="preserve">BABILONIA CRIMINAL </t>
  </si>
  <si>
    <t>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t>
  </si>
  <si>
    <t>CANTAD A DIOS</t>
  </si>
  <si>
    <t>CANTAD AL SEÑOR</t>
  </si>
  <si>
    <t>CANTIAGO DE LOS TRES JOVENES</t>
  </si>
  <si>
    <t>CANTO DE MOISES</t>
  </si>
  <si>
    <t>CARITAS CHRISTI URGET NOS</t>
  </si>
  <si>
    <t>CARMEN 63</t>
  </si>
  <si>
    <t xml:space="preserve">COMO CONDENADOS A MUERTE </t>
  </si>
  <si>
    <t>CÓMO ES MARAVILLOSO</t>
  </si>
  <si>
    <t>COMO LA CIERVA</t>
  </si>
  <si>
    <t>COMO OVEJA QUE VE</t>
  </si>
  <si>
    <t>Kontáklon (Romano el Meloda)</t>
  </si>
  <si>
    <t>CONSOLAD A MI PUEBLO</t>
  </si>
  <si>
    <t xml:space="preserve">CRISTO ES LA LUZ </t>
  </si>
  <si>
    <t>CUANDO EL SEÑOR</t>
  </si>
  <si>
    <t>CUANDO ISRAEL SALIÓ DE EGIPO</t>
  </si>
  <si>
    <t>DAYENÚ</t>
  </si>
  <si>
    <t>DE PROFUNDIS</t>
  </si>
  <si>
    <t>DECIDLE A LOS DE CORAZÓN CANSADO</t>
  </si>
  <si>
    <t xml:space="preserve">DELANTE DE LOS ÁNGELES </t>
  </si>
  <si>
    <t xml:space="preserve">DÍA DE REPOSO </t>
  </si>
  <si>
    <t>DICE EL SEÑOR A MI SEÑOR</t>
  </si>
  <si>
    <t>DICHOSO EL HOMBRE</t>
  </si>
  <si>
    <t>EL COMBATE ESCATOLÓGICO</t>
  </si>
  <si>
    <t>EL ESPÍRITU DEL SEÑOR ESTÁ SOBRE MÍ</t>
  </si>
  <si>
    <t>EL JACAL DE LOS PASTORES</t>
  </si>
  <si>
    <t xml:space="preserve">EL LAGARERO </t>
  </si>
  <si>
    <t>EL MESÍAS LEÓN</t>
  </si>
  <si>
    <t>EL NECIO PIENSA QUE DIOS NO EXISTE</t>
  </si>
  <si>
    <t>EL PUEBLO QUE CAMINABA EN LAS TINIEBLAS</t>
  </si>
  <si>
    <t>EL SEÑOR ANUNCIA UNA NOTICIA</t>
  </si>
  <si>
    <t>EL SEÑOR ES MI PASTOR</t>
  </si>
  <si>
    <t>EL SEÑOR ME HA DADO</t>
  </si>
  <si>
    <t>ELÍ, ELÍ, LAMÁ SABACTANÍ</t>
  </si>
  <si>
    <t xml:space="preserve">EN MEDIO DE AQUEL GENTÍO </t>
  </si>
  <si>
    <t xml:space="preserve">EN UNA NOCHE OSCURA </t>
  </si>
  <si>
    <t>ERES DIGNO DE TOMAR EL LIBRO</t>
  </si>
  <si>
    <t>Apocalipsis 5,9ss</t>
  </si>
  <si>
    <t>ERES HERMOSO</t>
  </si>
  <si>
    <t>ES PACIENTE</t>
  </si>
  <si>
    <t xml:space="preserve">ESCÓNDEME EN LO OCULTO DE TU TIENDA </t>
  </si>
  <si>
    <t xml:space="preserve">ESCUCHAD, ISLAS LEJANAS </t>
  </si>
  <si>
    <t xml:space="preserve">ESTE ES EL DÍA EN QUE ACTUÓ EL SEÑOR </t>
  </si>
  <si>
    <t xml:space="preserve">ESTE ES EL MANDAMIENTO MÍO </t>
  </si>
  <si>
    <t>Jn 15,12ss</t>
  </si>
  <si>
    <t xml:space="preserve">EVENU SHALOM ALEJEM </t>
  </si>
  <si>
    <t>Melodía hebraica</t>
  </si>
  <si>
    <t xml:space="preserve">EXTIENDO MIS MANOS </t>
  </si>
  <si>
    <t>Oda XXVII de Salomón</t>
  </si>
  <si>
    <t>EXULTAD, JUSTOS, EN EL SEÑOR</t>
  </si>
  <si>
    <t xml:space="preserve">FELICIDAD PARA EL HOMBRE </t>
  </si>
  <si>
    <t>Sal 128 (127)</t>
  </si>
  <si>
    <t>GRACIAS A YAHVEH</t>
  </si>
  <si>
    <t>Sal 136 (135) - Melodía hebraica</t>
  </si>
  <si>
    <t>GRITAD JUBILOSOS</t>
  </si>
  <si>
    <t>HACIA TI, MORADA SANTA</t>
  </si>
  <si>
    <t>HASTA CUÁNDO</t>
  </si>
  <si>
    <t>Sal 13 (12)</t>
  </si>
  <si>
    <t>HE AQUÍ MI SIERVO</t>
  </si>
  <si>
    <t>HE AQUÍ QUE VENGO PRESTO</t>
  </si>
  <si>
    <t>HE ESPERADO EN EL SEÑOR</t>
  </si>
  <si>
    <t>HIJAS DE JERUSALÉN</t>
  </si>
  <si>
    <t>HIMNO A CRISTO LUZ</t>
  </si>
  <si>
    <t>Himno vespertino (San Gregorio Nacianceno)</t>
  </si>
  <si>
    <t>HIMNO A LA CARIDAD</t>
  </si>
  <si>
    <t>HIMNO A LA KENOSIS</t>
  </si>
  <si>
    <t>HIMNO DE ADVIENTO</t>
  </si>
  <si>
    <t>HIMNO DE LA ASCENSIÓN</t>
  </si>
  <si>
    <t>HIMNO DE PASCUA</t>
  </si>
  <si>
    <t>HUYE, AMADO MÍO</t>
  </si>
  <si>
    <t>ID Y ANUNCIAD A MIS HERMANOS</t>
  </si>
  <si>
    <t>IMPROPERIOS</t>
  </si>
  <si>
    <t>Adoración de la santa Cruz el Viernes santo</t>
  </si>
  <si>
    <t>JERUSALÉN RECONSTRUIDA</t>
  </si>
  <si>
    <t>JESÚS RECORRÍA TODAS LAS CIUDADES</t>
  </si>
  <si>
    <t>LA CORDERA DE DIOS</t>
  </si>
  <si>
    <t>LA ESPADA</t>
  </si>
  <si>
    <t>LA MARCHA ES DURA</t>
  </si>
  <si>
    <t>Espiritual negro «Go down, Moses»</t>
  </si>
  <si>
    <t>LA SALVE</t>
  </si>
  <si>
    <t>Himno lat. «Salve Regina»</t>
  </si>
  <si>
    <t>LA SIEGA DE LAS NACIONES</t>
  </si>
  <si>
    <t>LA VOZ DE MI AMADO</t>
  </si>
  <si>
    <t>LAS ARMAS DE LA LUZ</t>
  </si>
  <si>
    <t>LAUDA SION</t>
  </si>
  <si>
    <t>LEVANTO MIS OJOS A LOS MONTES</t>
  </si>
  <si>
    <t>Sal 121 (120)</t>
  </si>
  <si>
    <t>LLEGUE HASTA TU PRESENCIA MI CLAMOR</t>
  </si>
  <si>
    <t>Sal 119 (118)</t>
  </si>
  <si>
    <t>LLÉVAME AL CIELO</t>
  </si>
  <si>
    <t>MAGNÍFICAT</t>
  </si>
  <si>
    <t>MARÍA, CASA DE BENDICIÓN</t>
  </si>
  <si>
    <t>MARÍA DE JASNA GÓRA</t>
  </si>
  <si>
    <t>MARÍA, MADRE DE LA IGLESIA</t>
  </si>
  <si>
    <t>MARÍA, MADRE DEL CAMINO ARDIENTE</t>
  </si>
  <si>
    <t>MARÍA, PEQUEÑA MARÍA</t>
  </si>
  <si>
    <t>Himno a la Virgen María (Kiko Argüello)</t>
  </si>
  <si>
    <t>ME ENSEÑARÁS EL CAMINO DE LA VIDA</t>
  </si>
  <si>
    <t>Sal 16 (15)</t>
  </si>
  <si>
    <t>ME HAS SEDUCIDO, SEÑOR</t>
  </si>
  <si>
    <t>¡MIRAD QUÉ ESTUPENDO!</t>
  </si>
  <si>
    <t>Sal 133 (132)</t>
  </si>
  <si>
    <t>MISERICORDIA, DIOS MÍO</t>
  </si>
  <si>
    <t>Sal 51(50)</t>
  </si>
  <si>
    <t>MISERICORDIA MÍA, MISERICORDIA</t>
  </si>
  <si>
    <t>Sal 51 (50)</t>
  </si>
  <si>
    <t>MUCHO ME HAN PERSEGUIDO</t>
  </si>
  <si>
    <t>Sal 129 (128)</t>
  </si>
  <si>
    <t>NO ESTÁ AQUÍ, RESUCITÓ</t>
  </si>
  <si>
    <t>NO HAY EN ÉL PARECER</t>
  </si>
  <si>
    <t>NOLI ME TANGERE</t>
  </si>
  <si>
    <t>OH CIELOS, LLOVED DE LO AL TO</t>
  </si>
  <si>
    <t>OH DIOS, POR TU NOMBRE SÁLVAME</t>
  </si>
  <si>
    <t>Sal 54 (53)</t>
  </si>
  <si>
    <t>OH DIOS, TÚ ERES MI DIOS</t>
  </si>
  <si>
    <t>Sal 63 (62)</t>
  </si>
  <si>
    <t>OH JESÚS, AMOR MÍO</t>
  </si>
  <si>
    <t>(Kiko Argüello)</t>
  </si>
  <si>
    <t>alavictimapascual.html</t>
  </si>
  <si>
    <t>#Pg</t>
  </si>
  <si>
    <t>ID</t>
  </si>
  <si>
    <t>Or#</t>
  </si>
  <si>
    <t>c</t>
  </si>
  <si>
    <t>Title</t>
  </si>
  <si>
    <t>c2</t>
  </si>
  <si>
    <t>Titulo</t>
  </si>
  <si>
    <t>c0</t>
  </si>
  <si>
    <t>Subtitle</t>
  </si>
  <si>
    <t>c01</t>
  </si>
  <si>
    <t>Subtitle5</t>
  </si>
  <si>
    <t>c02</t>
  </si>
  <si>
    <t>Category</t>
  </si>
  <si>
    <t>c03</t>
  </si>
  <si>
    <t>Categoria</t>
  </si>
  <si>
    <t>c04</t>
  </si>
  <si>
    <t>moments</t>
  </si>
  <si>
    <t>c05</t>
  </si>
  <si>
    <t>Pascua</t>
  </si>
  <si>
    <t>c09</t>
  </si>
  <si>
    <t>Pentecostés</t>
  </si>
  <si>
    <t>c010</t>
  </si>
  <si>
    <t>Virgen</t>
  </si>
  <si>
    <t>c011</t>
  </si>
  <si>
    <t>Niños</t>
  </si>
  <si>
    <t>c012</t>
  </si>
  <si>
    <t>Laudes/Vispera</t>
  </si>
  <si>
    <t>c013</t>
  </si>
  <si>
    <t>Entrada</t>
  </si>
  <si>
    <t>c020</t>
  </si>
  <si>
    <t>Column39</t>
  </si>
  <si>
    <t>c021</t>
  </si>
  <si>
    <t>c022</t>
  </si>
  <si>
    <t>Codigo</t>
  </si>
  <si>
    <t>{id:</t>
  </si>
  <si>
    <t>,</t>
  </si>
  <si>
    <t xml:space="preserve">title: </t>
  </si>
  <si>
    <t>"</t>
  </si>
  <si>
    <t>A la cena del Cordero</t>
  </si>
  <si>
    <t>",</t>
  </si>
  <si>
    <t xml:space="preserve"> subtitle: </t>
  </si>
  <si>
    <t>Himno lat. «Ad cenam Agni providi»</t>
  </si>
  <si>
    <t xml:space="preserve">", </t>
  </si>
  <si>
    <t xml:space="preserve">category: </t>
  </si>
  <si>
    <t>Eleccion</t>
  </si>
  <si>
    <t>, moments: [</t>
  </si>
  <si>
    <t>", "</t>
  </si>
  <si>
    <t>Laudes/Visperas</t>
  </si>
  <si>
    <t>"], url: "</t>
  </si>
  <si>
    <t>"},</t>
  </si>
  <si>
    <t>A la víctima pascual</t>
  </si>
  <si>
    <t xml:space="preserve">Secuencia de Pascua - Himno lat. «Victimae paschall laudes» </t>
  </si>
  <si>
    <t>Precatecumenado</t>
  </si>
  <si>
    <t>Comunión</t>
  </si>
  <si>
    <t>Final</t>
  </si>
  <si>
    <t>Nuevo Testamento</t>
  </si>
  <si>
    <t>A nadie demos ocasión de tropiezo</t>
  </si>
  <si>
    <t>2ª Corintios 6,3ss</t>
  </si>
  <si>
    <t>A ti levanto mis ojos</t>
  </si>
  <si>
    <t>Salmo 123 (122)</t>
  </si>
  <si>
    <t>Cuaresma</t>
  </si>
  <si>
    <t>Antiguo Testamento</t>
  </si>
  <si>
    <t>A ti, Señor, en mi clamor imploro</t>
  </si>
  <si>
    <t>Salmo 142 (141)</t>
  </si>
  <si>
    <t>A ti, Señor, levanto mi alma</t>
  </si>
  <si>
    <t>Salmo 25 (24)</t>
  </si>
  <si>
    <t>A ti, Señor, se debe la alabanza en Sión</t>
  </si>
  <si>
    <t>Salmo 65 (64)</t>
  </si>
  <si>
    <t>Abbá, Padre</t>
  </si>
  <si>
    <t>Romanos 8,15–17</t>
  </si>
  <si>
    <t>Abraham</t>
  </si>
  <si>
    <t>Génesis 18,1–5 – Teofanía de Mambré</t>
  </si>
  <si>
    <t>Aclamaciones a la oración de los fieles</t>
  </si>
  <si>
    <t>Respuestas a las oraciones de los fieles, Modelo I, II, III, IV</t>
  </si>
  <si>
    <t>Liturgia</t>
  </si>
  <si>
    <t>Aclamad al Señor</t>
  </si>
  <si>
    <t>Salmo 100 (99)</t>
  </si>
  <si>
    <t>Adónde te escondiste, Amado</t>
  </si>
  <si>
    <t xml:space="preserve">Cántico espiritual (San Juan de la Cruz) </t>
  </si>
  <si>
    <t>Al despertar</t>
  </si>
  <si>
    <t xml:space="preserve">Salmo 17 (16) </t>
  </si>
  <si>
    <t>Alabad al Señor en el cielo</t>
  </si>
  <si>
    <t xml:space="preserve">Salmo 148 </t>
  </si>
  <si>
    <t>Navidad</t>
  </si>
  <si>
    <t>Alegría, ha nacido el salvador</t>
  </si>
  <si>
    <t>Adviento</t>
  </si>
  <si>
    <t>Ordinario</t>
  </si>
  <si>
    <t>Aleluya interleccional</t>
  </si>
  <si>
    <t>Modelo I, II, III</t>
  </si>
  <si>
    <t>Aleluya pascual</t>
  </si>
  <si>
    <t>Apropiado para el tiempo Pascual</t>
  </si>
  <si>
    <t>Aleluya, alabad al Señor</t>
  </si>
  <si>
    <t>Salmo 150</t>
  </si>
  <si>
    <t>Paz</t>
  </si>
  <si>
    <t>Aleluya, bendecid al Señor</t>
  </si>
  <si>
    <t>Salmo 1.34 (1.33) - Melodía hebraica</t>
  </si>
  <si>
    <t>Aleluya, ya llegó el reino</t>
  </si>
  <si>
    <t>Alzaos, puertas</t>
  </si>
  <si>
    <t>Salmo 24 (23)</t>
  </si>
  <si>
    <t>Amén, amén, amén</t>
  </si>
  <si>
    <t xml:space="preserve">Apocalipsis 7,12-14 </t>
  </si>
  <si>
    <t>Amo al Señor</t>
  </si>
  <si>
    <t>Salmo 116 (114-115)</t>
  </si>
  <si>
    <t>Antífona para el Evangelio</t>
  </si>
  <si>
    <t>Tiempo de Cuaresma</t>
  </si>
  <si>
    <t>Fracción del Fracción del Pan</t>
  </si>
  <si>
    <t>Aquedah</t>
  </si>
  <si>
    <t>Gn 22,1-19 - Del Targum Neofiti sobre el sacrificio de Isaac</t>
  </si>
  <si>
    <t>Así habla el amén</t>
  </si>
  <si>
    <t>Ap 3,14-20</t>
  </si>
  <si>
    <t>Ave María I</t>
  </si>
  <si>
    <t>Lc 1,28ss</t>
  </si>
  <si>
    <t>Ave María II (1984)</t>
  </si>
  <si>
    <t xml:space="preserve">Lc 1,28ss - 1984 </t>
  </si>
  <si>
    <t>Babilonia criminal</t>
  </si>
  <si>
    <t>Sal 137 (136)</t>
  </si>
  <si>
    <t>Balaam</t>
  </si>
  <si>
    <t>Nm 23,7-24</t>
  </si>
  <si>
    <t>Bendeciré al Señor en todo tiempo</t>
  </si>
  <si>
    <t>Sal 34 (33)</t>
  </si>
  <si>
    <t>Bendice, alma mía, a Yahveh</t>
  </si>
  <si>
    <t>Sal 103 (102)</t>
  </si>
  <si>
    <t>Bendición del agua</t>
  </si>
  <si>
    <t>De la liturgia bautismal de la Vigilia pascual</t>
  </si>
  <si>
    <t>Bendita eres tú, María</t>
  </si>
  <si>
    <t>Lucas 1,42-45</t>
  </si>
  <si>
    <t>Penitencial</t>
  </si>
  <si>
    <t>Bendito eres, Señor</t>
  </si>
  <si>
    <t>Daniel 3,52-57</t>
  </si>
  <si>
    <t>Bendito sea Dios</t>
  </si>
  <si>
    <t>Efesios 1,3-13</t>
  </si>
  <si>
    <t>Benedictus</t>
  </si>
  <si>
    <t>Lucas 1,67-80</t>
  </si>
  <si>
    <t>Cantad a Dios</t>
  </si>
  <si>
    <t>Salmo 67 (68) 2.4-7</t>
  </si>
  <si>
    <t>Cantad al Señor</t>
  </si>
  <si>
    <t>Salmo 117 (116)</t>
  </si>
  <si>
    <t>Cántico de los tres jóvenes</t>
  </si>
  <si>
    <t>Daniel 3,57-58</t>
  </si>
  <si>
    <t>Canto de Moisés</t>
  </si>
  <si>
    <t>Éxodo 15,1-18</t>
  </si>
  <si>
    <t>Caritas Christi urget nos</t>
  </si>
  <si>
    <t>2ª Corintios 5,14.15.17.21</t>
  </si>
  <si>
    <r>
      <t xml:space="preserve">Carmen 63 - </t>
    </r>
    <r>
      <rPr>
        <b/>
        <sz val="11"/>
        <color theme="1"/>
        <rFont val="Aptos Narrow"/>
        <family val="2"/>
        <scheme val="minor"/>
      </rPr>
      <t>(ESTÁN ROTAS MIS ATADURAS )</t>
    </r>
  </si>
  <si>
    <t>(Rabindranath Tagore)*</t>
  </si>
  <si>
    <r>
      <t xml:space="preserve">Celebración penitencial </t>
    </r>
    <r>
      <rPr>
        <b/>
        <sz val="11"/>
        <color theme="1"/>
        <rFont val="Aptos Narrow"/>
        <family val="2"/>
        <scheme val="minor"/>
      </rPr>
      <t>(Bendición penitencial )</t>
    </r>
  </si>
  <si>
    <t>Acción de gracias</t>
  </si>
  <si>
    <t>Como condenados a muerte</t>
  </si>
  <si>
    <t>1ª Corintios 4,9-13</t>
  </si>
  <si>
    <t>Como destila la miel</t>
  </si>
  <si>
    <t>Oda XL de Salomón</t>
  </si>
  <si>
    <t>Como el impulso que siente la ira</t>
  </si>
  <si>
    <t>Oda VII de Salomón</t>
  </si>
  <si>
    <t>Catecumenado</t>
  </si>
  <si>
    <t>Cómo es maravilloso</t>
  </si>
  <si>
    <t>Salmo 133 (132)</t>
  </si>
  <si>
    <t>Como la cierva</t>
  </si>
  <si>
    <t>Salmo 42-43 (41-42)</t>
  </si>
  <si>
    <t>Como lirio entre los cardos</t>
  </si>
  <si>
    <t xml:space="preserve">Cantar de los cantares 1,13ss </t>
  </si>
  <si>
    <t>Como oveja que ve</t>
  </si>
  <si>
    <t>Fracción del Pan</t>
  </si>
  <si>
    <t>Consolad a mi pueblo</t>
  </si>
  <si>
    <t xml:space="preserve">Isaías 40,1-11 - Melodía hebraica </t>
  </si>
  <si>
    <t>Cordero de Dios</t>
  </si>
  <si>
    <t>Después de la consagración</t>
  </si>
  <si>
    <t>Credo</t>
  </si>
  <si>
    <t>Símbolo Apostólico</t>
  </si>
  <si>
    <t>Cristo es la luz</t>
  </si>
  <si>
    <t>Himno - Juan 8,12; 14,6</t>
  </si>
  <si>
    <t>Cuando dormía</t>
  </si>
  <si>
    <t xml:space="preserve">Cantar de los Cantares 5,2ss </t>
  </si>
  <si>
    <t>Cuando el Señor</t>
  </si>
  <si>
    <t>Salmo 126 (125)</t>
  </si>
  <si>
    <t>Cuando Israel salió de Egipto</t>
  </si>
  <si>
    <t>Salmo 114 (113)</t>
  </si>
  <si>
    <t>Dayenú</t>
  </si>
  <si>
    <t>De la Hagadá de Pésaj hebrea</t>
  </si>
  <si>
    <t>De Profundis</t>
  </si>
  <si>
    <t>Salmo 130 (129)</t>
  </si>
  <si>
    <t>Débora</t>
  </si>
  <si>
    <t>Jueces 5</t>
  </si>
  <si>
    <t>Decidle a los de corazón cansado</t>
  </si>
  <si>
    <t>Isaías 35,4ss</t>
  </si>
  <si>
    <t>Delante de los ángeles</t>
  </si>
  <si>
    <t>Salmo 138 (137)</t>
  </si>
  <si>
    <t>Día de reposo</t>
  </si>
  <si>
    <t>Juan 8,52</t>
  </si>
  <si>
    <t>Dice el Señor a mi Señor</t>
  </si>
  <si>
    <t>Salmo 110 (109)</t>
  </si>
  <si>
    <t>Dichoso el hombre</t>
  </si>
  <si>
    <t>Salmo 1</t>
  </si>
  <si>
    <t>El combate escatológico</t>
  </si>
  <si>
    <t>Apocalipsis 19,11-20</t>
  </si>
  <si>
    <t>El Espíritu del Señor está sobre mí</t>
  </si>
  <si>
    <t>Lucas 4,18 – Isaías 61,1-3</t>
  </si>
  <si>
    <t>El jacal de los pastores</t>
  </si>
  <si>
    <t>Cantar de los Cantares 1,2-8</t>
  </si>
  <si>
    <t>El lagarero</t>
  </si>
  <si>
    <t>Isaías 63,1-6</t>
  </si>
  <si>
    <t>El Mesías león</t>
  </si>
  <si>
    <t>Comentario al Apocalipsis (Victorino de Pettau)</t>
  </si>
  <si>
    <t>El mismo Dios</t>
  </si>
  <si>
    <t>2 Corintios 4,6-12</t>
  </si>
  <si>
    <t>El necio piensa que Dios no existe</t>
  </si>
  <si>
    <t>Salmo 14 (13)</t>
  </si>
  <si>
    <t>El pueblo que caminaba en las tinieblas</t>
  </si>
  <si>
    <t>Isaías 9,1-5</t>
  </si>
  <si>
    <t>El sembrador</t>
  </si>
  <si>
    <t>Marcos 4,3ss</t>
  </si>
  <si>
    <t>El Señor anuncia una noticia</t>
  </si>
  <si>
    <t>Salmo 68 (67)</t>
  </si>
  <si>
    <t>El Señor es mi pastor</t>
  </si>
  <si>
    <t>Salmo 23 (22)</t>
  </si>
  <si>
    <t>El Señor me ha dado</t>
  </si>
  <si>
    <t>Isaías 50,4-10  - Tercer canto del Siervo de Yahveh</t>
  </si>
  <si>
    <t>Elí, Elí, lamá sabactaní</t>
  </si>
  <si>
    <t>Salmo 22 (21)</t>
  </si>
  <si>
    <t>En medio de aquel gentío</t>
  </si>
  <si>
    <t>Lucas 8,42b-48</t>
  </si>
  <si>
    <t>En una noche oscura</t>
  </si>
  <si>
    <t>Subida al Monte Carmelo – San Juan de la Cruz</t>
  </si>
  <si>
    <t>Eres digno de tomar el libro</t>
  </si>
  <si>
    <t>Eres hermoso</t>
  </si>
  <si>
    <t xml:space="preserve">Salmo 45 (44) </t>
  </si>
  <si>
    <t>Es paciente</t>
  </si>
  <si>
    <t xml:space="preserve">Himno al Espíritu Santo (Kiko Argüello) </t>
  </si>
  <si>
    <t>Escóndeme en lo oculto de tu tienda</t>
  </si>
  <si>
    <t>Salmo 27 (26)</t>
  </si>
  <si>
    <t>Escuchad, islas lejanas</t>
  </si>
  <si>
    <t>Isaias 49,1-16 - Segundo canto de Siervo de Yahveh</t>
  </si>
  <si>
    <t>Éste es el día en que actuó el Señor</t>
  </si>
  <si>
    <t>Sal 118 (117)</t>
  </si>
  <si>
    <t>Este es el mandamiento mío</t>
  </si>
  <si>
    <t>Evenu shalom alejem</t>
  </si>
  <si>
    <t>Extiendo mis manos</t>
  </si>
  <si>
    <t>Exultad, justos, en el Señor</t>
  </si>
  <si>
    <t>Sal 33 (32)</t>
  </si>
  <si>
    <t>Felicidad para el hombre</t>
  </si>
  <si>
    <t>Gloria a Dios en lo alto del cielo</t>
  </si>
  <si>
    <t>Himno Litúrgico</t>
  </si>
  <si>
    <t>Gracias a Yahveh</t>
  </si>
  <si>
    <t>Gritad jubilosos</t>
  </si>
  <si>
    <t>Isaías 12,1ss</t>
  </si>
  <si>
    <t>Hacia ti, morada santa</t>
  </si>
  <si>
    <t>Himno procesional eucarístico (Kiko Argüello)</t>
  </si>
  <si>
    <t>Hasta cuándo</t>
  </si>
  <si>
    <t>He aquí mi siervo</t>
  </si>
  <si>
    <t>Isaías 42,1-4; Mateo 12,18-21 - Primer canto de Siervo de Yahveh</t>
  </si>
  <si>
    <t>He aquí que nuestro espejo es el Señor</t>
  </si>
  <si>
    <t>Oda XIII de Salomón</t>
  </si>
  <si>
    <t>He aquí que vengo presto</t>
  </si>
  <si>
    <t>Apocalipsis 22,12-16</t>
  </si>
  <si>
    <t>He esperado en el Señor</t>
  </si>
  <si>
    <t>Salmo 40 (39)</t>
  </si>
  <si>
    <t>Hermosa eres, amiga mía</t>
  </si>
  <si>
    <t>Cantar de los cantares 6-7</t>
  </si>
  <si>
    <t>Hijas de Jerusalén</t>
  </si>
  <si>
    <t>Lucas 23,28-46</t>
  </si>
  <si>
    <t>Himno a Cristo luz</t>
  </si>
  <si>
    <t>Himno a la caridad</t>
  </si>
  <si>
    <t>1 Corintios 13,1-7</t>
  </si>
  <si>
    <t>Himno a la cruz gloriosa</t>
  </si>
  <si>
    <t>Homilía La Santa Pascua (Anónimo s. II)</t>
  </si>
  <si>
    <t>Himno a la kenosis</t>
  </si>
  <si>
    <t>Filipenses 2,1-11</t>
  </si>
  <si>
    <t>Himno de Adviento</t>
  </si>
  <si>
    <t>Himno lat. «Vox clara ecce Intonat»</t>
  </si>
  <si>
    <t>Himno de la Ascensión</t>
  </si>
  <si>
    <t xml:space="preserve">Himno de Laudes del tiempo Pascual, de la Ascensión a Pentecostés  / Himno de la liturgia de las horas </t>
  </si>
  <si>
    <t>Himno de Pascua</t>
  </si>
  <si>
    <t>Himno lat. «Aurora lucis rutiiat»</t>
  </si>
  <si>
    <t>Huye, amado mío</t>
  </si>
  <si>
    <t>Cantar de los Cantares 8,10-14</t>
  </si>
  <si>
    <t>Id y anunciad a mis hermanos</t>
  </si>
  <si>
    <t>Mateo 28,10.16-20</t>
  </si>
  <si>
    <t>Improperios</t>
  </si>
  <si>
    <t>Jacob</t>
  </si>
  <si>
    <t xml:space="preserve">Genesis 32,23-29 </t>
  </si>
  <si>
    <t>Jerusalén reconstruida</t>
  </si>
  <si>
    <t>Tobias 13,11-17</t>
  </si>
  <si>
    <t>Jesús recorría todas las ciudades</t>
  </si>
  <si>
    <t xml:space="preserve">Mateo 9,35ss; 10 </t>
  </si>
  <si>
    <t>La cordera de Dios</t>
  </si>
  <si>
    <t>Mateo 1,18s; 2,13s.18</t>
  </si>
  <si>
    <t>La espada</t>
  </si>
  <si>
    <t>Ezequiel 21,14-22</t>
  </si>
  <si>
    <t>La marcha es dura</t>
  </si>
  <si>
    <t>La paloma voló</t>
  </si>
  <si>
    <t>Oda XXIV de Salomón</t>
  </si>
  <si>
    <t>La Salve</t>
  </si>
  <si>
    <t>La siega de las naciones</t>
  </si>
  <si>
    <t>Juan 4,31-38</t>
  </si>
  <si>
    <t>La voz de mi amado</t>
  </si>
  <si>
    <t>Cantar de los Cantares 2,8-17</t>
  </si>
  <si>
    <t>Las armas de la luz</t>
  </si>
  <si>
    <t>cf Efesios 6,11.ss</t>
  </si>
  <si>
    <t>Lauda Sión</t>
  </si>
  <si>
    <t xml:space="preserve">Secuencia del Corpus Christi (Santo Tomas de Aquino) </t>
  </si>
  <si>
    <t>Letanías de los santos</t>
  </si>
  <si>
    <t>Letanías penitenciales I</t>
  </si>
  <si>
    <t>Letanía para la Celebración Penitencial – modelo abreviado</t>
  </si>
  <si>
    <t>Letanías penitenciales II</t>
  </si>
  <si>
    <t>Letanía para la Celebración Penitencial</t>
  </si>
  <si>
    <t>Levanto mis ojos a los montes</t>
  </si>
  <si>
    <t>Llegue hasta tu presencia mi clamor</t>
  </si>
  <si>
    <t>Llévame al cielo</t>
  </si>
  <si>
    <t>Filipenses 1,23</t>
  </si>
  <si>
    <t>Magníficat</t>
  </si>
  <si>
    <t>Lucas 1,46-55</t>
  </si>
  <si>
    <t>María de Jasna Göra</t>
  </si>
  <si>
    <t xml:space="preserve">Himno a la Virgen de Jasna Göra, Częstochowa Polonia (Kiko Argüello) </t>
  </si>
  <si>
    <t>María, casa de bendición</t>
  </si>
  <si>
    <t>Juan 2,1–11 – Las Bodas de Caná</t>
  </si>
  <si>
    <t>María, madre de la Iglesia</t>
  </si>
  <si>
    <t>Juan 19,26-34</t>
  </si>
  <si>
    <t>María, madre del camino ardiente</t>
  </si>
  <si>
    <t>Himno a la Virgen del Tercer Milenio (Kiko Argüello)</t>
  </si>
  <si>
    <t>María, pequeña María</t>
  </si>
  <si>
    <t>Me enseñarás el camino de la vida</t>
  </si>
  <si>
    <t>Me has seducido, Señor</t>
  </si>
  <si>
    <t>Jeremias 20,7-18</t>
  </si>
  <si>
    <t>Me robaste el corazón</t>
  </si>
  <si>
    <t>Cantar de los cantares 4,9 - 5,1</t>
  </si>
  <si>
    <t>Mirad qué estupendo</t>
  </si>
  <si>
    <t>Misericordia mía, misericordia</t>
  </si>
  <si>
    <t>Misericordia, Dios mío</t>
  </si>
  <si>
    <t>Mucho me han perseguido</t>
  </si>
  <si>
    <t>Ninguno puede servir a dos señores</t>
  </si>
  <si>
    <t xml:space="preserve">Mateo 6,24-33 </t>
  </si>
  <si>
    <t>No está aquí, resucitó</t>
  </si>
  <si>
    <t>Mateo 28,1-8</t>
  </si>
  <si>
    <t>No hay en él parecer</t>
  </si>
  <si>
    <t>Isaías 53,2ss - Cuarto canto del Siervo de Yahveh</t>
  </si>
  <si>
    <t>No resistáis al mal</t>
  </si>
  <si>
    <t>Mateo 5,38ss</t>
  </si>
  <si>
    <t>No sufras por los malvados</t>
  </si>
  <si>
    <t>Sal 37 (36)</t>
  </si>
  <si>
    <t>Noli me tangere</t>
  </si>
  <si>
    <t>Juan 20,15-17</t>
  </si>
  <si>
    <t>Oh cielos, lloved de lo alto</t>
  </si>
  <si>
    <t>Isaías 45,8</t>
  </si>
  <si>
    <t>Oh Dios, por tu nombre sálvame</t>
  </si>
  <si>
    <t>Oh Dios, tú eres mi Dios</t>
  </si>
  <si>
    <t>Oh Jesús, amor mío</t>
  </si>
  <si>
    <t>Oh muerte, ¿dónde está tu victoria?</t>
  </si>
  <si>
    <t>1 Corintios 15</t>
  </si>
  <si>
    <t>Oh Señor, mi corazón ya no es ambicioso</t>
  </si>
  <si>
    <t>Sal 131 (130)</t>
  </si>
  <si>
    <t>Oh Señor, nuestro Dios</t>
  </si>
  <si>
    <t>Salmo 8</t>
  </si>
  <si>
    <t>Os tomaré de entre las naciones</t>
  </si>
  <si>
    <t>Ezequiel 36,24-28</t>
  </si>
  <si>
    <t>Padre nuestro</t>
  </si>
  <si>
    <t>Tiempo de la Elección</t>
  </si>
  <si>
    <t>Paloma incorrupta</t>
  </si>
  <si>
    <t>Kontákion (Romano el Meloda)</t>
  </si>
  <si>
    <t xml:space="preserve">Hchos de los Apostoles 2,1-13 </t>
  </si>
  <si>
    <t>Plegaria Eucarística II</t>
  </si>
  <si>
    <t>Modelo I</t>
  </si>
  <si>
    <t>Modelo II (1987)</t>
  </si>
  <si>
    <t xml:space="preserve">Plegaria Eucarística IV </t>
  </si>
  <si>
    <t>(1988)</t>
  </si>
  <si>
    <t>Por el amor de mis amigos</t>
  </si>
  <si>
    <t xml:space="preserve">Sal 122 (121) - Melodía hebraica </t>
  </si>
  <si>
    <t>Por qué esta noche es diferente</t>
  </si>
  <si>
    <t>Haggadá de Pesaj - Melodía hebraica</t>
  </si>
  <si>
    <t>Por qué las gentes conjuran</t>
  </si>
  <si>
    <t>Salmo 2</t>
  </si>
  <si>
    <t>Porque mi yugo es suave</t>
  </si>
  <si>
    <t>Mateo 11,28ss</t>
  </si>
  <si>
    <t>Prefacio para Adviento y Navidad</t>
  </si>
  <si>
    <t>Prefacio IV de Adviento*</t>
  </si>
  <si>
    <t>Prefacio para el tiempo Pascual</t>
  </si>
  <si>
    <t>Prefacio I de Pascua*</t>
  </si>
  <si>
    <t>Pregón Pascual</t>
  </si>
  <si>
    <t>«Exsultet»</t>
  </si>
  <si>
    <t>Qué amables son tus moradas</t>
  </si>
  <si>
    <t>Sal 84 (83)</t>
  </si>
  <si>
    <t>Qué estupendo, qué alegría</t>
  </si>
  <si>
    <t>Quién es ésta que sube del desierto</t>
  </si>
  <si>
    <t>Cantar de los Cantares 8,5-7</t>
  </si>
  <si>
    <t>Quién nos separará</t>
  </si>
  <si>
    <t>Romanos 8,34-39</t>
  </si>
  <si>
    <t>Quiero andar, madre, a Jerusalén</t>
  </si>
  <si>
    <t>Canto sefardí</t>
  </si>
  <si>
    <t>Quiero cantar</t>
  </si>
  <si>
    <t>Sal 57 (56)</t>
  </si>
  <si>
    <t>Resucitó</t>
  </si>
  <si>
    <t>Resurrexit</t>
  </si>
  <si>
    <t>Juan 11,25s</t>
  </si>
  <si>
    <t>Salmodia para el evangelio</t>
  </si>
  <si>
    <t xml:space="preserve">Juan 3,11-20 </t>
  </si>
  <si>
    <t>Salmodia para el rosario</t>
  </si>
  <si>
    <t>Salmodia para el Salmo responsorial</t>
  </si>
  <si>
    <t>Salmodias para la oración de los fieles</t>
  </si>
  <si>
    <t>Para las solemnidades</t>
  </si>
  <si>
    <t>Salmodias para laudes</t>
  </si>
  <si>
    <t>Modelo I, II, III, IV, V</t>
  </si>
  <si>
    <t>Salve, reina de los cielos</t>
  </si>
  <si>
    <t>Himno lat. «Ave, Regina Caelorum»</t>
  </si>
  <si>
    <t>Santo</t>
  </si>
  <si>
    <t>Palomeras 65</t>
  </si>
  <si>
    <t xml:space="preserve">Melodía hebraica </t>
  </si>
  <si>
    <t>Palestina 74</t>
  </si>
  <si>
    <t>Roma 77</t>
  </si>
  <si>
    <t>Se encontraron dos ángeles</t>
  </si>
  <si>
    <t>Señor, ayúdame a no dudar de ti</t>
  </si>
  <si>
    <t>Señor, no me corrijas en tu cólera</t>
  </si>
  <si>
    <t>Salmo 6</t>
  </si>
  <si>
    <t>Señor, tú me escrutas y conoces</t>
  </si>
  <si>
    <t>Sal 139 (138)</t>
  </si>
  <si>
    <t>Sermón de la montaña</t>
  </si>
  <si>
    <t>Lucas 6,20-38</t>
  </si>
  <si>
    <t>Shemá Israel</t>
  </si>
  <si>
    <t>Dt 6,4-9</t>
  </si>
  <si>
    <t>Shlom lej Mariam</t>
  </si>
  <si>
    <t>Ave María en arameo antiguo</t>
  </si>
  <si>
    <t>Si el Señor no construye la casa</t>
  </si>
  <si>
    <t>Sal 127 (126)</t>
  </si>
  <si>
    <t>Si habéis resucitado con Cristo</t>
  </si>
  <si>
    <t>Colosense 3,1-4</t>
  </si>
  <si>
    <t>Si hoy escucháis su voz</t>
  </si>
  <si>
    <t>Sal 95 (94)</t>
  </si>
  <si>
    <t>Si me he refugiado en el Señor</t>
  </si>
  <si>
    <t>Sal 11(10)</t>
  </si>
  <si>
    <t>Siéntate solitario y silencioso</t>
  </si>
  <si>
    <t>Lamentaciones 3</t>
  </si>
  <si>
    <t>Sión, madre de todos los pueblos</t>
  </si>
  <si>
    <t>Sal 87 (86)</t>
  </si>
  <si>
    <t>Sola a Solo</t>
  </si>
  <si>
    <t>Stabat Mater dolorosa</t>
  </si>
  <si>
    <t>Himno latin</t>
  </si>
  <si>
    <t>Suba el Esposo al leño de su tálamo</t>
  </si>
  <si>
    <t>Himno (San Quodvultdeus)</t>
  </si>
  <si>
    <t>Sube Dios entre aclamaciones</t>
  </si>
  <si>
    <t>Sal 47 (46)</t>
  </si>
  <si>
    <t>Te Deum</t>
  </si>
  <si>
    <t>Himno</t>
  </si>
  <si>
    <t>Te estoy llamando, Señor</t>
  </si>
  <si>
    <t>Sal 141 (140)</t>
  </si>
  <si>
    <t>Te he manifestado mi pecado</t>
  </si>
  <si>
    <t>Sal 32 (31)</t>
  </si>
  <si>
    <t>Tú eres mi esperanza, Señor</t>
  </si>
  <si>
    <t>Oda XXIX de Salomón</t>
  </si>
  <si>
    <t>Tú has cubierto de vergüenza la muerte</t>
  </si>
  <si>
    <t>Homilía Pascual (Melltón de Sardes)</t>
  </si>
  <si>
    <t>Tú que eres fiel</t>
  </si>
  <si>
    <t>Sal 143 (142)</t>
  </si>
  <si>
    <t>Un retoño brota del tronco de Jesé</t>
  </si>
  <si>
    <t>Isaías 11,1-11</t>
  </si>
  <si>
    <t>Una gran señal</t>
  </si>
  <si>
    <t>Apocalipsis 12</t>
  </si>
  <si>
    <t>Urí, urí, urá</t>
  </si>
  <si>
    <t>Vamos ya, pastores</t>
  </si>
  <si>
    <t>Ven del Líbano</t>
  </si>
  <si>
    <t>Cantar de los cantares 4,8ss</t>
  </si>
  <si>
    <t>Ven, Espíritu Santo</t>
  </si>
  <si>
    <t>Secuencia de Pentecostés - Himno latin. «Veni, Sancte Spiritus»</t>
  </si>
  <si>
    <t>Ven, Hijo del Hombre</t>
  </si>
  <si>
    <t>Apocalipsis 21,17ss</t>
  </si>
  <si>
    <t>Veni Creator</t>
  </si>
  <si>
    <t>Viene el Señor</t>
  </si>
  <si>
    <t>Salmo 93 (92) - Apocalipsis 1,5-7</t>
  </si>
  <si>
    <t>Virgen de la maravilla</t>
  </si>
  <si>
    <t>(Dante Allghlerl)</t>
  </si>
  <si>
    <t>Vivid alegres</t>
  </si>
  <si>
    <t>Filipenses 4,4ss</t>
  </si>
  <si>
    <t>Vosotros sois la luz del mundo</t>
  </si>
  <si>
    <t xml:space="preserve">Mateo 5,14ss </t>
  </si>
  <si>
    <t>Ya viene mi Dios</t>
  </si>
  <si>
    <t>Yahveh, tú eres mi Dios</t>
  </si>
  <si>
    <t>Isaías 25,1-8</t>
  </si>
  <si>
    <t>Yo te amo, Señor</t>
  </si>
  <si>
    <t>Sal 18 (17)</t>
  </si>
  <si>
    <t>Yo vengo a reunir</t>
  </si>
  <si>
    <t>Isaías 66,18-21</t>
  </si>
  <si>
    <t>Zaqueo</t>
  </si>
  <si>
    <t>Lucas 19,1-10</t>
  </si>
  <si>
    <t>Prountuario de Acordes</t>
  </si>
  <si>
    <t>Notas</t>
  </si>
  <si>
    <t>Libro de Canto en PDF</t>
  </si>
  <si>
    <t xml:space="preserve">Cantos del Camino Neo Catecumenal </t>
  </si>
  <si>
    <t>Autor: Kiko Argüelo</t>
  </si>
  <si>
    <t>/cantos/src/doc/resucito.pdf</t>
  </si>
  <si>
    <t>Column1</t>
  </si>
  <si>
    <t>canto2</t>
  </si>
  <si>
    <t>citas</t>
  </si>
  <si>
    <t>letra</t>
  </si>
  <si>
    <t>Column2</t>
  </si>
  <si>
    <t>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t>
  </si>
  <si>
    <t>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t>
  </si>
  <si>
    <t>    {</t>
  </si>
  <si>
    <r>
      <t>      "</t>
    </r>
    <r>
      <rPr>
        <sz val="11"/>
        <color rgb="FF9CDCFE"/>
        <rFont val="Consolas"/>
        <family val="3"/>
      </rPr>
      <t>id</t>
    </r>
    <r>
      <rPr>
        <sz val="11"/>
        <color rgb="FFD4D4D4"/>
        <rFont val="Consolas"/>
        <family val="3"/>
      </rPr>
      <t xml:space="preserve">": </t>
    </r>
    <r>
      <rPr>
        <sz val="11"/>
        <color rgb="FFCE9178"/>
        <rFont val="Consolas"/>
        <family val="3"/>
      </rPr>
      <t>"amoalsenor"</t>
    </r>
    <r>
      <rPr>
        <sz val="11"/>
        <color rgb="FFD4D4D4"/>
        <rFont val="Consolas"/>
        <family val="3"/>
      </rPr>
      <t>,</t>
    </r>
  </si>
  <si>
    <r>
      <t>      "</t>
    </r>
    <r>
      <rPr>
        <sz val="11"/>
        <color rgb="FF9CDCFE"/>
        <rFont val="Consolas"/>
        <family val="3"/>
      </rPr>
      <t>titulo</t>
    </r>
    <r>
      <rPr>
        <sz val="11"/>
        <color rgb="FFD4D4D4"/>
        <rFont val="Consolas"/>
        <family val="3"/>
      </rPr>
      <t xml:space="preserve">": </t>
    </r>
    <r>
      <rPr>
        <sz val="11"/>
        <color rgb="FFCE9178"/>
        <rFont val="Consolas"/>
        <family val="3"/>
      </rPr>
      <t>"Amo al Señor"</t>
    </r>
    <r>
      <rPr>
        <sz val="11"/>
        <color rgb="FFD4D4D4"/>
        <rFont val="Consolas"/>
        <family val="3"/>
      </rPr>
      <t>,</t>
    </r>
  </si>
  <si>
    <r>
      <t>      "</t>
    </r>
    <r>
      <rPr>
        <sz val="11"/>
        <color rgb="FF9CDCFE"/>
        <rFont val="Consolas"/>
        <family val="3"/>
      </rPr>
      <t>salmo</t>
    </r>
    <r>
      <rPr>
        <sz val="11"/>
        <color rgb="FFD4D4D4"/>
        <rFont val="Consolas"/>
        <family val="3"/>
      </rPr>
      <t xml:space="preserve">": </t>
    </r>
    <r>
      <rPr>
        <sz val="11"/>
        <color rgb="FFCE9178"/>
        <rFont val="Consolas"/>
        <family val="3"/>
      </rPr>
      <t>"Salmo 114"</t>
    </r>
    <r>
      <rPr>
        <sz val="11"/>
        <color rgb="FFD4D4D4"/>
        <rFont val="Consolas"/>
        <family val="3"/>
      </rPr>
      <t>,</t>
    </r>
  </si>
  <si>
    <r>
      <t>      "</t>
    </r>
    <r>
      <rPr>
        <sz val="11"/>
        <color rgb="FF9CDCFE"/>
        <rFont val="Consolas"/>
        <family val="3"/>
      </rPr>
      <t>letra</t>
    </r>
    <r>
      <rPr>
        <sz val="11"/>
        <color rgb="FFD4D4D4"/>
        <rFont val="Consolas"/>
        <family val="3"/>
      </rPr>
      <t xml:space="preserve">": </t>
    </r>
    <r>
      <rPr>
        <sz val="11"/>
        <color rgb="FFCE9178"/>
        <rFont val="Consolas"/>
        <family val="3"/>
      </rPr>
      <t>"amo al señor porque escucha..."</t>
    </r>
    <r>
      <rPr>
        <sz val="11"/>
        <color rgb="FFD4D4D4"/>
        <rFont val="Consolas"/>
        <family val="3"/>
      </rPr>
      <t>,</t>
    </r>
  </si>
  <si>
    <r>
      <t>      "</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</si>
  <si>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    },</t>
  </si>
  <si>
    <t>id</t>
  </si>
  <si>
    <t>Santo Rosario</t>
  </si>
  <si>
    <t>A LA VÍCTIMA PASCUAL</t>
  </si>
  <si>
    <t>{ "id": "amoalsenor", "titulo": "Amo al Señor", "salmo": "Salmo 114", "letra": "amo al señor porque escucha...", "archivo": "/cantos/resucito/amoalsenor.html"},</t>
  </si>
  <si>
    <t>titulo</t>
  </si>
  <si>
    <t>ARCHIVO</t>
  </si>
  <si>
    <r>
      <t>"</t>
    </r>
    <r>
      <rPr>
        <sz val="11"/>
        <color rgb="FF9CDCFE"/>
        <rFont val="Consolas"/>
        <family val="3"/>
      </rPr>
      <t>archivo</t>
    </r>
    <r>
      <rPr>
        <sz val="11"/>
        <color rgb="FFD4D4D4"/>
        <rFont val="Consolas"/>
        <family val="3"/>
      </rPr>
      <t xml:space="preserve">": </t>
    </r>
    <r>
      <rPr>
        <sz val="11"/>
        <color rgb="FFCE9178"/>
        <rFont val="Consolas"/>
        <family val="3"/>
      </rPr>
      <t>"/cantos/resucito/amoalsenor.html"</t>
    </r>
  </si>
  <si>
    <t>"archivo": "/cantos/resucito/a/alavictimapascual.html"</t>
  </si>
  <si>
    <t>{ "id": "amoalsenor", "titulo": "Amo al Señor", "salmo": "Salmo 116 (114-115)", "letra": "amo al señor porque escucha...", "archivo": "/cantos/resucito/amoalsenor.html"},</t>
  </si>
  <si>
    <t xml:space="preserve">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t>
  </si>
  <si>
    <t xml:space="preserve">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t>
  </si>
  <si>
    <t xml:space="preserve">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t>
  </si>
  <si>
    <t>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t>
  </si>
  <si>
    <t xml:space="preserve">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t>
  </si>
  <si>
    <t xml:space="preserve">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t>
  </si>
  <si>
    <t xml:space="preserve">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t>
  </si>
  <si>
    <t xml:space="preserve">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t>
  </si>
  <si>
    <t xml:space="preserve">ave maría i lucas 1,28ss ave maría, llena de gracia, el señor es contigo, bendita tú eres entre todas las mujeres, y bendito es el fruto de tu vientre, jesús. a santa maría, madre de Dios, ruega por nosotros que somos pecadores, ruega ahora y en la hora de nuestra muerte. amén. </t>
  </si>
  <si>
    <t>ave maría ii le 1,28ss – 1984 ave maría, llena de gracia, el señor es contigo, bendita tú eres entre todas las mujeres, y bendito es el fruto de tu vientre, jesús. santa maría, madre de Dios, ruega por nosotros que somos pecadores, ruega ahora y en la hora de nuestra muerte.</t>
  </si>
  <si>
    <t>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t>
  </si>
  <si>
    <t>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t>
  </si>
  <si>
    <t>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t>
  </si>
  <si>
    <t>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t>
  </si>
  <si>
    <t>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t>
  </si>
  <si>
    <t>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t>
  </si>
  <si>
    <t>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t>
  </si>
  <si>
    <t>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t>
  </si>
  <si>
    <t>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t>
  </si>
  <si>
    <t>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t>
  </si>
  <si>
    <t>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t>
  </si>
  <si>
    <t>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t>
  </si>
  <si>
    <t>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t>
  </si>
  <si>
    <t>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t>
  </si>
  <si>
    <t>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t>
  </si>
  <si>
    <t>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t>
  </si>
  <si>
    <t>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t>
  </si>
  <si>
    <t>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t>
  </si>
  <si>
    <t>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t>
  </si>
  <si>
    <t>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t>
  </si>
  <si>
    <t>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t>
  </si>
  <si>
    <t>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t>
  </si>
  <si>
    <t>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t>
  </si>
  <si>
    <t>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t>
  </si>
  <si>
    <t>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t>
  </si>
  <si>
    <t xml:space="preserve">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t>
  </si>
  <si>
    <t xml:space="preserve">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t>
  </si>
  <si>
    <t>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t>
  </si>
  <si>
    <t>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t>
  </si>
  <si>
    <t>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t>
  </si>
  <si>
    <t>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t>
  </si>
  <si>
    <t>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t>
  </si>
  <si>
    <t>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t>
  </si>
  <si>
    <t>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t>
  </si>
  <si>
    <t>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t>
  </si>
  <si>
    <t>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t>
  </si>
  <si>
    <t>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t>
  </si>
  <si>
    <t xml:space="preserve">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t>
  </si>
  <si>
    <t>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t>
  </si>
  <si>
    <t>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t>
  </si>
  <si>
    <t>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t>
  </si>
  <si>
    <t>¡oh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</si>
  <si>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t>
  </si>
  <si>
    <t>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t>
  </si>
  <si>
    <t>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t>
  </si>
  <si>
    <t>¡qué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t>
  </si>
  <si>
    <t>¿quién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t>
  </si>
  <si>
    <t>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t>
  </si>
  <si>
    <t>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t>
  </si>
  <si>
    <t>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t>
  </si>
  <si>
    <t>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t>
  </si>
  <si>
    <t>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t>
  </si>
  <si>
    <t>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t>
  </si>
  <si>
    <t>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t>
  </si>
  <si>
    <t>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t>
  </si>
  <si>
    <t>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t>
  </si>
  <si>
    <t>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t>
  </si>
  <si>
    <t>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t>
  </si>
  <si>
    <t>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t>
  </si>
  <si>
    <t>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t>
  </si>
  <si>
    <t>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t>
  </si>
  <si>
    <t>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t>
  </si>
  <si>
    <t>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t>
  </si>
  <si>
    <t>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t>
  </si>
  <si>
    <t>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t>
  </si>
  <si>
    <t xml:space="preserve">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t>
  </si>
  <si>
    <t>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t>
  </si>
  <si>
    <t>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t>
  </si>
  <si>
    <t>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t>
  </si>
  <si>
    <t>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t>
  </si>
  <si>
    <t>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t>
  </si>
  <si>
    <t>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t>
  </si>
  <si>
    <t>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t>
  </si>
  <si>
    <t>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t>
  </si>
  <si>
    <t xml:space="preserve">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t>
  </si>
  <si>
    <t>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t>
  </si>
  <si>
    <t>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t>
  </si>
  <si>
    <t>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t>
  </si>
  <si>
    <t>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t>
  </si>
  <si>
    <t xml:space="preserve">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t>
  </si>
  <si>
    <t>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t>
  </si>
  <si>
    <t>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t>
  </si>
  <si>
    <t>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t>
  </si>
  <si>
    <t xml:space="preserve">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t>
  </si>
  <si>
    <t>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t>
  </si>
  <si>
    <t xml:space="preserve">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t>
  </si>
  <si>
    <t>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t>
  </si>
  <si>
    <t>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t>
  </si>
  <si>
    <t xml:space="preserve">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t>
  </si>
  <si>
    <t>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t>
  </si>
  <si>
    <t>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t>
  </si>
  <si>
    <t>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t>
  </si>
  <si>
    <t>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t>
  </si>
  <si>
    <t>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t>
  </si>
  <si>
    <t xml:space="preserve">A nadie demos ocasión de tropiezo </t>
  </si>
  <si>
    <t xml:space="preserve">A ti levanto mis ojos </t>
  </si>
  <si>
    <t xml:space="preserve">Alzaos,puertas </t>
  </si>
  <si>
    <t xml:space="preserve">Babilonia criminal </t>
  </si>
  <si>
    <t>Benetictus</t>
  </si>
  <si>
    <t>Cantiago de los tres jovenes</t>
  </si>
  <si>
    <t>Canto de moises</t>
  </si>
  <si>
    <t>Caritas christi urget nos</t>
  </si>
  <si>
    <t>Carmen 63</t>
  </si>
  <si>
    <t xml:space="preserve">Como condenados a muerte </t>
  </si>
  <si>
    <t xml:space="preserve">Cristo es la luz </t>
  </si>
  <si>
    <t>Cuando israel salió de egipo</t>
  </si>
  <si>
    <t>De profundis</t>
  </si>
  <si>
    <t xml:space="preserve">Delante de los ángeles </t>
  </si>
  <si>
    <t xml:space="preserve">Día de reposo </t>
  </si>
  <si>
    <t xml:space="preserve">El lagarero </t>
  </si>
  <si>
    <t>El mesías león</t>
  </si>
  <si>
    <t>Elí, elí, lamá sabactaní</t>
  </si>
  <si>
    <t xml:space="preserve">En medio de aquel gentío </t>
  </si>
  <si>
    <t xml:space="preserve">En una noche oscura </t>
  </si>
  <si>
    <t xml:space="preserve">Escóndeme en lo oculto de tu tienda </t>
  </si>
  <si>
    <t xml:space="preserve">Escuchad, islas lejanas </t>
  </si>
  <si>
    <t xml:space="preserve">Este es el mandamiento mío </t>
  </si>
  <si>
    <t xml:space="preserve">Evenu shalom alejem </t>
  </si>
  <si>
    <t xml:space="preserve">Extiendo mis manos </t>
  </si>
  <si>
    <t xml:space="preserve">Felicidad para el hombre </t>
  </si>
  <si>
    <t>Hijas de jerusalén</t>
  </si>
  <si>
    <t>Himno a cristo luz</t>
  </si>
  <si>
    <t>Himno de adviento</t>
  </si>
  <si>
    <t>Himno de la ascensión</t>
  </si>
  <si>
    <t>Himno de pascua</t>
  </si>
  <si>
    <t>La salve</t>
  </si>
  <si>
    <t>Lauda sion</t>
  </si>
  <si>
    <t>María de jasna góra</t>
  </si>
  <si>
    <t>María, madre de la iglesia</t>
  </si>
  <si>
    <t>María, pequeña maría</t>
  </si>
  <si>
    <t>¡mirad qué estupendo!</t>
  </si>
  <si>
    <t>Oh cielos, lloved de lo al to</t>
  </si>
  <si>
    <t>Oh jesús, amor mío</t>
  </si>
  <si>
    <t>Quiero andar, madre, a jerusalén</t>
  </si>
  <si>
    <t>Si habéis resucitado con cristo</t>
  </si>
  <si>
    <t>Sola a solo</t>
  </si>
  <si>
    <t>Stabat mater dolorosa</t>
  </si>
  <si>
    <t>Un retoño brota del tronco de jesé</t>
  </si>
  <si>
    <t>Ven del líbano</t>
  </si>
  <si>
    <t>Ven, espíritu santo</t>
  </si>
  <si>
    <t>Ven, hijo del hombre</t>
  </si>
  <si>
    <t>Veni creator</t>
  </si>
  <si>
    <t>Antífona para el evangelio</t>
  </si>
  <si>
    <t>Celebración penitencial (bendición penitencial )</t>
  </si>
  <si>
    <t>Letanías penitenciales i</t>
  </si>
  <si>
    <t>Plegaria eucarística ii</t>
  </si>
  <si>
    <t xml:space="preserve">Plegaria eucarística iv </t>
  </si>
  <si>
    <t>Prefacio para adviento y navidad</t>
  </si>
  <si>
    <t>Prefacio para el tiempo pascual</t>
  </si>
  <si>
    <t>Pregón pascual</t>
  </si>
  <si>
    <t>Salmodia para el salmo responsorial</t>
  </si>
  <si>
    <t>Te deum</t>
  </si>
  <si>
    <t>Shemá israel</t>
  </si>
  <si>
    <t>A la cena del cordero</t>
  </si>
  <si>
    <t>Adónde te escondiste, amado</t>
  </si>
  <si>
    <t>Suba el esposo al leño de su tálamo</t>
  </si>
  <si>
    <t/>
  </si>
  <si>
    <t>Bendice, alma mia, a Yahveh</t>
  </si>
  <si>
    <t>Bendita eres tú, Maria</t>
  </si>
  <si>
    <t xml:space="preserve">A ti, Señor, levanto mi alma </t>
  </si>
  <si>
    <t>A ti, Señor, se debe la alabanza en sión</t>
  </si>
  <si>
    <t xml:space="preserve">Aclamad al Señor </t>
  </si>
  <si>
    <t>Bendediré al Señor en todo tiempo</t>
  </si>
  <si>
    <t>El espíritu del Señor está sobre mí</t>
  </si>
  <si>
    <t xml:space="preserve">Este es el día en que actuó el Señor </t>
  </si>
  <si>
    <t>Ave María II</t>
  </si>
  <si>
    <t>Shlom lej Maríam</t>
  </si>
  <si>
    <t>¡oh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t>
  </si>
  <si>
    <t>Salmo 137 (136)</t>
  </si>
  <si>
    <t>Salmo 34 (33)</t>
  </si>
  <si>
    <t>Salmo 103 (102)</t>
  </si>
  <si>
    <t>Salmo 118 (117)</t>
  </si>
  <si>
    <t>Salmo 33 (32)</t>
  </si>
  <si>
    <t>Salmo 128 (127)</t>
  </si>
  <si>
    <t>Salmo 136 (135) - Melodía hebraica</t>
  </si>
  <si>
    <t>Salmo 13 (12)</t>
  </si>
  <si>
    <t>Salmo 121 (120)</t>
  </si>
  <si>
    <t>Salmo 119 (118)</t>
  </si>
  <si>
    <t>Salmo 16 (15)</t>
  </si>
  <si>
    <t>Salmo 51(50)</t>
  </si>
  <si>
    <t>Salmo 51 (50)</t>
  </si>
  <si>
    <t>Salmo 129 (128)</t>
  </si>
  <si>
    <t>Salmo 54 (53)</t>
  </si>
  <si>
    <t>Salmo 63 (62)</t>
  </si>
  <si>
    <t xml:space="preserve">Salmo 122 (121) - Melodía hebraica </t>
  </si>
  <si>
    <t>Salmo 84 (83)</t>
  </si>
  <si>
    <t>Salmo 57 (56)</t>
  </si>
  <si>
    <t>Salmo 127 (126)</t>
  </si>
  <si>
    <t>Salmo 95 (94)</t>
  </si>
  <si>
    <t>Salmo 11(10)</t>
  </si>
  <si>
    <t>Salmo 87 (86)</t>
  </si>
  <si>
    <t>Salmo 47 (46)</t>
  </si>
  <si>
    <t>Salmo 141 (140)</t>
  </si>
  <si>
    <t>Salmo 32 (31)</t>
  </si>
  <si>
    <t>Salmo 143 (142)</t>
  </si>
  <si>
    <t>Salmo 18 (17)</t>
  </si>
  <si>
    <t>Salmo 37 (36)</t>
  </si>
  <si>
    <t>Salmo 131 (130)</t>
  </si>
  <si>
    <t>Salmo 139 (138)</t>
  </si>
  <si>
    <t>Deuteronomio 6,4-9</t>
  </si>
  <si>
    <t>Lucas 1,28ss</t>
  </si>
  <si>
    <t xml:space="preserve">Lucas 1,28ss - 1984 </t>
  </si>
  <si>
    <t>Números 23,7-24</t>
  </si>
  <si>
    <t xml:space="preserve">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t>
  </si>
  <si>
    <t>2co</t>
  </si>
  <si>
    <t>s123</t>
  </si>
  <si>
    <t>a142</t>
  </si>
  <si>
    <t>s25</t>
  </si>
  <si>
    <t>s100</t>
  </si>
  <si>
    <t>s17</t>
  </si>
  <si>
    <t>s150</t>
  </si>
  <si>
    <t>s65</t>
  </si>
  <si>
    <t>rm</t>
  </si>
  <si>
    <t>gn</t>
  </si>
  <si>
    <t>s116</t>
  </si>
  <si>
    <t>nm</t>
  </si>
  <si>
    <t>s103</t>
  </si>
  <si>
    <t>lc</t>
  </si>
  <si>
    <t>s67</t>
  </si>
  <si>
    <t>s117</t>
  </si>
  <si>
    <t>s133</t>
  </si>
  <si>
    <t>s42-43</t>
  </si>
  <si>
    <t>s126</t>
  </si>
  <si>
    <t>s114</t>
  </si>
  <si>
    <t>s138</t>
  </si>
  <si>
    <t>s1</t>
  </si>
  <si>
    <t>s68</t>
  </si>
  <si>
    <t>s23</t>
  </si>
  <si>
    <t>s22</t>
  </si>
  <si>
    <t>s118</t>
  </si>
  <si>
    <t>s33</t>
  </si>
  <si>
    <t>s128</t>
  </si>
  <si>
    <t>s136</t>
  </si>
  <si>
    <t>s40</t>
  </si>
  <si>
    <t>tb</t>
  </si>
  <si>
    <t>m16</t>
  </si>
  <si>
    <t>s51</t>
  </si>
  <si>
    <t>s129</t>
  </si>
  <si>
    <t>s8</t>
  </si>
  <si>
    <t>s2</t>
  </si>
  <si>
    <t>s84</t>
  </si>
  <si>
    <t>s6</t>
  </si>
  <si>
    <t>s127</t>
  </si>
  <si>
    <t>s95</t>
  </si>
  <si>
    <t>s11</t>
  </si>
  <si>
    <t>s47</t>
  </si>
  <si>
    <t>s141</t>
  </si>
  <si>
    <t>s32</t>
  </si>
  <si>
    <t>s143</t>
  </si>
  <si>
    <t>s18</t>
  </si>
  <si>
    <t>s37</t>
  </si>
  <si>
    <t>s24</t>
  </si>
  <si>
    <t>s137</t>
  </si>
  <si>
    <t>s130</t>
  </si>
  <si>
    <t>s45</t>
  </si>
  <si>
    <t>s13</t>
  </si>
  <si>
    <t>s57</t>
  </si>
  <si>
    <t>s148</t>
  </si>
  <si>
    <t>s34</t>
  </si>
  <si>
    <t>s110</t>
  </si>
  <si>
    <t>s121</t>
  </si>
  <si>
    <t>s119</t>
  </si>
  <si>
    <t>s54</t>
  </si>
  <si>
    <t>s63</t>
  </si>
  <si>
    <t>s122</t>
  </si>
  <si>
    <t>s87</t>
  </si>
  <si>
    <t>n131</t>
  </si>
  <si>
    <t>s139</t>
  </si>
  <si>
    <t>kiko</t>
  </si>
  <si>
    <t>Salmo 134 (133) - Melodía hebraica</t>
  </si>
  <si>
    <t>s134</t>
  </si>
  <si>
    <t>ap</t>
  </si>
  <si>
    <t>dn</t>
  </si>
  <si>
    <t>ef</t>
  </si>
  <si>
    <t>ex</t>
  </si>
  <si>
    <t>carmen</t>
  </si>
  <si>
    <t>1co</t>
  </si>
  <si>
    <t>is</t>
  </si>
  <si>
    <t>jn</t>
  </si>
  <si>
    <t>dayenu</t>
  </si>
  <si>
    <t>ct</t>
  </si>
  <si>
    <t>mesias</t>
  </si>
  <si>
    <t>s14</t>
  </si>
  <si>
    <t>sjc</t>
  </si>
  <si>
    <t>s27</t>
  </si>
  <si>
    <t>ma</t>
  </si>
  <si>
    <t>oda</t>
  </si>
  <si>
    <t>cruz</t>
  </si>
  <si>
    <t>flp</t>
  </si>
  <si>
    <t>pascua</t>
  </si>
  <si>
    <t>mt</t>
  </si>
  <si>
    <t>dt</t>
  </si>
  <si>
    <t>ez</t>
  </si>
  <si>
    <t>moises</t>
  </si>
  <si>
    <t>maria</t>
  </si>
  <si>
    <t>cristo</t>
  </si>
  <si>
    <t>jr</t>
  </si>
  <si>
    <t>paloma</t>
  </si>
  <si>
    <t>hch</t>
  </si>
  <si>
    <t>niños</t>
  </si>
  <si>
    <t>col</t>
  </si>
  <si>
    <t>s93</t>
  </si>
  <si>
    <t>oraciones</t>
  </si>
  <si>
    <t>aleluya</t>
  </si>
  <si>
    <t>evangelio</t>
  </si>
  <si>
    <t>agua</t>
  </si>
  <si>
    <t>penitencial</t>
  </si>
  <si>
    <t>cordero</t>
  </si>
  <si>
    <t>credo</t>
  </si>
  <si>
    <t>letanias</t>
  </si>
  <si>
    <t>Padre Nuestro</t>
  </si>
  <si>
    <t>plegaria</t>
  </si>
  <si>
    <t>pregon</t>
  </si>
  <si>
    <t>salmodia</t>
  </si>
  <si>
    <t>santo</t>
  </si>
  <si>
    <t>himno</t>
  </si>
  <si>
    <t>jc</t>
  </si>
  <si>
    <t>mc</t>
  </si>
  <si>
    <t>salomon</t>
  </si>
  <si>
    <t>lm</t>
  </si>
  <si>
    <t>ab_citas</t>
  </si>
  <si>
    <t>Apocalipsis 3,14-20</t>
  </si>
  <si>
    <t>Mi</t>
  </si>
  <si>
    <t>do</t>
  </si>
  <si>
    <t>re</t>
  </si>
  <si>
    <t>mi</t>
  </si>
  <si>
    <t>fa</t>
  </si>
  <si>
    <t>sol</t>
  </si>
  <si>
    <t>La</t>
  </si>
  <si>
    <t>si</t>
  </si>
  <si>
    <t>&lt;a href="#" class="notas-enlace" onclick="mostrarImagen('/cantos/src/ima/rem9.jpg'); return false;"&gt;Rem9&lt;/a&gt;</t>
  </si>
  <si>
    <t>do7</t>
  </si>
  <si>
    <t>rem9</t>
  </si>
  <si>
    <t>do-</t>
  </si>
  <si>
    <t>dom</t>
  </si>
  <si>
    <t>do#</t>
  </si>
  <si>
    <t>dos</t>
  </si>
  <si>
    <t>do#7</t>
  </si>
  <si>
    <t>dos7</t>
  </si>
  <si>
    <t>do#-</t>
  </si>
  <si>
    <t>dosm</t>
  </si>
  <si>
    <t>re7</t>
  </si>
  <si>
    <t>re-</t>
  </si>
  <si>
    <t>rem</t>
  </si>
  <si>
    <t>re-9</t>
  </si>
  <si>
    <t>re#</t>
  </si>
  <si>
    <t>re#-</t>
  </si>
  <si>
    <t>re#m</t>
  </si>
  <si>
    <t>mimaj7</t>
  </si>
  <si>
    <t>mi7</t>
  </si>
  <si>
    <t>mi6</t>
  </si>
  <si>
    <t>mi-</t>
  </si>
  <si>
    <t>mi-6</t>
  </si>
  <si>
    <t>mim</t>
  </si>
  <si>
    <t>mim6</t>
  </si>
  <si>
    <t>Fa</t>
  </si>
  <si>
    <t>fa7</t>
  </si>
  <si>
    <t>famaj7</t>
  </si>
  <si>
    <t>fam</t>
  </si>
  <si>
    <t>fa#</t>
  </si>
  <si>
    <t>fa#m</t>
  </si>
  <si>
    <t>fa-</t>
  </si>
  <si>
    <t>fas</t>
  </si>
  <si>
    <t>fasm</t>
  </si>
  <si>
    <t>fa#-</t>
  </si>
  <si>
    <t>sol7</t>
  </si>
  <si>
    <t>sol-</t>
  </si>
  <si>
    <t>sol#</t>
  </si>
  <si>
    <t>sol#7</t>
  </si>
  <si>
    <t>sol#m</t>
  </si>
  <si>
    <t>solm</t>
  </si>
  <si>
    <t>sols</t>
  </si>
  <si>
    <t>sols7</t>
  </si>
  <si>
    <t>solsm</t>
  </si>
  <si>
    <t>La7</t>
  </si>
  <si>
    <t>La6</t>
  </si>
  <si>
    <t>Lam</t>
  </si>
  <si>
    <t>Lam7</t>
  </si>
  <si>
    <t>Lam6</t>
  </si>
  <si>
    <t>La-7</t>
  </si>
  <si>
    <t>La-6</t>
  </si>
  <si>
    <t>La-</t>
  </si>
  <si>
    <t>sol#-</t>
  </si>
  <si>
    <t>Re</t>
  </si>
  <si>
    <t>sib</t>
  </si>
  <si>
    <t>sib7</t>
  </si>
  <si>
    <t>sibm</t>
  </si>
  <si>
    <t>si7</t>
  </si>
  <si>
    <t>sim</t>
  </si>
  <si>
    <t>si♭</t>
  </si>
  <si>
    <t>si♭7</t>
  </si>
  <si>
    <t>si♭m</t>
  </si>
  <si>
    <t>si-</t>
  </si>
  <si>
    <t>si♭-</t>
  </si>
  <si>
    <t>do#m</t>
  </si>
  <si>
    <t>Acorde</t>
  </si>
  <si>
    <t>Acorde2</t>
  </si>
  <si>
    <t>Acorde3</t>
  </si>
  <si>
    <t>Acorde4</t>
  </si>
  <si>
    <t>activo</t>
  </si>
  <si>
    <t>/***********************  * FUNCIÓN AUXILIAR  ***********************/</t>
  </si>
  <si>
    <t>function ac(nota, posicion, extension = "") {</t>
  </si>
  <si>
    <t>    return { acorde: nota, posicion, base: nota, extension };</t>
  </si>
  <si>
    <t>  }</t>
  </si>
  <si>
    <t xml:space="preserve">  </t>
  </si>
  <si>
    <t>  /***********************</t>
  </si>
  <si>
    <t>   * DATOS DEL CANTO</t>
  </si>
  <si>
    <t>   ***********************/</t>
  </si>
  <si>
    <t xml:space="preserve">  const partitura = {</t>
  </si>
  <si>
    <t xml:space="preserve">      tituloc: NOMBREDELCANTO,</t>
  </si>
  <si>
    <t xml:space="preserve">      titulo: NOMBREDELCANTO,</t>
  </si>
  <si>
    <t xml:space="preserve">      // Estructura para Cantor (texto)</t>
  </si>
  <si>
    <t xml:space="preserve">      cantor: [</t>
  </si>
  <si>
    <t>],</t>
  </si>
  <si>
    <t xml:space="preserve">      // Estructura para Cantor (acordes) - CON FUNCIÓN ac()</t>
  </si>
  <si>
    <t xml:space="preserve">      cantorAcordes: [</t>
  </si>
  <si>
    <t>[ac("</t>
  </si>
  <si>
    <t>", "cp</t>
  </si>
  <si>
    <t>","</t>
  </si>
  <si>
    <t>m</t>
  </si>
  <si>
    <t>m9</t>
  </si>
  <si>
    <t>maj7</t>
  </si>
  <si>
    <t>Sol</t>
  </si>
  <si>
    <t xml:space="preserve">      ],</t>
  </si>
  <si>
    <t xml:space="preserve">      // Estructura para Asamblea (texto)</t>
  </si>
  <si>
    <t xml:space="preserve">      asamblea: [</t>
  </si>
  <si>
    <t xml:space="preserve">      asambleaAcordes: [</t>
  </si>
  <si>
    <t>acorde</t>
  </si>
  <si>
    <t>cp</t>
  </si>
  <si>
    <t xml:space="preserve">      ]</t>
  </si>
  <si>
    <t xml:space="preserve">  };</t>
  </si>
  <si>
    <t xml:space="preserve">  // Iniciar carga del canto</t>
  </si>
  <si>
    <t xml:space="preserve">  document.addEventListener('DOMContentLoaded', () =&gt; cargarCanto(partitura));</t>
  </si>
  <si>
    <t>Hermanos, a nadie demos ocasión de tropiezo,</t>
  </si>
  <si>
    <t>hermanos, vivamos aceptando las tribulaciones,</t>
  </si>
  <si>
    <t>necesidades, angustias y fatigas,</t>
  </si>
  <si>
    <t>viviendo en pureza, paciencia y bondad,</t>
  </si>
  <si>
    <t>en el Espíritu Santo, y en el poder de Dios,</t>
  </si>
  <si>
    <t>con las armas de la justicia,</t>
  </si>
  <si>
    <t>las de la derecha y las de la izquierda.</t>
  </si>
  <si>
    <t>En calumnias y en buena fama,</t>
  </si>
  <si>
    <t>en gloria e ignominia,</t>
  </si>
  <si>
    <t>como pobres, aunque enriqueciendo a muchos;</t>
  </si>
  <si>
    <t>como quienes nada tienen,</t>
  </si>
  <si>
    <t>aunque lo poseemos todo.</t>
  </si>
  <si>
    <t>Hermanos, os hemos hablado con franqueza,</t>
  </si>
  <si>
    <t>os hemos hablado en toda verdad.</t>
  </si>
  <si>
    <t>No unciros al yugo desigual con los paganos.</t>
  </si>
  <si>
    <t>¿Qué participación hay entre el fiel y el infiel?</t>
  </si>
  <si>
    <t>¿Qué unión entre el santuario de Dios</t>
  </si>
  <si>
    <t>y el santuario de los ídolos?</t>
  </si>
  <si>
    <t>Porque somos el santuario de Dios.</t>
  </si>
  <si>
    <t>Tengo plena confianza en el hablaros,</t>
  </si>
  <si>
    <t>porque estoy orgulloso de vosotros.</t>
  </si>
  <si>
    <t>En pureza, paciencia y bondad,</t>
  </si>
  <si>
    <t>en el Espíritu Santo, y en el poder de Dios.</t>
  </si>
  <si>
    <t>HERMANOS, A NADIE DEMOS</t>
  </si>
  <si>
    <t>OCASIÓN DE TROPIEZO,</t>
  </si>
  <si>
    <t>HERMANOS, VIVAMOS ACEPTANDO</t>
  </si>
  <si>
    <t>LAS TRIBULACIONES,</t>
  </si>
  <si>
    <t>NECESIDADES, ANGUSTIAS Y FATIGAS.</t>
  </si>
  <si>
    <t>x</t>
  </si>
  <si>
    <t>tipo</t>
  </si>
  <si>
    <t>A NADIE DEMOS OCASIÓN DE TROPIEZO</t>
  </si>
  <si>
    <t xml:space="preserve">A TI, SEÑOR, EN MI CLAMOR IMPLORO </t>
  </si>
  <si>
    <t>A LA CENA DEL CORDERO,</t>
  </si>
  <si>
    <t>VESTIDOS CON BLANCAS TÚNICAS,</t>
  </si>
  <si>
    <t>ATRAVESADO EL MAR ROJO,</t>
  </si>
  <si>
    <t>CANTAMOS A CRISTO, EL SEÑOR</t>
  </si>
  <si>
    <t>AMÉN</t>
  </si>
  <si>
    <t>Su cuerpo lleno de amor,</t>
  </si>
  <si>
    <t>sobre la mesa es el Pan vivo.</t>
  </si>
  <si>
    <t>Y su sangre sobre el altar,</t>
  </si>
  <si>
    <t>es el cáliz del nuevo pacto.</t>
  </si>
  <si>
    <t>Manso cordero inmolado,</t>
  </si>
  <si>
    <t>es Cristo, nuestra Pascua.</t>
  </si>
  <si>
    <t>Su cuerpo adorable</t>
  </si>
  <si>
    <t>es el verdadero pan ácimo.</t>
  </si>
  <si>
    <t>En esta hora admirable</t>
  </si>
  <si>
    <t>retornan los antiguos prodigios,</t>
  </si>
  <si>
    <t>su brazo potente nos salva</t>
  </si>
  <si>
    <t>del ángel de la muerte.</t>
  </si>
  <si>
    <t>Irradia sobre la Iglesia</t>
  </si>
  <si>
    <t>el gozo pascual, oh Señor,</t>
  </si>
  <si>
    <t>y une a tu gran victoria</t>
  </si>
  <si>
    <t>a los que han renovado el Bautismo.</t>
  </si>
  <si>
    <t>Sea honor, alabanza y gloria,</t>
  </si>
  <si>
    <t>a Cristo victorioso de la muerte,</t>
  </si>
  <si>
    <t>al Padre y al Santo Espíritu</t>
  </si>
  <si>
    <t>ahora y por los siglos eternos.</t>
  </si>
  <si>
    <t>/*********************** FUENTE DEL CANTO ***********************/</t>
  </si>
  <si>
    <t>// Mapeo para celulares 483px</t>
  </si>
  <si>
    <t>//  --cp1: 0.1%;</t>
  </si>
  <si>
    <t xml:space="preserve">    };</t>
  </si>
  <si>
    <t>// Mapeo específico para tablets (800px)</t>
  </si>
  <si>
    <r>
      <t>const</t>
    </r>
    <r>
      <rPr>
        <sz val="18"/>
        <color rgb="FFD4D4D4"/>
        <rFont val="Consolas"/>
        <family val="3"/>
      </rPr>
      <t xml:space="preserve"> </t>
    </r>
    <r>
      <rPr>
        <sz val="18"/>
        <color theme="5"/>
        <rFont val="Consolas"/>
        <family val="3"/>
      </rPr>
      <t>pcelular = {</t>
    </r>
  </si>
  <si>
    <r>
      <t>const</t>
    </r>
    <r>
      <rPr>
        <sz val="18"/>
        <color rgb="FFD4D4D4"/>
        <rFont val="Consolas"/>
        <family val="3"/>
      </rPr>
      <t xml:space="preserve"> </t>
    </r>
    <r>
      <rPr>
        <sz val="18"/>
        <color theme="5"/>
        <rFont val="Consolas"/>
        <family val="3"/>
      </rPr>
      <t>pTablet = {</t>
    </r>
  </si>
  <si>
    <r>
      <t>function</t>
    </r>
    <r>
      <rPr>
        <sz val="18"/>
        <color rgb="FFD4D4D4"/>
        <rFont val="Consolas"/>
        <family val="3"/>
      </rPr>
      <t xml:space="preserve"> </t>
    </r>
    <r>
      <rPr>
        <sz val="18"/>
        <color theme="5"/>
        <rFont val="Consolas"/>
        <family val="3"/>
      </rPr>
      <t>ac(nota, posicion, extension = ""</t>
    </r>
    <r>
      <rPr>
        <sz val="18"/>
        <color rgb="FFD4D4D4"/>
        <rFont val="Consolas"/>
        <family val="3"/>
      </rPr>
      <t>) {</t>
    </r>
  </si>
  <si>
    <r>
      <t xml:space="preserve">      </t>
    </r>
    <r>
      <rPr>
        <sz val="18"/>
        <color rgb="FF569CD6"/>
        <rFont val="Consolas"/>
        <family val="3"/>
      </rPr>
      <t>const</t>
    </r>
    <r>
      <rPr>
        <sz val="18"/>
        <color rgb="FFD4D4D4"/>
        <rFont val="Consolas"/>
        <family val="3"/>
      </rPr>
      <t xml:space="preserve"> </t>
    </r>
    <r>
      <rPr>
        <sz val="18"/>
        <color theme="5"/>
        <rFont val="Consolas"/>
        <family val="3"/>
      </rPr>
      <t>anchoPantalla = window.innerWidth;</t>
    </r>
  </si>
  <si>
    <r>
      <t xml:space="preserve">      </t>
    </r>
    <r>
      <rPr>
        <sz val="18"/>
        <color rgb="FF569CD6"/>
        <rFont val="Consolas"/>
        <family val="3"/>
      </rPr>
      <t>let</t>
    </r>
    <r>
      <rPr>
        <sz val="18"/>
        <color rgb="FFD4D4D4"/>
        <rFont val="Consolas"/>
        <family val="3"/>
      </rPr>
      <t xml:space="preserve"> </t>
    </r>
    <r>
      <rPr>
        <sz val="18"/>
        <color theme="5"/>
        <rFont val="Consolas"/>
        <family val="3"/>
      </rPr>
      <t>posicionAjustada = posicion;</t>
    </r>
  </si>
  <si>
    <t>// Solo ajustamos para tablets (601px a 900px)</t>
  </si>
  <si>
    <t>        posicionAjustada = pTablet[posicion] || posicion;</t>
  </si>
  <si>
    <r>
      <t xml:space="preserve">      </t>
    </r>
    <r>
      <rPr>
        <sz val="18"/>
        <color rgb="FF569CD6"/>
        <rFont val="Consolas"/>
        <family val="3"/>
      </rPr>
      <t>if</t>
    </r>
    <r>
      <rPr>
        <sz val="18"/>
        <color rgb="FFD4D4D4"/>
        <rFont val="Consolas"/>
        <family val="3"/>
      </rPr>
      <t xml:space="preserve"> </t>
    </r>
    <r>
      <rPr>
        <sz val="18"/>
        <color theme="5"/>
        <rFont val="Consolas"/>
        <family val="3"/>
      </rPr>
      <t>(anchoPantalla &gt; 600 &amp;&amp; anchoPantalla &lt;= 900) {</t>
    </r>
  </si>
  <si>
    <t>        }</t>
  </si>
  <si>
    <t>      }</t>
  </si>
  <si>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</si>
  <si>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rgb="FFD4D4D4"/>
        <rFont val="Consolas"/>
        <family val="3"/>
      </rPr>
      <t xml:space="preserve"> </t>
    </r>
    <r>
      <rPr>
        <sz val="18"/>
        <color theme="5"/>
        <rFont val="Consolas"/>
        <family val="3"/>
      </rPr>
      <t>(!pTablet[posicion])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</si>
  <si>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</si>
  <si>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0.971</t>
    </r>
    <r>
      <rPr>
        <sz val="18"/>
        <color rgb="FFD4D4D4"/>
        <rFont val="Consolas"/>
        <family val="3"/>
      </rPr>
      <t xml:space="preserve">; </t>
    </r>
    <r>
      <rPr>
        <sz val="18"/>
        <color rgb="FF6A9955"/>
        <rFont val="Consolas"/>
        <family val="3"/>
      </rPr>
      <t>// Factor más preciso para 800px</t>
    </r>
  </si>
  <si>
    <r>
      <t xml:space="preserve">          </t>
    </r>
    <r>
      <rPr>
        <sz val="18"/>
        <color theme="5"/>
        <rFont val="Consolas"/>
        <family val="3"/>
      </rPr>
      <t xml:space="preserve">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</si>
  <si>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t>            posicionAjustada = pcelular[posicion] || posicion;</t>
  </si>
  <si>
    <t xml:space="preserve">            </t>
  </si>
  <si>
    <t>            }</t>
  </si>
  <si>
    <t>          }</t>
  </si>
  <si>
    <t xml:space="preserve">      </t>
  </si>
  <si>
    <t>    }</t>
  </si>
  <si>
    <r>
      <t xml:space="preserve">      </t>
    </r>
    <r>
      <rPr>
        <sz val="18"/>
        <color rgb="FF6A9955"/>
        <rFont val="Consolas"/>
        <family val="3"/>
      </rPr>
      <t>// Solo ajustamos para tablets (284px a 384px)</t>
    </r>
  </si>
  <si>
    <r>
      <t xml:space="preserve">            </t>
    </r>
    <r>
      <rPr>
        <sz val="18"/>
        <color rgb="FF6A9955"/>
        <rFont val="Consolas"/>
        <family val="3"/>
      </rPr>
      <t>// Si no está en el mapeo, aplicamos un factor general más preciso</t>
    </r>
  </si>
  <si>
    <r>
      <t xml:space="preserve">      </t>
    </r>
    <r>
      <rPr>
        <sz val="18"/>
        <color rgb="FF569CD6"/>
        <rFont val="Consolas"/>
        <family val="3"/>
      </rPr>
      <t>if</t>
    </r>
    <r>
      <rPr>
        <sz val="18"/>
        <color theme="5"/>
        <rFont val="Consolas"/>
        <family val="3"/>
      </rPr>
      <t xml:space="preserve"> (anchoPantalla &gt; 284 &amp;&amp; anchoPantalla &lt;= 411) {</t>
    </r>
  </si>
  <si>
    <r>
      <t xml:space="preserve">            </t>
    </r>
    <r>
      <rPr>
        <sz val="18"/>
        <color rgb="FF569CD6"/>
        <rFont val="Consolas"/>
        <family val="3"/>
      </rPr>
      <t>if</t>
    </r>
    <r>
      <rPr>
        <sz val="18"/>
        <color rgb="FFD4D4D4"/>
        <rFont val="Consolas"/>
        <family val="3"/>
      </rPr>
      <t xml:space="preserve"> </t>
    </r>
    <r>
      <rPr>
        <sz val="18"/>
        <color theme="5"/>
        <rFont val="Consolas"/>
        <family val="3"/>
      </rPr>
      <t>(!pcelular[posicion]) {</t>
    </r>
  </si>
  <si>
    <r>
      <t xml:space="preserve">              </t>
    </r>
    <r>
      <rPr>
        <sz val="18"/>
        <color rgb="FF569CD6"/>
        <rFont val="Consolas"/>
        <family val="3"/>
      </rPr>
      <t>const</t>
    </r>
    <r>
      <rPr>
        <sz val="18"/>
        <color rgb="FFD4D4D4"/>
        <rFont val="Consolas"/>
        <family val="3"/>
      </rPr>
      <t xml:space="preserve"> </t>
    </r>
    <r>
      <rPr>
        <sz val="18"/>
        <color theme="5"/>
        <rFont val="Consolas"/>
        <family val="3"/>
      </rPr>
      <t>numero = parseInt(posicion.replace('cp'</t>
    </r>
    <r>
      <rPr>
        <sz val="18"/>
        <color rgb="FFD4D4D4"/>
        <rFont val="Consolas"/>
        <family val="3"/>
      </rPr>
      <t xml:space="preserve">, </t>
    </r>
    <r>
      <rPr>
        <sz val="18"/>
        <color theme="5"/>
        <rFont val="Consolas"/>
        <family val="3"/>
      </rPr>
      <t>''));</t>
    </r>
  </si>
  <si>
    <r>
      <t xml:space="preserve">              </t>
    </r>
    <r>
      <rPr>
        <sz val="18"/>
        <color rgb="FF569CD6"/>
        <rFont val="Consolas"/>
        <family val="3"/>
      </rPr>
      <t>const</t>
    </r>
    <r>
      <rPr>
        <sz val="18"/>
        <color rgb="FFD4D4D4"/>
        <rFont val="Consolas"/>
        <family val="3"/>
      </rPr>
      <t xml:space="preserve"> </t>
    </r>
    <r>
      <rPr>
        <sz val="18"/>
        <color theme="5"/>
        <rFont val="Consolas"/>
        <family val="3"/>
      </rPr>
      <t>factor = 1.3</t>
    </r>
    <r>
      <rPr>
        <sz val="18"/>
        <color rgb="FFD4D4D4"/>
        <rFont val="Consolas"/>
        <family val="3"/>
      </rPr>
      <t xml:space="preserve">; </t>
    </r>
    <r>
      <rPr>
        <sz val="18"/>
        <color rgb="FF6A9955"/>
        <rFont val="Consolas"/>
        <family val="3"/>
      </rPr>
      <t>// Factor más preciso para 384px</t>
    </r>
  </si>
  <si>
    <r>
      <rPr>
        <sz val="18"/>
        <color theme="5"/>
        <rFont val="Consolas"/>
        <family val="3"/>
      </rPr>
      <t xml:space="preserve">              posicionAjustada = </t>
    </r>
    <r>
      <rPr>
        <sz val="18"/>
        <color rgb="FFCE9178"/>
        <rFont val="Consolas"/>
        <family val="3"/>
      </rPr>
      <t>`cp</t>
    </r>
    <r>
      <rPr>
        <sz val="18"/>
        <color rgb="FF569CD6"/>
        <rFont val="Consolas"/>
        <family val="3"/>
      </rPr>
      <t>${</t>
    </r>
    <r>
      <rPr>
        <sz val="18"/>
        <color theme="5"/>
        <rFont val="Consolas"/>
        <family val="3"/>
      </rPr>
      <t>Math.round(numero * factor)</t>
    </r>
    <r>
      <rPr>
        <sz val="18"/>
        <color rgb="FF569CD6"/>
        <rFont val="Consolas"/>
        <family val="3"/>
      </rPr>
      <t>}</t>
    </r>
    <r>
      <rPr>
        <sz val="18"/>
        <color theme="5"/>
        <rFont val="Consolas"/>
        <family val="3"/>
      </rPr>
      <t>`;</t>
    </r>
  </si>
  <si>
    <r>
      <t xml:space="preserve">      </t>
    </r>
    <r>
      <rPr>
        <sz val="18"/>
        <color rgb="FF569CD6"/>
        <rFont val="Consolas"/>
        <family val="3"/>
      </rPr>
      <t>return</t>
    </r>
    <r>
      <rPr>
        <sz val="18"/>
        <color rgb="FFD4D4D4"/>
        <rFont val="Consolas"/>
        <family val="3"/>
      </rPr>
      <t xml:space="preserve"> </t>
    </r>
    <r>
      <rPr>
        <sz val="18"/>
        <color theme="5"/>
        <rFont val="Consolas"/>
        <family val="3"/>
      </rPr>
      <t>{ acorde: nota, posicion: posicionAjustada, base: nota, extension };</t>
    </r>
  </si>
  <si>
    <t>     * DATOS DEL CANTO</t>
  </si>
  <si>
    <t>     ***********************/</t>
  </si>
  <si>
    <r>
      <t xml:space="preserve">    </t>
    </r>
    <r>
      <rPr>
        <sz val="18"/>
        <color rgb="FF6A9955"/>
        <rFont val="Consolas"/>
        <family val="3"/>
      </rPr>
      <t>/***********************</t>
    </r>
  </si>
  <si>
    <r>
      <t>const</t>
    </r>
    <r>
      <rPr>
        <sz val="18"/>
        <color rgb="FFD4D4D4"/>
        <rFont val="Consolas"/>
        <family val="3"/>
      </rPr>
      <t xml:space="preserve"> </t>
    </r>
    <r>
      <rPr>
        <sz val="18"/>
        <color theme="5"/>
        <rFont val="Consolas"/>
        <family val="3"/>
      </rPr>
      <t>partitura = {</t>
    </r>
  </si>
  <si>
    <t>// Estructura para Cantor (texto)</t>
  </si>
  <si>
    <r>
      <rPr>
        <sz val="18"/>
        <color rgb="FF00B0F0"/>
        <rFont val="Consolas"/>
        <family val="3"/>
      </rPr>
      <t>cantor:</t>
    </r>
    <r>
      <rPr>
        <sz val="18"/>
        <color rgb="FFD4D4D4"/>
        <rFont val="Consolas"/>
        <family val="3"/>
      </rPr>
      <t xml:space="preserve"> </t>
    </r>
    <r>
      <rPr>
        <sz val="18"/>
        <color theme="5"/>
        <rFont val="Consolas"/>
        <family val="3"/>
      </rPr>
      <t>[</t>
    </r>
  </si>
  <si>
    <r>
      <t xml:space="preserve">      </t>
    </r>
    <r>
      <rPr>
        <sz val="18"/>
        <color rgb="FF6A9955"/>
        <rFont val="Consolas"/>
        <family val="3"/>
      </rPr>
      <t>// Estructura para Cantor (acordes) - CON FUNCIÓN ac()</t>
    </r>
  </si>
  <si>
    <r>
      <rPr>
        <sz val="18"/>
        <color rgb="FF00B0F0"/>
        <rFont val="Consolas"/>
        <family val="3"/>
      </rPr>
      <t>      cantorAcordes:</t>
    </r>
    <r>
      <rPr>
        <sz val="18"/>
        <color rgb="FFD4D4D4"/>
        <rFont val="Consolas"/>
        <family val="3"/>
      </rPr>
      <t xml:space="preserve"> </t>
    </r>
    <r>
      <rPr>
        <sz val="18"/>
        <color theme="5"/>
        <rFont val="Consolas"/>
        <family val="3"/>
      </rPr>
      <t>[</t>
    </r>
  </si>
  <si>
    <t>// IZQUIERDA</t>
  </si>
  <si>
    <t>// DERECHA</t>
  </si>
  <si>
    <r>
      <t xml:space="preserve">      </t>
    </r>
    <r>
      <rPr>
        <sz val="18"/>
        <color rgb="FF6A9955"/>
        <rFont val="Consolas"/>
        <family val="3"/>
      </rPr>
      <t>// Estructura para Asamblea (texto)</t>
    </r>
  </si>
  <si>
    <r>
      <t xml:space="preserve">      asamblea: </t>
    </r>
    <r>
      <rPr>
        <b/>
        <sz val="18"/>
        <color theme="5"/>
        <rFont val="Consolas"/>
        <family val="3"/>
      </rPr>
      <t>[</t>
    </r>
  </si>
  <si>
    <r>
      <t xml:space="preserve">      asambleaAcordes: </t>
    </r>
    <r>
      <rPr>
        <b/>
        <sz val="18"/>
        <color theme="5"/>
        <rFont val="Consolas"/>
        <family val="3"/>
      </rPr>
      <t>[</t>
    </r>
  </si>
  <si>
    <t>/************************************************</t>
  </si>
  <si>
    <t>************************************************/</t>
  </si>
  <si>
    <t> * MANEJO DE CARGA Y REDIMENSIONAMIENTO CORREGIDO</t>
  </si>
  <si>
    <t xml:space="preserve">    </t>
  </si>
  <si>
    <t>        cargarCanto(partitura);</t>
  </si>
  <si>
    <t>      clearTimeout(timeoutRedimension);</t>
  </si>
  <si>
    <t>        cargarCantoSeguro(partitura);</t>
  </si>
  <si>
    <t>      cargarCantoSeguro(partitura);</t>
  </si>
  <si>
    <t>    });</t>
  </si>
  <si>
    <r>
      <t xml:space="preserve">    </t>
    </r>
    <r>
      <rPr>
        <sz val="20"/>
        <color rgb="FF6A9955"/>
        <rFont val="Consolas"/>
        <family val="3"/>
      </rPr>
      <t>// Iniciar carga del canto y configurar eventos</t>
    </r>
  </si>
  <si>
    <r>
      <t xml:space="preserve">      </t>
    </r>
    <r>
      <rPr>
        <sz val="20"/>
        <color rgb="FF6A9955"/>
        <rFont val="Consolas"/>
        <family val="3"/>
      </rPr>
      <t>// Limpiar contenido existente primero para evitar duplicados</t>
    </r>
  </si>
  <si>
    <r>
      <t xml:space="preserve">    </t>
    </r>
    <r>
      <rPr>
        <sz val="20"/>
        <color rgb="FF569CD6"/>
        <rFont val="Consolas"/>
        <family val="3"/>
      </rPr>
      <t>let</t>
    </r>
    <r>
      <rPr>
        <sz val="20"/>
        <color rgb="FFD4D4D4"/>
        <rFont val="Consolas"/>
        <family val="3"/>
      </rPr>
      <t xml:space="preserve"> </t>
    </r>
    <r>
      <rPr>
        <sz val="20"/>
        <color theme="5"/>
        <rFont val="Consolas"/>
        <family val="3"/>
      </rPr>
      <t>cargando</t>
    </r>
    <r>
      <rPr>
        <sz val="20"/>
        <color rgb="FFD4D4D4"/>
        <rFont val="Consolas"/>
        <family val="3"/>
      </rPr>
      <t xml:space="preserve"> = </t>
    </r>
    <r>
      <rPr>
        <sz val="20"/>
        <color rgb="FF569CD6"/>
        <rFont val="Consolas"/>
        <family val="3"/>
      </rPr>
      <t>false</t>
    </r>
    <r>
      <rPr>
        <sz val="20"/>
        <color rgb="FFD4D4D4"/>
        <rFont val="Consolas"/>
        <family val="3"/>
      </rPr>
      <t>;</t>
    </r>
  </si>
  <si>
    <r>
      <t xml:space="preserve">    </t>
    </r>
    <r>
      <rPr>
        <sz val="20"/>
        <color rgb="FF569CD6"/>
        <rFont val="Consolas"/>
        <family val="3"/>
      </rPr>
      <t>function</t>
    </r>
    <r>
      <rPr>
        <sz val="20"/>
        <color rgb="FFD4D4D4"/>
        <rFont val="Consolas"/>
        <family val="3"/>
      </rPr>
      <t xml:space="preserve"> </t>
    </r>
    <r>
      <rPr>
        <sz val="20"/>
        <color theme="5"/>
        <rFont val="Consolas"/>
        <family val="3"/>
      </rPr>
      <t>cargarCantoSeguro(partitura) {</t>
    </r>
  </si>
  <si>
    <r>
      <t xml:space="preserve">      </t>
    </r>
    <r>
      <rPr>
        <sz val="20"/>
        <color rgb="FF569CD6"/>
        <rFont val="Consolas"/>
        <family val="3"/>
      </rPr>
      <t>if</t>
    </r>
    <r>
      <rPr>
        <sz val="20"/>
        <color rgb="FFD4D4D4"/>
        <rFont val="Consolas"/>
        <family val="3"/>
      </rPr>
      <t xml:space="preserve"> </t>
    </r>
    <r>
      <rPr>
        <sz val="20"/>
        <color theme="5"/>
        <rFont val="Consolas"/>
        <family val="3"/>
      </rPr>
      <t>(!cargando) {</t>
    </r>
  </si>
  <si>
    <r>
      <rPr>
        <sz val="20"/>
        <color theme="5"/>
        <rFont val="Consolas"/>
        <family val="3"/>
      </rPr>
      <t xml:space="preserve">        cargando = </t>
    </r>
    <r>
      <rPr>
        <sz val="20"/>
        <color rgb="FF569CD6"/>
        <rFont val="Consolas"/>
        <family val="3"/>
      </rPr>
      <t>true</t>
    </r>
    <r>
      <rPr>
        <sz val="20"/>
        <color theme="5"/>
        <rFont val="Consolas"/>
        <family val="3"/>
      </rPr>
      <t>;</t>
    </r>
  </si>
  <si>
    <r>
      <rPr>
        <sz val="20"/>
        <color theme="5"/>
        <rFont val="Consolas"/>
        <family val="3"/>
      </rPr>
      <t xml:space="preserve">        setTimeout(() </t>
    </r>
    <r>
      <rPr>
        <sz val="20"/>
        <color rgb="FF569CD6"/>
        <rFont val="Consolas"/>
        <family val="3"/>
      </rPr>
      <t>=&gt;</t>
    </r>
    <r>
      <rPr>
        <sz val="20"/>
        <color rgb="FFD4D4D4"/>
        <rFont val="Consolas"/>
        <family val="3"/>
      </rPr>
      <t xml:space="preserve"> </t>
    </r>
    <r>
      <rPr>
        <sz val="20"/>
        <color theme="5"/>
        <rFont val="Consolas"/>
        <family val="3"/>
      </rPr>
      <t xml:space="preserve">{ cargando = </t>
    </r>
    <r>
      <rPr>
        <sz val="20"/>
        <color rgb="FF569CD6"/>
        <rFont val="Consolas"/>
        <family val="3"/>
      </rPr>
      <t>false</t>
    </r>
    <r>
      <rPr>
        <sz val="20"/>
        <color theme="5"/>
        <rFont val="Consolas"/>
        <family val="3"/>
      </rPr>
      <t>; }, 300);</t>
    </r>
  </si>
  <si>
    <r>
      <t xml:space="preserve">    </t>
    </r>
    <r>
      <rPr>
        <sz val="20"/>
        <color rgb="FF569CD6"/>
        <rFont val="Consolas"/>
        <family val="3"/>
      </rPr>
      <t>let</t>
    </r>
    <r>
      <rPr>
        <sz val="20"/>
        <color theme="5"/>
        <rFont val="Consolas"/>
        <family val="3"/>
      </rPr>
      <t xml:space="preserve"> timeoutRedimension;</t>
    </r>
  </si>
  <si>
    <r>
      <t xml:space="preserve">    </t>
    </r>
    <r>
      <rPr>
        <sz val="20"/>
        <color rgb="FF569CD6"/>
        <rFont val="Consolas"/>
        <family val="3"/>
      </rPr>
      <t>function</t>
    </r>
    <r>
      <rPr>
        <sz val="20"/>
        <color rgb="FFD4D4D4"/>
        <rFont val="Consolas"/>
        <family val="3"/>
      </rPr>
      <t xml:space="preserve"> </t>
    </r>
    <r>
      <rPr>
        <sz val="20"/>
        <color theme="5"/>
        <rFont val="Consolas"/>
        <family val="3"/>
      </rPr>
      <t>manejarRedimensionamiento() {</t>
    </r>
  </si>
  <si>
    <r>
      <rPr>
        <sz val="20"/>
        <color theme="5"/>
        <rFont val="Consolas"/>
        <family val="3"/>
      </rPr>
      <t>      timeoutRedimension = setTimeout(()</t>
    </r>
    <r>
      <rPr>
        <sz val="20"/>
        <color rgb="FFD4D4D4"/>
        <rFont val="Consolas"/>
        <family val="3"/>
      </rPr>
      <t xml:space="preserve"> </t>
    </r>
    <r>
      <rPr>
        <sz val="20"/>
        <color rgb="FF569CD6"/>
        <rFont val="Consolas"/>
        <family val="3"/>
      </rPr>
      <t>=&gt;</t>
    </r>
    <r>
      <rPr>
        <sz val="20"/>
        <color theme="5"/>
        <rFont val="Consolas"/>
        <family val="3"/>
      </rPr>
      <t xml:space="preserve"> {</t>
    </r>
  </si>
  <si>
    <r>
      <rPr>
        <sz val="20"/>
        <color theme="5"/>
        <rFont val="Consolas"/>
        <family val="3"/>
      </rPr>
      <t xml:space="preserve">      }, </t>
    </r>
    <r>
      <rPr>
        <sz val="20"/>
        <color rgb="FF00B050"/>
        <rFont val="Consolas"/>
        <family val="3"/>
      </rPr>
      <t>200</t>
    </r>
    <r>
      <rPr>
        <sz val="20"/>
        <color theme="5"/>
        <rFont val="Consolas"/>
        <family val="3"/>
      </rPr>
      <t>);</t>
    </r>
  </si>
  <si>
    <r>
      <rPr>
        <sz val="20"/>
        <color theme="5"/>
        <rFont val="Consolas"/>
        <family val="3"/>
      </rPr>
      <t>    document.addEventListener('</t>
    </r>
    <r>
      <rPr>
        <sz val="20"/>
        <color rgb="FFCE9178"/>
        <rFont val="Consolas"/>
        <family val="3"/>
      </rPr>
      <t>DOMContentLoaded'</t>
    </r>
    <r>
      <rPr>
        <sz val="20"/>
        <color theme="5"/>
        <rFont val="Consolas"/>
        <family val="3"/>
      </rPr>
      <t xml:space="preserve">, () </t>
    </r>
    <r>
      <rPr>
        <sz val="20"/>
        <color rgb="FF569CD6"/>
        <rFont val="Consolas"/>
        <family val="3"/>
      </rPr>
      <t>=&gt;</t>
    </r>
    <r>
      <rPr>
        <sz val="20"/>
        <color theme="5"/>
        <rFont val="Consolas"/>
        <family val="3"/>
      </rPr>
      <t xml:space="preserve"> {</t>
    </r>
  </si>
  <si>
    <r>
      <t xml:space="preserve">      </t>
    </r>
    <r>
      <rPr>
        <sz val="20"/>
        <color rgb="FF569CD6"/>
        <rFont val="Consolas"/>
        <family val="3"/>
      </rPr>
      <t>const</t>
    </r>
    <r>
      <rPr>
        <sz val="20"/>
        <color rgb="FFD4D4D4"/>
        <rFont val="Consolas"/>
        <family val="3"/>
      </rPr>
      <t xml:space="preserve"> </t>
    </r>
    <r>
      <rPr>
        <sz val="20"/>
        <color theme="5"/>
        <rFont val="Consolas"/>
        <family val="3"/>
      </rPr>
      <t>contenedor = document.getElementById(</t>
    </r>
    <r>
      <rPr>
        <sz val="20"/>
        <color rgb="FFCE9178"/>
        <rFont val="Consolas"/>
        <family val="3"/>
      </rPr>
      <t>'contenedor-partitura'</t>
    </r>
    <r>
      <rPr>
        <sz val="20"/>
        <color theme="5"/>
        <rFont val="Consolas"/>
        <family val="3"/>
      </rPr>
      <t>);</t>
    </r>
    <r>
      <rPr>
        <sz val="20"/>
        <color rgb="FFD4D4D4"/>
        <rFont val="Consolas"/>
        <family val="3"/>
      </rPr>
      <t xml:space="preserve"> </t>
    </r>
    <r>
      <rPr>
        <sz val="20"/>
        <color rgb="FF6A9955"/>
        <rFont val="Consolas"/>
        <family val="3"/>
      </rPr>
      <t>// Asegúrate de tener este ID</t>
    </r>
  </si>
  <si>
    <r>
      <t xml:space="preserve">      </t>
    </r>
    <r>
      <rPr>
        <sz val="20"/>
        <color rgb="FF569CD6"/>
        <rFont val="Consolas"/>
        <family val="3"/>
      </rPr>
      <t>if</t>
    </r>
    <r>
      <rPr>
        <sz val="20"/>
        <color rgb="FFD4D4D4"/>
        <rFont val="Consolas"/>
        <family val="3"/>
      </rPr>
      <t xml:space="preserve"> </t>
    </r>
    <r>
      <rPr>
        <sz val="20"/>
        <color theme="5"/>
        <rFont val="Consolas"/>
        <family val="3"/>
      </rPr>
      <t>(contenedor) contenedor.innerHTML = '';</t>
    </r>
  </si>
  <si>
    <r>
      <rPr>
        <sz val="20"/>
        <color theme="5"/>
        <rFont val="Consolas"/>
        <family val="3"/>
      </rPr>
      <t>      window.addEventListener(</t>
    </r>
    <r>
      <rPr>
        <sz val="20"/>
        <color theme="8"/>
        <rFont val="Consolas"/>
        <family val="3"/>
      </rPr>
      <t>'resize'</t>
    </r>
    <r>
      <rPr>
        <sz val="20"/>
        <color theme="5"/>
        <rFont val="Consolas"/>
        <family val="3"/>
      </rPr>
      <t>, manejarRedimensionamiento);</t>
    </r>
  </si>
  <si>
    <r>
      <t xml:space="preserve">      </t>
    </r>
    <r>
      <rPr>
        <sz val="18"/>
        <color rgb="FF6A9955"/>
        <rFont val="Consolas"/>
        <family val="3"/>
      </rPr>
      <t>//  --cp18: 1.8%;</t>
    </r>
  </si>
  <si>
    <r>
      <t xml:space="preserve">      </t>
    </r>
    <r>
      <rPr>
        <sz val="18"/>
        <color rgb="FF6A9955"/>
        <rFont val="Consolas"/>
        <family val="3"/>
      </rPr>
      <t>//  --cp486: 48.6%;</t>
    </r>
  </si>
  <si>
    <r>
      <t xml:space="preserve">      </t>
    </r>
    <r>
      <rPr>
        <sz val="18"/>
        <color rgb="FF6A9955"/>
        <rFont val="Consolas"/>
        <family val="3"/>
      </rPr>
      <t>//  --cp1547: 154.7%;</t>
    </r>
  </si>
  <si>
    <t>A la víctima pascual,</t>
  </si>
  <si>
    <t>ofrecemos hoy</t>
  </si>
  <si>
    <t>el sacrificio de alabanza.</t>
  </si>
  <si>
    <t>El cordero ha redimido el rebaño,</t>
  </si>
  <si>
    <t>el inocente ha reconciliado</t>
  </si>
  <si>
    <t>los pecadores al Padre.</t>
  </si>
  <si>
    <t>Muerte y vida se han enfrentado</t>
  </si>
  <si>
    <t>en un prodigioso duelo:</t>
  </si>
  <si>
    <t>el Señor de la Vida estaba muerto,</t>
  </si>
  <si>
    <t>mas ahora está vivo y triunfa.</t>
  </si>
  <si>
    <t>Dinos tú, María:</t>
  </si>
  <si>
    <t>¿qué has visto en el camino?,</t>
  </si>
  <si>
    <t>«La tumba de Cristo vacía,</t>
  </si>
  <si>
    <t>la Gloria del Señor y vivo Cristo,</t>
  </si>
  <si>
    <t>los ángeles, las vendas y el sudario».</t>
  </si>
  <si>
    <t>Tú, Rey victorioso, danos tú la salvación.</t>
  </si>
  <si>
    <t>PORQUE CRISTO, MI ESPERANZA,</t>
  </si>
  <si>
    <t>¡HA RESUCITADO!</t>
  </si>
  <si>
    <t>Y NOS PRECEDE EN GALILEA,</t>
  </si>
  <si>
    <t>Y NOS PRECEDE EN GALILEA.</t>
  </si>
  <si>
    <t>SÍ QUE ES CIERTO,</t>
  </si>
  <si>
    <t>CRISTO HA RESUCITADO.</t>
  </si>
  <si>
    <t>")],</t>
  </si>
  <si>
    <t>&lt;em&gt;m&lt;/em&gt;</t>
  </si>
  <si>
    <t>&lt;em&gt;m&lt;/em&gt;9</t>
  </si>
  <si>
    <t>&lt;em&gt;maj&lt;/em&gt;7</t>
  </si>
  <si>
    <t>&lt;em&gt;m&lt;/em&gt;6</t>
  </si>
  <si>
    <t>&lt;em&gt;m&lt;/em&gt;7</t>
  </si>
  <si>
    <t>A TI QUE HABITAS EN EL CIELO.</t>
  </si>
  <si>
    <t>como los ojos de la esclava a las manos de su señora,</t>
  </si>
  <si>
    <t>así nuestros ojos miran al Señor,</t>
  </si>
  <si>
    <t>esperando que tenga piedad, esperando que tenga piedad.</t>
  </si>
  <si>
    <t>Mujeres: ¡PIEDAD DE NOSOTROS, SEÑOR!</t>
  </si>
  <si>
    <t>Hombres: ¡PIEDAD DE NOSOTROS, SEÑOR!</t>
  </si>
  <si>
    <t>Mujeres: ¡QUE DEMASIADO SE HAN BURLADO DE NOSOTROS,</t>
  </si>
  <si>
    <t>Hombres. QUE NUESTRA ALMA ESTÁ SACIADA DE DESPRECIOS!</t>
  </si>
  <si>
    <t>Mujeres: ¡DE LAS BURLAS DE LOS SATISFECHOS,</t>
  </si>
  <si>
    <t>Hombres: DEL DESPRECIO DE LOS SOBERBIOS!</t>
  </si>
  <si>
    <t xml:space="preserve">Hombres: ¡PIEDAD DE NOSOTROS, SEÑOR! </t>
  </si>
  <si>
    <t>A TI LEVANTO MIS OJOS,</t>
  </si>
  <si>
    <t>Como los ojos de los siervos miran a las manos de sus señores,</t>
  </si>
  <si>
    <t>Si♭</t>
  </si>
  <si>
    <t>¡PIEDAD DE NOSOTROS, SEÑOR!</t>
  </si>
  <si>
    <t>¡QUE DEMASIADO SE HAN BURLADO DE NOSOTROS,</t>
  </si>
  <si>
    <t>QUE NUESTRA ALMA ESTÁ SACIADA DE DESPRECIOS!</t>
  </si>
  <si>
    <t>¡DE LAS BURLAS DE LOS SATISFECHOS,</t>
  </si>
  <si>
    <t>DEL DESPRECIO DE LOS SOBERBIOS!</t>
  </si>
  <si>
    <t xml:space="preserve">¡PIEDAD DE NOSOTROS, SEÑOR! </t>
  </si>
  <si>
    <t>A A TI, SEÑOR, LEVANTO MI ALMA,</t>
  </si>
  <si>
    <t>A TI, OH DIOS MÍO.</t>
  </si>
  <si>
    <t>no triunfen sobre mí mis enemigos.</t>
  </si>
  <si>
    <t>Muéstrame, Señor, tu camino,</t>
  </si>
  <si>
    <t>enséñame, Señor, tu sendero.</t>
  </si>
  <si>
    <t>de tu inmensa compasión, que son de siempre.</t>
  </si>
  <si>
    <t>De mis pecados, Señor, no te acuerdes,</t>
  </si>
  <si>
    <t>acuérdate, Señor, que eres misericordia.</t>
  </si>
  <si>
    <t>Rocíame, Señor, de tu misericordia.</t>
  </si>
  <si>
    <t>Sumérgeme, Señor, en tu misericordia.</t>
  </si>
  <si>
    <t>Acuérdate, Señor, de tu ternura,</t>
  </si>
  <si>
    <t>En ti confío, Señor,</t>
  </si>
  <si>
    <t>A TI, SEÑOR, LEVANTO MI ALMA,</t>
  </si>
  <si>
    <t>&lt;!--    SCRIPT DEFINITIVO CUANDO SE HALLA COMPLETADO EL CANTO</t>
  </si>
  <si>
    <t>&lt;script src="/cantos/resucito/acorde/src/mainjs.js"&gt;&lt;/script&gt;</t>
  </si>
  <si>
    <r>
      <t>--&gt;</t>
    </r>
    <r>
      <rPr>
        <sz val="22"/>
        <color rgb="FFD4D4D4"/>
        <rFont val="Consolas"/>
        <family val="3"/>
      </rPr>
      <t xml:space="preserve">  </t>
    </r>
  </si>
  <si>
    <t>A TI QUE ESCUCHAS LA ORACIÓN</t>
  </si>
  <si>
    <t>VIENE TODO MORTAL,</t>
  </si>
  <si>
    <t>VIENE TODO MORTAL.</t>
  </si>
  <si>
    <t>A ti, Señor, se debe la alabanza, en Sión.</t>
  </si>
  <si>
    <t>A ti se te cumple el voto, en Jerusalén.</t>
  </si>
  <si>
    <t>A ti que escuchas la oración,</t>
  </si>
  <si>
    <t>viene todo mortal, viene todo mortal.</t>
  </si>
  <si>
    <t>Pesan sobre nosotros nuestros pecados,</t>
  </si>
  <si>
    <t>mas tú perdonas nuestras culpas.</t>
  </si>
  <si>
    <t>Dichoso el que tú eliges, el que tú llamas,</t>
  </si>
  <si>
    <t>vivirá en tus atrios.</t>
  </si>
  <si>
    <t xml:space="preserve">viene todo mortal, viene todo mortal. </t>
  </si>
  <si>
    <t>Nos saciaremos de los bienes de tu casa,</t>
  </si>
  <si>
    <t>de la santidad de tu templo.</t>
  </si>
  <si>
    <t>Con los prodigios de tu amor tú nos hablas,</t>
  </si>
  <si>
    <t>con los portentos de tu justicia nos respondes.</t>
  </si>
  <si>
    <t>¡ABBÁ, PADRE, PADRE!</t>
  </si>
  <si>
    <t>ESTE MISMO ESPÍRITU</t>
  </si>
  <si>
    <t>DA TESTIMONIO A NUESTRO ESPÍRITU</t>
  </si>
  <si>
    <t>DE QUE SOMOS HIJOS DE DIOS.</t>
  </si>
  <si>
    <t>Y, SI HIJOS, TAMBIÉN HEREDEROS,</t>
  </si>
  <si>
    <t>COHEREDEROS DE CRISTO,</t>
  </si>
  <si>
    <t>HEREDEROS DE DIOS.</t>
  </si>
  <si>
    <t>No hemos recibido</t>
  </si>
  <si>
    <t>el espíritu de siervos</t>
  </si>
  <si>
    <t>para recaer en el temor,</t>
  </si>
  <si>
    <t>para recaer en el temor</t>
  </si>
  <si>
    <t>Do</t>
  </si>
  <si>
    <t> /*********************** FUENTE DEL CANTO ***********************/</t>
  </si>
  <si>
    <t>Hacía calor aquel día</t>
  </si>
  <si>
    <t>Alzando los ojos, miró</t>
  </si>
  <si>
    <t>cuando Abraham</t>
  </si>
  <si>
    <t>estaba sentado delante de su tienda.</t>
  </si>
  <si>
    <t>estaba sentado</t>
  </si>
  <si>
    <t>cerca del encinar de Mambré.</t>
  </si>
  <si>
    <t>y tres hombres de pie</t>
  </si>
  <si>
    <t>estaban delante.</t>
  </si>
  <si>
    <t>En cuanto los vio,</t>
  </si>
  <si>
    <t>se inclinó hasta el suelo y dijo:</t>
  </si>
  <si>
    <t>«Oh Señor mío,</t>
  </si>
  <si>
    <t>no pases, te ruego, sin detenerte.</t>
  </si>
  <si>
    <t>«Os traeré un poco de agua,</t>
  </si>
  <si>
    <t>os lavaré los pies</t>
  </si>
  <si>
    <t>y reposaréis a la sombra.</t>
  </si>
  <si>
    <t>Os traeré un bocado,</t>
  </si>
  <si>
    <t>os reconfortaréis</t>
  </si>
  <si>
    <t>y lúego seguiréis adelante.</t>
  </si>
  <si>
    <t>No por casualidad</t>
  </si>
  <si>
    <t>habéis pasado hoy delante de mí.</t>
  </si>
  <si>
    <t>¿Acaso una madre olvida a su hijo de pecho,</t>
  </si>
  <si>
    <t>Fa#</t>
  </si>
  <si>
    <t>Escuchad, islas lejanas,</t>
  </si>
  <si>
    <t>prestad atención, naciones,</t>
  </si>
  <si>
    <t>así habla el Señor, el Santo de Israel:</t>
  </si>
  <si>
    <t>Aquel que tiene la vida despreciada</t>
  </si>
  <si>
    <t>y es el abominio de las gentes,</t>
  </si>
  <si>
    <t>al esclavo de los dominadores:</t>
  </si>
  <si>
    <t>En el día favorable te ayudaré,</t>
  </si>
  <si>
    <t>en el día de la muerte te asistiré,</t>
  </si>
  <si>
    <t>pues te he elegido</t>
  </si>
  <si>
    <t>como alianza a las naciones.</t>
  </si>
  <si>
    <t>Dirás a los prisioneros: «Salid»;</t>
  </si>
  <si>
    <t>dirás a los ciegos: «Mirad»;</t>
  </si>
  <si>
    <t>conducirás a los pueblos</t>
  </si>
  <si>
    <t>por el camino de la vida.</t>
  </si>
  <si>
    <t>Mas Sión dice: «Yahveh me ha abandonado,</t>
  </si>
  <si>
    <t>Si</t>
  </si>
  <si>
    <t>Yahveh me ha olvidado».</t>
  </si>
  <si>
    <t>es que se olvida del hijo de su seno?</t>
  </si>
  <si>
    <t>TE VERÁN LOS REYES,</t>
  </si>
  <si>
    <t>SE PONDRÁN EN PIE.</t>
  </si>
  <si>
    <t>LOS PRÍNCIPES DE LA TIERRA</t>
  </si>
  <si>
    <t>SE INCLINARÁN,</t>
  </si>
  <si>
    <t>YO TE HE ELEGIDO,</t>
  </si>
  <si>
    <t>TE HE ELEGIDO.</t>
  </si>
  <si>
    <t>PUES AUNQUE UNA MADRE</t>
  </si>
  <si>
    <t>SE OLVIDASE DE SU HIJO,</t>
  </si>
  <si>
    <t>YO JAMÁS TE OLVIDARÉ.</t>
  </si>
  <si>
    <t>MÍRAME, EN LAS PALMAS DE MIS MANOS</t>
  </si>
  <si>
    <t>TE LLEVO TATUADA.</t>
  </si>
  <si>
    <t>Inicio</t>
  </si>
  <si>
    <t>cantor</t>
  </si>
  <si>
    <t>asamblea</t>
  </si>
  <si>
    <t>la</t>
  </si>
  <si>
    <t>a2</t>
  </si>
  <si>
    <t>aStyle</t>
  </si>
  <si>
    <t>a3</t>
  </si>
  <si>
    <t>Estado</t>
  </si>
  <si>
    <t>la7</t>
  </si>
  <si>
    <t>la6</t>
  </si>
  <si>
    <t>lam</t>
  </si>
  <si>
    <t>lam7</t>
  </si>
  <si>
    <t>lam6</t>
  </si>
  <si>
    <t>Y HABLAD AL CORAZÓN DE JERUSALÉN,</t>
  </si>
  <si>
    <t>Y DECIDLE QUE SE ACABA SU ESCLAVITUD.</t>
  </si>
  <si>
    <t>¡Ohey!, una voz en el desierto grita:</t>
  </si>
  <si>
    <t>«Preparad el camino, la senda al Señor».</t>
  </si>
  <si>
    <t>PORQUE EL SEÑOR VIENE CON POTENCIA,</t>
  </si>
  <si>
    <t>TRAE CONSIGO EL PREMIO.</t>
  </si>
  <si>
    <t>COMO EL PASTOR REÚNE A SU REBAÑO,</t>
  </si>
  <si>
    <t>LLEVA AL CORDERILLO EN SUS BRAZOS.</t>
  </si>
  <si>
    <t>Como el pastor conduce con cuidado</t>
  </si>
  <si>
    <t>las ovejas que van a ser madres,</t>
  </si>
  <si>
    <t>como el pastor que lleva sobre sus hombros</t>
  </si>
  <si>
    <t>la oveja perdida.</t>
  </si>
  <si>
    <t>Cantor</t>
  </si>
  <si>
    <t>Cuando hablo debo gritar:</t>
  </si>
  <si>
    <t>«¡Violencia!», «¡Opresión!»</t>
  </si>
  <si>
    <t>Así tu palabra es para mí befa y oprobio.</t>
  </si>
  <si>
    <t>Me decía: «No pensaré más en Él</t>
  </si>
  <si>
    <t>no hablaré más en su nombre.</t>
  </si>
  <si>
    <t>Mas en mi corazón</t>
  </si>
  <si>
    <t>había un fuego ardiente,</t>
  </si>
  <si>
    <t>que corría por mis huesos.</t>
  </si>
  <si>
    <t>Maldito el día en que nací.</t>
  </si>
  <si>
    <t>Maldito el hombre</t>
  </si>
  <si>
    <t>que le dio la noticia a mi padre:</t>
  </si>
  <si>
    <t>«Te ha nacido un hijo».</t>
  </si>
  <si>
    <t>¿Por qué he salido del seno de mi madre,</t>
  </si>
  <si>
    <t>si sólo debo ver penas y aflicción?</t>
  </si>
  <si>
    <t>Cantad himnos al Señor, alabad su Nombre</t>
  </si>
  <si>
    <t>que ha salvado la vida de este pobre.</t>
  </si>
  <si>
    <t>ME HAS SEDUCIDO, SEÑOR,</t>
  </si>
  <si>
    <t>Y ME HE DEJADO SEDUCIR.</t>
  </si>
  <si>
    <t>HAS LUCHADO CONMIGO</t>
  </si>
  <si>
    <t>Y ME HAS VENCIDO.</t>
  </si>
  <si>
    <t>HAS SIDO MÁS FUERTE QUE YO,</t>
  </si>
  <si>
    <t>ME HAS PODIDO.</t>
  </si>
  <si>
    <t>MAS EN MI CORAZÓN</t>
  </si>
  <si>
    <t>HABÍA UN FUEGO ARDIENTE,</t>
  </si>
  <si>
    <t>QUE CORRÍA POR MIS HUESOS.</t>
  </si>
  <si>
    <t>MAS EL SEÑOR ESTÁ CONMIGO,</t>
  </si>
  <si>
    <t>COMO UN HÉROE VALEROSO.</t>
  </si>
  <si>
    <t>Que allí me verán,</t>
  </si>
  <si>
    <t>Los discípulos fueron a Galilea,</t>
  </si>
  <si>
    <t>al monte que Jesús les había indicado.</t>
  </si>
  <si>
    <t>Cuando lo vieron le adoraron.</t>
  </si>
  <si>
    <t>Y Jesús les dijo:</t>
  </si>
  <si>
    <t>«Me ha sido dado todo poder</t>
  </si>
  <si>
    <t>en el cielo y en la tierra.</t>
  </si>
  <si>
    <t>Id, pues, y haced discípulos</t>
  </si>
  <si>
    <t>a todas las gentes</t>
  </si>
  <si>
    <t>bautizándolas en el nombre del Padre</t>
  </si>
  <si>
    <t>y del Hijo y del Espíritu Santo,</t>
  </si>
  <si>
    <t>y enseñándoles a poner en práctica,</t>
  </si>
  <si>
    <t>todo lo que yo os he mandado.</t>
  </si>
  <si>
    <t>Ved que yo estoy con vosotros,</t>
  </si>
  <si>
    <t>ved que yo estoy con vosotros</t>
  </si>
  <si>
    <t>todos los días.</t>
  </si>
  <si>
    <t>Hasta el fin del mundo,</t>
  </si>
  <si>
    <t>«ID Y ANUNCIAD A MIS HERMANOS</t>
  </si>
  <si>
    <t>QUE VAYAN A GALILEA.</t>
  </si>
  <si>
    <t>QUE ALLÍ ME VERÁN•.</t>
  </si>
  <si>
    <t>A ME HA SIDO DADO TODO PODER</t>
  </si>
  <si>
    <t>EN EL CIELO Y EN LA TIERRA.</t>
  </si>
  <si>
    <t>VED QUE YO ESTOY CON VOSOTROS,</t>
  </si>
  <si>
    <t>VED QUE YO ESTOY CON VOSOTROS</t>
  </si>
  <si>
    <t>TODOS LOS DÍAS.</t>
  </si>
  <si>
    <t>La m</t>
  </si>
  <si>
    <t>HASTA EL FIN DEL MUNDO•.</t>
  </si>
  <si>
    <t>«SIN DETENERTE,</t>
  </si>
  <si>
    <t>NO PASES, TE RUEGO,</t>
  </si>
  <si>
    <t>SIN DETENERTE, SIN DETENERTE».</t>
  </si>
  <si>
    <t>«OH SEÑOR MÍO,</t>
  </si>
  <si>
    <t>SIN DETENERTE, SIN DETENERTE.</t>
  </si>
  <si>
    <t>SIN DETENERTE,</t>
  </si>
  <si>
    <r>
      <t xml:space="preserve">          </t>
    </r>
    <r>
      <rPr>
        <sz val="18"/>
        <color rgb="FF569CD6"/>
        <rFont val="Consolas"/>
        <family val="3"/>
      </rPr>
      <t>const</t>
    </r>
    <r>
      <rPr>
        <sz val="18"/>
        <color rgb="FFD4D4D4"/>
        <rFont val="Consolas"/>
        <family val="3"/>
      </rPr>
      <t xml:space="preserve"> </t>
    </r>
    <r>
      <rPr>
        <sz val="18"/>
        <color theme="5"/>
        <rFont val="Consolas"/>
        <family val="3"/>
      </rPr>
      <t>factor = 0.93</t>
    </r>
    <r>
      <rPr>
        <sz val="18"/>
        <color rgb="FFD4D4D4"/>
        <rFont val="Consolas"/>
        <family val="3"/>
      </rPr>
      <t xml:space="preserve">; </t>
    </r>
    <r>
      <rPr>
        <sz val="18"/>
        <color rgb="FF6A9955"/>
        <rFont val="Consolas"/>
        <family val="3"/>
      </rPr>
      <t>// Factor más preciso para 800px</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</si>
</sst>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x14ac:knownFonts="1">
    <font>
      <sz val="11"/>
      <color theme="1"/>
      <name val="Aptos Narrow"/>
      <family val="2"/>
      <scheme val="minor"/>
    </font>
    <font>
      <b/>
      <sz val="11"/>
      <color theme="1"/>
      <name val="Aptos Narrow"/>
      <family val="2"/>
      <scheme val="minor"/>
    </font>
    <font>
      <sz val="11"/>
      <color rgb="FFFF0000"/>
      <name val="Aptos Narrow"/>
      <family val="2"/>
      <scheme val="minor"/>
    </font>
    <font>
      <sz val="5"/>
      <color theme="1"/>
      <name val="Aptos Narrow"/>
      <family val="2"/>
      <scheme val="minor"/>
    </font>
    <font>
      <sz val="4"/>
      <color theme="1"/>
      <name val="Aptos Narrow"/>
      <family val="2"/>
      <scheme val="minor"/>
    </font>
    <font>
      <sz val="11"/>
      <color rgb="FF00B0F0"/>
      <name val="Aptos Narrow"/>
      <family val="2"/>
      <scheme val="minor"/>
    </font>
    <font>
      <b/>
      <sz val="9"/>
      <color indexed="81"/>
      <name val="Tahoma"/>
      <family val="2"/>
    </font>
    <font>
      <sz val="9"/>
      <color indexed="81"/>
      <name val="Tahoma"/>
      <family val="2"/>
    </font>
    <font>
      <sz val="8"/>
      <name val="Aptos Narrow"/>
      <family val="2"/>
      <scheme val="minor"/>
    </font>
    <font>
      <sz val="11"/>
      <color rgb="FFD4D4D4"/>
      <name val="Consolas"/>
      <family val="3"/>
    </font>
    <font>
      <sz val="11"/>
      <color rgb="FF9CDCFE"/>
      <name val="Consolas"/>
      <family val="3"/>
    </font>
    <font>
      <sz val="11"/>
      <color rgb="FFCE9178"/>
      <name val="Consolas"/>
      <family val="3"/>
    </font>
    <font>
      <sz val="11"/>
      <name val="Consolas"/>
      <family val="3"/>
    </font>
    <font>
      <sz val="16"/>
      <name val="Consolas"/>
      <family val="3"/>
    </font>
    <font>
      <sz val="18"/>
      <color theme="1"/>
      <name val="Aptos Narrow"/>
      <family val="2"/>
      <scheme val="minor"/>
    </font>
    <font>
      <sz val="16"/>
      <color theme="1"/>
      <name val="Aptos Narrow"/>
      <family val="2"/>
      <scheme val="minor"/>
    </font>
    <font>
      <sz val="12"/>
      <color theme="1"/>
      <name val="Aptos Narrow"/>
      <family val="2"/>
      <scheme val="minor"/>
    </font>
    <font>
      <sz val="18"/>
      <color theme="1"/>
      <name val="MV Boli"/>
    </font>
    <font>
      <sz val="11"/>
      <color theme="1"/>
      <name val="MV Boli"/>
    </font>
    <font>
      <i/>
      <sz val="20"/>
      <color theme="1"/>
      <name val="MV Boli"/>
    </font>
    <font>
      <sz val="20"/>
      <color theme="1"/>
      <name val="MV Boli"/>
    </font>
    <font>
      <sz val="18"/>
      <color theme="1"/>
      <name val="Monotype Corsiva"/>
      <family val="4"/>
    </font>
    <font>
      <b/>
      <sz val="18"/>
      <color theme="1"/>
      <name val="MV Boli"/>
    </font>
    <font>
      <sz val="14"/>
      <color theme="1"/>
      <name val="Monotype Corsiva"/>
      <family val="4"/>
    </font>
    <font>
      <sz val="11"/>
      <color theme="1"/>
      <name val="Monotype Corsiva"/>
      <family val="4"/>
    </font>
    <font>
      <sz val="28"/>
      <color theme="1"/>
      <name val="Monotype Corsiva"/>
      <family val="4"/>
    </font>
    <font>
      <sz val="12"/>
      <color theme="1"/>
      <name val="Monotype Corsiva"/>
      <family val="4"/>
    </font>
    <font>
      <sz val="18"/>
      <color rgb="FF569CD6"/>
      <name val="Consolas"/>
      <family val="3"/>
    </font>
    <font>
      <sz val="18"/>
      <color rgb="FFD4D4D4"/>
      <name val="Consolas"/>
      <family val="3"/>
    </font>
    <font>
      <sz val="18"/>
      <color rgb="FFCE9178"/>
      <name val="Consolas"/>
      <family val="3"/>
    </font>
    <font>
      <sz val="18"/>
      <name val="Consolas"/>
      <family val="3"/>
    </font>
    <font>
      <sz val="18"/>
      <color theme="5"/>
      <name val="Consolas"/>
      <family val="3"/>
    </font>
    <font>
      <sz val="18"/>
      <color rgb="FF6A9955"/>
      <name val="Consolas"/>
      <family val="3"/>
    </font>
    <font>
      <sz val="18"/>
      <color rgb="FF00B0F0"/>
      <name val="Consolas"/>
      <family val="3"/>
    </font>
    <font>
      <b/>
      <sz val="16"/>
      <color theme="5"/>
      <name val="Aptos Narrow"/>
      <family val="2"/>
      <scheme val="minor"/>
    </font>
    <font>
      <sz val="20"/>
      <color rgb="FF6A9955"/>
      <name val="Consolas"/>
      <family val="3"/>
    </font>
    <font>
      <b/>
      <sz val="18"/>
      <color theme="5"/>
      <name val="Consolas"/>
      <family val="3"/>
    </font>
    <font>
      <sz val="20"/>
      <color rgb="FFD4D4D4"/>
      <name val="Consolas"/>
      <family val="3"/>
    </font>
    <font>
      <sz val="20"/>
      <color rgb="FF569CD6"/>
      <name val="Consolas"/>
      <family val="3"/>
    </font>
    <font>
      <sz val="20"/>
      <color rgb="FFCE9178"/>
      <name val="Consolas"/>
      <family val="3"/>
    </font>
    <font>
      <sz val="20"/>
      <color theme="5"/>
      <name val="Consolas"/>
      <family val="3"/>
    </font>
    <font>
      <sz val="20"/>
      <color rgb="FF00B050"/>
      <name val="Consolas"/>
      <family val="3"/>
    </font>
    <font>
      <sz val="20"/>
      <color theme="8"/>
      <name val="Consolas"/>
      <family val="3"/>
    </font>
    <font>
      <sz val="18"/>
      <color theme="9"/>
      <name val="Consolas"/>
      <family val="3"/>
    </font>
    <font>
      <sz val="22"/>
      <color rgb="FF6A9955"/>
      <name val="Consolas"/>
      <family val="3"/>
    </font>
    <font>
      <sz val="22"/>
      <color rgb="FFD4D4D4"/>
      <name val="Consolas"/>
      <family val="3"/>
    </font>
    <font>
      <sz val="15"/>
      <color theme="0"/>
      <name val="MV Boli"/>
    </font>
    <font>
      <sz val="18"/>
      <color theme="0"/>
      <name val="Aptos Narrow"/>
      <family val="2"/>
      <scheme val="minor"/>
    </font>
    <font>
      <sz val="18"/>
      <name val="Aptos Narrow"/>
      <family val="2"/>
      <scheme val="minor"/>
    </font>
    <font>
      <sz val="16"/>
      <color theme="0"/>
      <name val="Aptos Narrow"/>
      <family val="2"/>
      <scheme val="minor"/>
    </font>
    <font>
      <u/>
      <sz val="11"/>
      <color theme="10"/>
      <name val="Aptos Narrow"/>
      <family val="2"/>
      <scheme val="minor"/>
    </font>
    <font>
      <u/>
      <sz val="18"/>
      <color theme="10"/>
      <name val="Aptos Narrow"/>
      <family val="2"/>
      <scheme val="minor"/>
    </font>
    <font>
      <sz val="22"/>
      <color theme="0"/>
      <name val="Aptos Narrow"/>
      <family val="2"/>
      <scheme val="minor"/>
    </font>
  </fonts>
  <fills count="12">
    <fill>
      <patternFill patternType="none"/>
    </fill>
    <fill>
      <patternFill patternType="gray125"/>
    </fill>
    <fill>
      <patternFill patternType="solid">
        <fgColor theme="9" tint="0.59999389629810485"/>
        <bgColor indexed="64"/>
      </patternFill>
    </fill>
    <fill>
      <patternFill patternType="solid">
        <fgColor rgb="FFFFFF00"/>
        <bgColor indexed="64"/>
      </patternFill>
    </fill>
    <fill>
      <patternFill patternType="solid">
        <fgColor theme="3" tint="0.749992370372631"/>
        <bgColor indexed="64"/>
      </patternFill>
    </fill>
    <fill>
      <patternFill patternType="solid">
        <fgColor theme="6" tint="0.59999389629810485"/>
        <bgColor indexed="64"/>
      </patternFill>
    </fill>
    <fill>
      <patternFill patternType="solid">
        <fgColor theme="6" tint="0.79998168889431442"/>
        <bgColor indexed="64"/>
      </patternFill>
    </fill>
    <fill>
      <patternFill patternType="solid">
        <fgColor theme="3" tint="0.89999084444715716"/>
        <bgColor indexed="64"/>
      </patternFill>
    </fill>
    <fill>
      <patternFill patternType="solid">
        <fgColor rgb="FF97C0E9"/>
        <bgColor indexed="64"/>
      </patternFill>
    </fill>
    <fill>
      <patternFill patternType="solid">
        <fgColor rgb="FF0070C0"/>
        <bgColor indexed="64"/>
      </patternFill>
    </fill>
    <fill>
      <patternFill patternType="solid">
        <fgColor theme="1"/>
        <bgColor indexed="64"/>
      </patternFill>
    </fill>
    <fill>
      <patternFill patternType="solid">
        <fgColor theme="0"/>
        <bgColor indexed="64"/>
      </patternFill>
    </fill>
  </fills>
  <borders count="1">
    <border>
      <left/>
      <right/>
      <top/>
      <bottom/>
      <diagonal/>
    </border>
  </borders>
  <cellStyleXfs count="2">
    <xf numFmtId="0" fontId="0" fillId="0" borderId="0"/>
    <xf numFmtId="0" fontId="50" fillId="0" borderId="0" applyNumberFormat="0" applyFill="0" applyBorder="0" applyAlignment="0" applyProtection="0"/>
  </cellStyleXfs>
  <cellXfs count="89">
    <xf numFmtId="0" fontId="0" fillId="0" borderId="0" xfId="0"/>
    <xf numFmtId="0" fontId="1" fillId="0" borderId="0" xfId="0" applyFont="1"/>
    <xf numFmtId="0" fontId="3" fillId="0" borderId="0" xfId="0" applyFont="1"/>
    <xf numFmtId="0" fontId="4" fillId="0" borderId="0" xfId="0" applyFont="1"/>
    <xf numFmtId="0" fontId="0" fillId="2" borderId="0" xfId="0" applyFill="1"/>
    <xf numFmtId="0" fontId="2" fillId="0" borderId="0" xfId="0" applyFont="1"/>
    <xf numFmtId="0" fontId="5" fillId="0" borderId="0" xfId="0" applyFont="1"/>
    <xf numFmtId="0" fontId="0" fillId="3" borderId="0" xfId="0" applyFill="1"/>
    <xf numFmtId="0" fontId="0" fillId="4" borderId="0" xfId="0" applyFill="1"/>
    <xf numFmtId="0" fontId="0" fillId="0" borderId="0" xfId="0" quotePrefix="1"/>
    <xf numFmtId="0" fontId="9" fillId="0" borderId="0" xfId="0" applyFont="1" applyAlignment="1">
      <alignment vertical="center"/>
    </xf>
    <xf numFmtId="0" fontId="12" fillId="0" borderId="0" xfId="0" applyFont="1" applyAlignment="1">
      <alignment vertical="center"/>
    </xf>
    <xf numFmtId="0" fontId="13" fillId="0" borderId="0" xfId="0" applyFont="1" applyAlignment="1">
      <alignment vertical="center"/>
    </xf>
    <xf numFmtId="0" fontId="14" fillId="0" borderId="0" xfId="0" applyFont="1"/>
    <xf numFmtId="0" fontId="15" fillId="0" borderId="0" xfId="0" applyFont="1"/>
    <xf numFmtId="0" fontId="0" fillId="0" borderId="0" xfId="0" applyAlignment="1">
      <alignment horizontal="center"/>
    </xf>
    <xf numFmtId="0" fontId="14" fillId="0" borderId="0" xfId="0" applyFont="1" applyAlignment="1">
      <alignment horizontal="center"/>
    </xf>
    <xf numFmtId="0" fontId="14" fillId="5" borderId="0" xfId="0" applyFont="1" applyFill="1"/>
    <xf numFmtId="0" fontId="14" fillId="6" borderId="0" xfId="0" applyFont="1" applyFill="1" applyAlignment="1">
      <alignment horizontal="center"/>
    </xf>
    <xf numFmtId="0" fontId="16" fillId="0" borderId="0" xfId="0" applyFont="1"/>
    <xf numFmtId="0" fontId="14" fillId="0" borderId="0" xfId="0" applyFont="1" applyAlignment="1">
      <alignment wrapText="1"/>
    </xf>
    <xf numFmtId="0" fontId="17" fillId="5" borderId="0" xfId="0" applyFont="1" applyFill="1" applyAlignment="1">
      <alignment horizontal="center"/>
    </xf>
    <xf numFmtId="0" fontId="18" fillId="0" borderId="0" xfId="0" applyFont="1" applyAlignment="1">
      <alignment horizontal="center"/>
    </xf>
    <xf numFmtId="0" fontId="18" fillId="0" borderId="0" xfId="0" applyFont="1"/>
    <xf numFmtId="0" fontId="17" fillId="6" borderId="0" xfId="0" applyFont="1" applyFill="1" applyAlignment="1">
      <alignment horizontal="center"/>
    </xf>
    <xf numFmtId="0" fontId="17" fillId="4" borderId="0" xfId="0" applyFont="1" applyFill="1" applyAlignment="1">
      <alignment horizontal="center"/>
    </xf>
    <xf numFmtId="0" fontId="17" fillId="7" borderId="0" xfId="0" applyFont="1" applyFill="1" applyAlignment="1">
      <alignment horizontal="center"/>
    </xf>
    <xf numFmtId="0" fontId="20" fillId="8" borderId="0" xfId="0" applyFont="1" applyFill="1"/>
    <xf numFmtId="0" fontId="19" fillId="8" borderId="0" xfId="0" applyFont="1" applyFill="1"/>
    <xf numFmtId="0" fontId="19" fillId="4" borderId="0" xfId="0" applyFont="1" applyFill="1"/>
    <xf numFmtId="0" fontId="17" fillId="8" borderId="0" xfId="0" applyFont="1" applyFill="1"/>
    <xf numFmtId="0" fontId="17" fillId="4" borderId="0" xfId="0" applyFont="1" applyFill="1"/>
    <xf numFmtId="0" fontId="17" fillId="5" borderId="0" xfId="0" applyFont="1" applyFill="1"/>
    <xf numFmtId="0" fontId="20" fillId="5" borderId="0" xfId="0" applyFont="1" applyFill="1"/>
    <xf numFmtId="0" fontId="19" fillId="5" borderId="0" xfId="0" applyFont="1" applyFill="1"/>
    <xf numFmtId="0" fontId="17" fillId="6" borderId="0" xfId="0" applyFont="1" applyFill="1"/>
    <xf numFmtId="0" fontId="20" fillId="6" borderId="0" xfId="0" applyFont="1" applyFill="1"/>
    <xf numFmtId="0" fontId="19" fillId="6" borderId="0" xfId="0" applyFont="1" applyFill="1"/>
    <xf numFmtId="0" fontId="22" fillId="5" borderId="0" xfId="0" applyFont="1" applyFill="1" applyAlignment="1">
      <alignment horizontal="center"/>
    </xf>
    <xf numFmtId="0" fontId="23" fillId="5" borderId="0" xfId="0" applyFont="1" applyFill="1"/>
    <xf numFmtId="0" fontId="23" fillId="6" borderId="0" xfId="0" applyFont="1" applyFill="1"/>
    <xf numFmtId="0" fontId="23" fillId="7" borderId="0" xfId="0" applyFont="1" applyFill="1" applyAlignment="1">
      <alignment horizontal="center"/>
    </xf>
    <xf numFmtId="0" fontId="24" fillId="0" borderId="0" xfId="0" applyFont="1" applyAlignment="1">
      <alignment horizontal="center" vertical="center"/>
    </xf>
    <xf numFmtId="0" fontId="25" fillId="0" borderId="0" xfId="0" quotePrefix="1" applyFont="1" applyAlignment="1">
      <alignment horizontal="center" vertical="center"/>
    </xf>
    <xf numFmtId="0" fontId="26" fillId="5" borderId="0" xfId="0" applyFont="1" applyFill="1"/>
    <xf numFmtId="0" fontId="26" fillId="6" borderId="0" xfId="0" applyFont="1" applyFill="1"/>
    <xf numFmtId="0" fontId="22" fillId="6" borderId="0" xfId="0" applyFont="1" applyFill="1" applyAlignment="1">
      <alignment horizontal="center"/>
    </xf>
    <xf numFmtId="0" fontId="22" fillId="4" borderId="0" xfId="0" applyFont="1" applyFill="1" applyAlignment="1">
      <alignment horizontal="center"/>
    </xf>
    <xf numFmtId="0" fontId="22" fillId="7" borderId="0" xfId="0" applyFont="1" applyFill="1" applyAlignment="1">
      <alignment horizontal="center"/>
    </xf>
    <xf numFmtId="0" fontId="21" fillId="4" borderId="0" xfId="0" applyFont="1" applyFill="1" applyAlignment="1">
      <alignment horizontal="center" vertical="center"/>
    </xf>
    <xf numFmtId="0" fontId="18" fillId="0" borderId="0" xfId="0" applyFont="1" applyAlignment="1">
      <alignment horizontal="center" vertical="center"/>
    </xf>
    <xf numFmtId="0" fontId="0" fillId="0" borderId="0" xfId="0" applyAlignment="1">
      <alignment horizontal="center" vertical="center"/>
    </xf>
    <xf numFmtId="0" fontId="26" fillId="4" borderId="0" xfId="0" applyFont="1" applyFill="1" applyAlignment="1">
      <alignment horizontal="center"/>
    </xf>
    <xf numFmtId="0" fontId="26" fillId="4" borderId="0" xfId="0" applyFont="1" applyFill="1" applyAlignment="1">
      <alignment horizontal="center" vertical="center"/>
    </xf>
    <xf numFmtId="0" fontId="26" fillId="7" borderId="0" xfId="0" applyFont="1" applyFill="1" applyAlignment="1">
      <alignment horizontal="center"/>
    </xf>
    <xf numFmtId="0" fontId="26" fillId="7" borderId="0" xfId="0" applyFont="1" applyFill="1" applyAlignment="1">
      <alignment horizontal="center" vertical="center"/>
    </xf>
    <xf numFmtId="0" fontId="26" fillId="0" borderId="0" xfId="0" applyFont="1" applyAlignment="1">
      <alignment horizontal="center" vertical="center"/>
    </xf>
    <xf numFmtId="0" fontId="16" fillId="0" borderId="0" xfId="0" applyFont="1" applyAlignment="1">
      <alignment horizontal="center" vertical="center"/>
    </xf>
    <xf numFmtId="0" fontId="27" fillId="0" borderId="0" xfId="0" applyFont="1" applyAlignment="1">
      <alignment vertical="center"/>
    </xf>
    <xf numFmtId="0" fontId="28" fillId="0" borderId="0" xfId="0" applyFont="1" applyAlignment="1">
      <alignment vertical="center"/>
    </xf>
    <xf numFmtId="0" fontId="32" fillId="0" borderId="0" xfId="0" applyFont="1" applyAlignment="1">
      <alignment vertical="center"/>
    </xf>
    <xf numFmtId="0" fontId="31" fillId="0" borderId="0" xfId="0" applyFont="1" applyAlignment="1">
      <alignment vertical="center"/>
    </xf>
    <xf numFmtId="0" fontId="34" fillId="0" borderId="0" xfId="0" applyFont="1"/>
    <xf numFmtId="0" fontId="35" fillId="0" borderId="0" xfId="0" applyFont="1" applyAlignment="1">
      <alignment vertical="center"/>
    </xf>
    <xf numFmtId="0" fontId="33" fillId="0" borderId="0" xfId="0" applyFont="1" applyAlignment="1">
      <alignment vertical="center"/>
    </xf>
    <xf numFmtId="0" fontId="37" fillId="0" borderId="0" xfId="0" applyFont="1" applyAlignment="1">
      <alignment vertical="center"/>
    </xf>
    <xf numFmtId="0" fontId="40" fillId="0" borderId="0" xfId="0" applyFont="1" applyAlignment="1">
      <alignment vertical="center"/>
    </xf>
    <xf numFmtId="0" fontId="30" fillId="0" borderId="0" xfId="0" applyFont="1" applyAlignment="1">
      <alignment vertical="center"/>
    </xf>
    <xf numFmtId="0" fontId="43" fillId="0" borderId="0" xfId="0" applyFont="1" applyAlignment="1">
      <alignment vertical="center"/>
    </xf>
    <xf numFmtId="0" fontId="0" fillId="0" borderId="0" xfId="0" applyAlignment="1">
      <alignment wrapText="1"/>
    </xf>
    <xf numFmtId="0" fontId="0" fillId="9" borderId="0" xfId="0" applyFill="1"/>
    <xf numFmtId="0" fontId="44" fillId="0" borderId="0" xfId="0" applyFont="1" applyAlignment="1">
      <alignment vertical="center"/>
    </xf>
    <xf numFmtId="0" fontId="46" fillId="10" borderId="0" xfId="0" applyFont="1" applyFill="1"/>
    <xf numFmtId="0" fontId="46" fillId="10" borderId="0" xfId="0" applyFont="1" applyFill="1" applyAlignment="1">
      <alignment horizontal="center"/>
    </xf>
    <xf numFmtId="0" fontId="17" fillId="5" borderId="0" xfId="0" applyFont="1" applyFill="1" applyAlignment="1" applyProtection="1">
      <alignment horizontal="center"/>
      <protection locked="0"/>
    </xf>
    <xf numFmtId="0" fontId="17" fillId="6" borderId="0" xfId="0" applyFont="1" applyFill="1" applyAlignment="1" applyProtection="1">
      <alignment horizontal="center"/>
      <protection locked="0"/>
    </xf>
    <xf numFmtId="0" fontId="47" fillId="10" borderId="0" xfId="0" applyFont="1" applyFill="1" applyProtection="1">
      <protection locked="0"/>
    </xf>
    <xf numFmtId="0" fontId="48" fillId="11" borderId="0" xfId="0" applyFont="1" applyFill="1" applyProtection="1">
      <protection locked="0"/>
    </xf>
    <xf numFmtId="0" fontId="49" fillId="10" borderId="0" xfId="0" applyFont="1" applyFill="1"/>
    <xf numFmtId="0" fontId="19" fillId="5" borderId="0" xfId="0" applyFont="1" applyFill="1" applyAlignment="1" applyProtection="1">
      <alignment horizontal="center"/>
      <protection locked="0"/>
    </xf>
    <xf numFmtId="0" fontId="17" fillId="8" borderId="0" xfId="0" applyFont="1" applyFill="1" applyAlignment="1" applyProtection="1">
      <alignment horizontal="center"/>
      <protection locked="0"/>
    </xf>
    <xf numFmtId="0" fontId="19" fillId="8" borderId="0" xfId="0" applyFont="1" applyFill="1" applyAlignment="1" applyProtection="1">
      <alignment horizontal="center"/>
      <protection locked="0"/>
    </xf>
    <xf numFmtId="0" fontId="19" fillId="6" borderId="0" xfId="0" applyFont="1" applyFill="1" applyAlignment="1" applyProtection="1">
      <alignment horizontal="center"/>
      <protection locked="0"/>
    </xf>
    <xf numFmtId="0" fontId="17" fillId="4" borderId="0" xfId="0" applyFont="1" applyFill="1" applyAlignment="1" applyProtection="1">
      <alignment horizontal="center"/>
      <protection locked="0"/>
    </xf>
    <xf numFmtId="0" fontId="19" fillId="4" borderId="0" xfId="0" applyFont="1" applyFill="1" applyAlignment="1" applyProtection="1">
      <alignment horizontal="center"/>
      <protection locked="0"/>
    </xf>
    <xf numFmtId="0" fontId="51" fillId="0" borderId="0" xfId="1" applyFont="1" applyAlignment="1">
      <alignment vertical="center"/>
    </xf>
    <xf numFmtId="0" fontId="52" fillId="10" borderId="0" xfId="0" applyFont="1" applyFill="1"/>
    <xf numFmtId="0" fontId="0" fillId="0" borderId="0" xfId="0" applyAlignment="1">
      <alignment horizontal="center"/>
    </xf>
    <xf numFmtId="0" fontId="0" fillId="0" borderId="0" xfId="0" applyFont="1"/>
  </cellXfs>
  <cellStyles count="2">
    <cellStyle name="Hyperlink" xfId="1" builtinId="8"/>
    <cellStyle name="Normal" xfId="0" builtinId="0"/>
  </cellStyles>
  <dxfs count="34">
    <dxf>
      <numFmt numFmtId="0" formatCode="General"/>
    </dxf>
    <dxf>
      <alignment horizontal="center" vertical="bottom" textRotation="0" wrapText="0" indent="0" justifyLastLine="0" shrinkToFit="0" readingOrder="0"/>
    </dxf>
    <dxf>
      <fill>
        <patternFill patternType="solid">
          <fgColor indexed="64"/>
          <bgColor rgb="FF0070C0"/>
        </patternFill>
      </fil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fill>
        <patternFill patternType="solid">
          <fgColor indexed="64"/>
          <bgColor theme="9" tint="0.59999389629810485"/>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fill>
        <patternFill patternType="none">
          <bgColor auto="1"/>
        </patternFill>
      </fill>
    </dxf>
    <dxf>
      <numFmt numFmtId="0" formatCode="General"/>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97C0E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heetMetadata" Target="metadata.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1" Type="http://schemas.openxmlformats.org/officeDocument/2006/relationships/image" Target="../media/image8.png"/></Relationships>
</file>

<file path=xl/drawings/_rels/drawing4.xml.rels><?xml version="1.0" encoding="UTF-8" standalone="yes"?>
<Relationships xmlns="http://schemas.openxmlformats.org/package/2006/relationships"><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5</xdr:col>
      <xdr:colOff>271755</xdr:colOff>
      <xdr:row>14</xdr:row>
      <xdr:rowOff>115093</xdr:rowOff>
    </xdr:from>
    <xdr:to>
      <xdr:col>14</xdr:col>
      <xdr:colOff>298926</xdr:colOff>
      <xdr:row>45</xdr:row>
      <xdr:rowOff>101084</xdr:rowOff>
    </xdr:to>
    <xdr:pic>
      <xdr:nvPicPr>
        <xdr:cNvPr id="2" name="Picture 1">
          <a:extLst>
            <a:ext uri="{FF2B5EF4-FFF2-40B4-BE49-F238E27FC236}">
              <a16:creationId xmlns:a16="http://schemas.microsoft.com/office/drawing/2014/main" id="{C48C6659-E223-4D37-813F-2C5C384EA5C9}"/>
            </a:ext>
          </a:extLst>
        </xdr:cNvPr>
        <xdr:cNvPicPr>
          <a:picLocks noChangeAspect="1"/>
        </xdr:cNvPicPr>
      </xdr:nvPicPr>
      <xdr:blipFill>
        <a:blip xmlns:r="http://schemas.openxmlformats.org/officeDocument/2006/relationships" r:embed="rId1"/>
        <a:stretch>
          <a:fillRect/>
        </a:stretch>
      </xdr:blipFill>
      <xdr:spPr>
        <a:xfrm>
          <a:off x="9344318" y="662781"/>
          <a:ext cx="5527858" cy="716241"/>
        </a:xfrm>
        <a:prstGeom prst="rect">
          <a:avLst/>
        </a:prstGeom>
      </xdr:spPr>
    </xdr:pic>
    <xdr:clientData/>
  </xdr:twoCellAnchor>
  <xdr:twoCellAnchor editAs="oneCell">
    <xdr:from>
      <xdr:col>5</xdr:col>
      <xdr:colOff>292015</xdr:colOff>
      <xdr:row>0</xdr:row>
      <xdr:rowOff>0</xdr:rowOff>
    </xdr:from>
    <xdr:to>
      <xdr:col>14</xdr:col>
      <xdr:colOff>374857</xdr:colOff>
      <xdr:row>10</xdr:row>
      <xdr:rowOff>167298</xdr:rowOff>
    </xdr:to>
    <xdr:pic>
      <xdr:nvPicPr>
        <xdr:cNvPr id="3" name="Picture 2">
          <a:extLst>
            <a:ext uri="{FF2B5EF4-FFF2-40B4-BE49-F238E27FC236}">
              <a16:creationId xmlns:a16="http://schemas.microsoft.com/office/drawing/2014/main" id="{92DC9B4A-6BED-4C56-8487-3919D2219B33}"/>
            </a:ext>
          </a:extLst>
        </xdr:cNvPr>
        <xdr:cNvPicPr>
          <a:picLocks noChangeAspect="1"/>
        </xdr:cNvPicPr>
      </xdr:nvPicPr>
      <xdr:blipFill>
        <a:blip xmlns:r="http://schemas.openxmlformats.org/officeDocument/2006/relationships" r:embed="rId2"/>
        <a:stretch>
          <a:fillRect/>
        </a:stretch>
      </xdr:blipFill>
      <xdr:spPr>
        <a:xfrm>
          <a:off x="9364578" y="0"/>
          <a:ext cx="5583529" cy="714986"/>
        </a:xfrm>
        <a:prstGeom prst="rect">
          <a:avLst/>
        </a:prstGeom>
      </xdr:spPr>
    </xdr:pic>
    <xdr:clientData/>
  </xdr:twoCellAnchor>
  <xdr:twoCellAnchor editAs="oneCell">
    <xdr:from>
      <xdr:col>5</xdr:col>
      <xdr:colOff>316454</xdr:colOff>
      <xdr:row>35</xdr:row>
      <xdr:rowOff>63498</xdr:rowOff>
    </xdr:from>
    <xdr:to>
      <xdr:col>15</xdr:col>
      <xdr:colOff>24760</xdr:colOff>
      <xdr:row>47</xdr:row>
      <xdr:rowOff>48235</xdr:rowOff>
    </xdr:to>
    <xdr:pic>
      <xdr:nvPicPr>
        <xdr:cNvPr id="4" name="Picture 3">
          <a:extLst>
            <a:ext uri="{FF2B5EF4-FFF2-40B4-BE49-F238E27FC236}">
              <a16:creationId xmlns:a16="http://schemas.microsoft.com/office/drawing/2014/main" id="{C02AA52E-2D3F-83EE-BE37-A31B7D678B15}"/>
            </a:ext>
          </a:extLst>
        </xdr:cNvPr>
        <xdr:cNvPicPr>
          <a:picLocks noChangeAspect="1"/>
        </xdr:cNvPicPr>
      </xdr:nvPicPr>
      <xdr:blipFill>
        <a:blip xmlns:r="http://schemas.openxmlformats.org/officeDocument/2006/relationships" r:embed="rId3"/>
        <a:stretch>
          <a:fillRect/>
        </a:stretch>
      </xdr:blipFill>
      <xdr:spPr>
        <a:xfrm>
          <a:off x="9389017" y="1341436"/>
          <a:ext cx="5820181" cy="714987"/>
        </a:xfrm>
        <a:prstGeom prst="rect">
          <a:avLst/>
        </a:prstGeom>
      </xdr:spPr>
    </xdr:pic>
    <xdr:clientData/>
  </xdr:twoCellAnchor>
  <xdr:twoCellAnchor editAs="oneCell">
    <xdr:from>
      <xdr:col>5</xdr:col>
      <xdr:colOff>310605</xdr:colOff>
      <xdr:row>47</xdr:row>
      <xdr:rowOff>67468</xdr:rowOff>
    </xdr:from>
    <xdr:to>
      <xdr:col>15</xdr:col>
      <xdr:colOff>253548</xdr:colOff>
      <xdr:row>51</xdr:row>
      <xdr:rowOff>52204</xdr:rowOff>
    </xdr:to>
    <xdr:pic>
      <xdr:nvPicPr>
        <xdr:cNvPr id="5" name="Picture 4">
          <a:extLst>
            <a:ext uri="{FF2B5EF4-FFF2-40B4-BE49-F238E27FC236}">
              <a16:creationId xmlns:a16="http://schemas.microsoft.com/office/drawing/2014/main" id="{21DDB8B9-A263-364A-72AE-CF73AED86D2A}"/>
            </a:ext>
          </a:extLst>
        </xdr:cNvPr>
        <xdr:cNvPicPr>
          <a:picLocks noChangeAspect="1"/>
        </xdr:cNvPicPr>
      </xdr:nvPicPr>
      <xdr:blipFill>
        <a:blip xmlns:r="http://schemas.openxmlformats.org/officeDocument/2006/relationships" r:embed="rId4"/>
        <a:stretch>
          <a:fillRect/>
        </a:stretch>
      </xdr:blipFill>
      <xdr:spPr>
        <a:xfrm>
          <a:off x="9383168" y="2075656"/>
          <a:ext cx="6054818" cy="714986"/>
        </a:xfrm>
        <a:prstGeom prst="rect">
          <a:avLst/>
        </a:prstGeom>
      </xdr:spPr>
    </xdr:pic>
    <xdr:clientData/>
  </xdr:twoCellAnchor>
  <xdr:twoCellAnchor editAs="oneCell">
    <xdr:from>
      <xdr:col>5</xdr:col>
      <xdr:colOff>308727</xdr:colOff>
      <xdr:row>51</xdr:row>
      <xdr:rowOff>59531</xdr:rowOff>
    </xdr:from>
    <xdr:to>
      <xdr:col>14</xdr:col>
      <xdr:colOff>137837</xdr:colOff>
      <xdr:row>55</xdr:row>
      <xdr:rowOff>44268</xdr:rowOff>
    </xdr:to>
    <xdr:pic>
      <xdr:nvPicPr>
        <xdr:cNvPr id="6" name="Picture 5">
          <a:extLst>
            <a:ext uri="{FF2B5EF4-FFF2-40B4-BE49-F238E27FC236}">
              <a16:creationId xmlns:a16="http://schemas.microsoft.com/office/drawing/2014/main" id="{59B54F15-2510-DB8F-0910-88EC64D9D5AE}"/>
            </a:ext>
          </a:extLst>
        </xdr:cNvPr>
        <xdr:cNvPicPr>
          <a:picLocks noChangeAspect="1"/>
        </xdr:cNvPicPr>
      </xdr:nvPicPr>
      <xdr:blipFill>
        <a:blip xmlns:r="http://schemas.openxmlformats.org/officeDocument/2006/relationships" r:embed="rId5"/>
        <a:stretch>
          <a:fillRect/>
        </a:stretch>
      </xdr:blipFill>
      <xdr:spPr>
        <a:xfrm>
          <a:off x="9381290" y="2797969"/>
          <a:ext cx="5329797" cy="714987"/>
        </a:xfrm>
        <a:prstGeom prst="rect">
          <a:avLst/>
        </a:prstGeom>
      </xdr:spPr>
    </xdr:pic>
    <xdr:clientData/>
  </xdr:twoCellAnchor>
  <xdr:twoCellAnchor editAs="oneCell">
    <xdr:from>
      <xdr:col>5</xdr:col>
      <xdr:colOff>283034</xdr:colOff>
      <xdr:row>54</xdr:row>
      <xdr:rowOff>178593</xdr:rowOff>
    </xdr:from>
    <xdr:to>
      <xdr:col>14</xdr:col>
      <xdr:colOff>363949</xdr:colOff>
      <xdr:row>58</xdr:row>
      <xdr:rowOff>164584</xdr:rowOff>
    </xdr:to>
    <xdr:pic>
      <xdr:nvPicPr>
        <xdr:cNvPr id="8" name="Picture 7">
          <a:extLst>
            <a:ext uri="{FF2B5EF4-FFF2-40B4-BE49-F238E27FC236}">
              <a16:creationId xmlns:a16="http://schemas.microsoft.com/office/drawing/2014/main" id="{2CF7A3F4-081A-55EF-87B7-5BE8DD5526A3}"/>
            </a:ext>
          </a:extLst>
        </xdr:cNvPr>
        <xdr:cNvPicPr>
          <a:picLocks noChangeAspect="1"/>
        </xdr:cNvPicPr>
      </xdr:nvPicPr>
      <xdr:blipFill>
        <a:blip xmlns:r="http://schemas.openxmlformats.org/officeDocument/2006/relationships" r:embed="rId6"/>
        <a:stretch>
          <a:fillRect/>
        </a:stretch>
      </xdr:blipFill>
      <xdr:spPr>
        <a:xfrm>
          <a:off x="9355597" y="3464718"/>
          <a:ext cx="5581602" cy="716241"/>
        </a:xfrm>
        <a:prstGeom prst="rect">
          <a:avLst/>
        </a:prstGeom>
      </xdr:spPr>
    </xdr:pic>
    <xdr:clientData/>
  </xdr:twoCellAnchor>
  <xdr:twoCellAnchor editAs="oneCell">
    <xdr:from>
      <xdr:col>5</xdr:col>
      <xdr:colOff>253371</xdr:colOff>
      <xdr:row>58</xdr:row>
      <xdr:rowOff>135982</xdr:rowOff>
    </xdr:from>
    <xdr:to>
      <xdr:col>14</xdr:col>
      <xdr:colOff>193222</xdr:colOff>
      <xdr:row>62</xdr:row>
      <xdr:rowOff>120719</xdr:rowOff>
    </xdr:to>
    <xdr:pic>
      <xdr:nvPicPr>
        <xdr:cNvPr id="9" name="Picture 8">
          <a:extLst>
            <a:ext uri="{FF2B5EF4-FFF2-40B4-BE49-F238E27FC236}">
              <a16:creationId xmlns:a16="http://schemas.microsoft.com/office/drawing/2014/main" id="{4F0A51BF-F09F-BDEB-FB84-A35580328872}"/>
            </a:ext>
          </a:extLst>
        </xdr:cNvPr>
        <xdr:cNvPicPr>
          <a:picLocks noChangeAspect="1"/>
        </xdr:cNvPicPr>
      </xdr:nvPicPr>
      <xdr:blipFill>
        <a:blip xmlns:r="http://schemas.openxmlformats.org/officeDocument/2006/relationships" r:embed="rId7"/>
        <a:stretch>
          <a:fillRect/>
        </a:stretch>
      </xdr:blipFill>
      <xdr:spPr>
        <a:xfrm>
          <a:off x="9325934" y="4152357"/>
          <a:ext cx="5440538" cy="71498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B17D93CB-4872-4089-BD00-09A72A0C73F8}"/>
            </a:ext>
          </a:extLst>
        </xdr:cNvPr>
        <xdr:cNvPicPr>
          <a:picLocks noChangeAspect="1"/>
        </xdr:cNvPicPr>
      </xdr:nvPicPr>
      <xdr:blipFill>
        <a:blip xmlns:r="http://schemas.openxmlformats.org/officeDocument/2006/relationships" r:embed="rId1"/>
        <a:stretch>
          <a:fillRect/>
        </a:stretch>
      </xdr:blipFill>
      <xdr:spPr>
        <a:xfrm>
          <a:off x="4749800" y="13208000"/>
          <a:ext cx="3077004" cy="85736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63500</xdr:colOff>
      <xdr:row>53</xdr:row>
      <xdr:rowOff>101600</xdr:rowOff>
    </xdr:from>
    <xdr:to>
      <xdr:col>2</xdr:col>
      <xdr:colOff>3140504</xdr:colOff>
      <xdr:row>56</xdr:row>
      <xdr:rowOff>29912</xdr:rowOff>
    </xdr:to>
    <xdr:pic>
      <xdr:nvPicPr>
        <xdr:cNvPr id="2" name="Picture 1">
          <a:extLst>
            <a:ext uri="{FF2B5EF4-FFF2-40B4-BE49-F238E27FC236}">
              <a16:creationId xmlns:a16="http://schemas.microsoft.com/office/drawing/2014/main" id="{9F53E212-FD0B-4380-BD09-7404CB7CEC49}"/>
            </a:ext>
          </a:extLst>
        </xdr:cNvPr>
        <xdr:cNvPicPr>
          <a:picLocks noChangeAspect="1"/>
        </xdr:cNvPicPr>
      </xdr:nvPicPr>
      <xdr:blipFill>
        <a:blip xmlns:r="http://schemas.openxmlformats.org/officeDocument/2006/relationships" r:embed="rId1"/>
        <a:stretch>
          <a:fillRect/>
        </a:stretch>
      </xdr:blipFill>
      <xdr:spPr>
        <a:xfrm>
          <a:off x="5937250" y="17119600"/>
          <a:ext cx="3077004" cy="83636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6</xdr:col>
      <xdr:colOff>271755</xdr:colOff>
      <xdr:row>14</xdr:row>
      <xdr:rowOff>115093</xdr:rowOff>
    </xdr:from>
    <xdr:to>
      <xdr:col>15</xdr:col>
      <xdr:colOff>298926</xdr:colOff>
      <xdr:row>18</xdr:row>
      <xdr:rowOff>93146</xdr:rowOff>
    </xdr:to>
    <xdr:pic>
      <xdr:nvPicPr>
        <xdr:cNvPr id="2" name="Picture 1">
          <a:extLst>
            <a:ext uri="{FF2B5EF4-FFF2-40B4-BE49-F238E27FC236}">
              <a16:creationId xmlns:a16="http://schemas.microsoft.com/office/drawing/2014/main" id="{ED52CCA4-D7F7-46E0-A20E-2FE4766121C8}"/>
            </a:ext>
          </a:extLst>
        </xdr:cNvPr>
        <xdr:cNvPicPr>
          <a:picLocks noChangeAspect="1"/>
        </xdr:cNvPicPr>
      </xdr:nvPicPr>
      <xdr:blipFill>
        <a:blip xmlns:r="http://schemas.openxmlformats.org/officeDocument/2006/relationships" r:embed="rId1"/>
        <a:stretch>
          <a:fillRect/>
        </a:stretch>
      </xdr:blipFill>
      <xdr:spPr>
        <a:xfrm>
          <a:off x="9339555" y="667543"/>
          <a:ext cx="5513571" cy="722591"/>
        </a:xfrm>
        <a:prstGeom prst="rect">
          <a:avLst/>
        </a:prstGeom>
      </xdr:spPr>
    </xdr:pic>
    <xdr:clientData/>
  </xdr:twoCellAnchor>
  <xdr:twoCellAnchor editAs="oneCell">
    <xdr:from>
      <xdr:col>6</xdr:col>
      <xdr:colOff>292015</xdr:colOff>
      <xdr:row>0</xdr:row>
      <xdr:rowOff>0</xdr:rowOff>
    </xdr:from>
    <xdr:to>
      <xdr:col>15</xdr:col>
      <xdr:colOff>374857</xdr:colOff>
      <xdr:row>3</xdr:row>
      <xdr:rowOff>167298</xdr:rowOff>
    </xdr:to>
    <xdr:pic>
      <xdr:nvPicPr>
        <xdr:cNvPr id="3" name="Picture 2">
          <a:extLst>
            <a:ext uri="{FF2B5EF4-FFF2-40B4-BE49-F238E27FC236}">
              <a16:creationId xmlns:a16="http://schemas.microsoft.com/office/drawing/2014/main" id="{38812AE0-8999-459D-9CF8-7D88777AD7B1}"/>
            </a:ext>
          </a:extLst>
        </xdr:cNvPr>
        <xdr:cNvPicPr>
          <a:picLocks noChangeAspect="1"/>
        </xdr:cNvPicPr>
      </xdr:nvPicPr>
      <xdr:blipFill>
        <a:blip xmlns:r="http://schemas.openxmlformats.org/officeDocument/2006/relationships" r:embed="rId2"/>
        <a:stretch>
          <a:fillRect/>
        </a:stretch>
      </xdr:blipFill>
      <xdr:spPr>
        <a:xfrm>
          <a:off x="9359815" y="0"/>
          <a:ext cx="5569242" cy="719748"/>
        </a:xfrm>
        <a:prstGeom prst="rect">
          <a:avLst/>
        </a:prstGeom>
      </xdr:spPr>
    </xdr:pic>
    <xdr:clientData/>
  </xdr:twoCellAnchor>
  <xdr:twoCellAnchor editAs="oneCell">
    <xdr:from>
      <xdr:col>6</xdr:col>
      <xdr:colOff>316454</xdr:colOff>
      <xdr:row>35</xdr:row>
      <xdr:rowOff>63498</xdr:rowOff>
    </xdr:from>
    <xdr:to>
      <xdr:col>16</xdr:col>
      <xdr:colOff>24760</xdr:colOff>
      <xdr:row>39</xdr:row>
      <xdr:rowOff>48235</xdr:rowOff>
    </xdr:to>
    <xdr:pic>
      <xdr:nvPicPr>
        <xdr:cNvPr id="4" name="Picture 3">
          <a:extLst>
            <a:ext uri="{FF2B5EF4-FFF2-40B4-BE49-F238E27FC236}">
              <a16:creationId xmlns:a16="http://schemas.microsoft.com/office/drawing/2014/main" id="{CE574290-9030-4B2D-B315-1D1D78374DC4}"/>
            </a:ext>
          </a:extLst>
        </xdr:cNvPr>
        <xdr:cNvPicPr>
          <a:picLocks noChangeAspect="1"/>
        </xdr:cNvPicPr>
      </xdr:nvPicPr>
      <xdr:blipFill>
        <a:blip xmlns:r="http://schemas.openxmlformats.org/officeDocument/2006/relationships" r:embed="rId3"/>
        <a:stretch>
          <a:fillRect/>
        </a:stretch>
      </xdr:blipFill>
      <xdr:spPr>
        <a:xfrm>
          <a:off x="9384254" y="1352548"/>
          <a:ext cx="5804306" cy="721337"/>
        </a:xfrm>
        <a:prstGeom prst="rect">
          <a:avLst/>
        </a:prstGeom>
      </xdr:spPr>
    </xdr:pic>
    <xdr:clientData/>
  </xdr:twoCellAnchor>
  <xdr:twoCellAnchor editAs="oneCell">
    <xdr:from>
      <xdr:col>6</xdr:col>
      <xdr:colOff>310605</xdr:colOff>
      <xdr:row>47</xdr:row>
      <xdr:rowOff>67468</xdr:rowOff>
    </xdr:from>
    <xdr:to>
      <xdr:col>16</xdr:col>
      <xdr:colOff>253548</xdr:colOff>
      <xdr:row>51</xdr:row>
      <xdr:rowOff>52204</xdr:rowOff>
    </xdr:to>
    <xdr:pic>
      <xdr:nvPicPr>
        <xdr:cNvPr id="5" name="Picture 4">
          <a:extLst>
            <a:ext uri="{FF2B5EF4-FFF2-40B4-BE49-F238E27FC236}">
              <a16:creationId xmlns:a16="http://schemas.microsoft.com/office/drawing/2014/main" id="{1BDA612F-9E18-4B3A-AFB8-1BF723DBB032}"/>
            </a:ext>
          </a:extLst>
        </xdr:cNvPr>
        <xdr:cNvPicPr>
          <a:picLocks noChangeAspect="1"/>
        </xdr:cNvPicPr>
      </xdr:nvPicPr>
      <xdr:blipFill>
        <a:blip xmlns:r="http://schemas.openxmlformats.org/officeDocument/2006/relationships" r:embed="rId4"/>
        <a:stretch>
          <a:fillRect/>
        </a:stretch>
      </xdr:blipFill>
      <xdr:spPr>
        <a:xfrm>
          <a:off x="9378405" y="2093118"/>
          <a:ext cx="6038943" cy="721336"/>
        </a:xfrm>
        <a:prstGeom prst="rect">
          <a:avLst/>
        </a:prstGeom>
      </xdr:spPr>
    </xdr:pic>
    <xdr:clientData/>
  </xdr:twoCellAnchor>
  <xdr:twoCellAnchor editAs="oneCell">
    <xdr:from>
      <xdr:col>6</xdr:col>
      <xdr:colOff>308727</xdr:colOff>
      <xdr:row>51</xdr:row>
      <xdr:rowOff>59531</xdr:rowOff>
    </xdr:from>
    <xdr:to>
      <xdr:col>15</xdr:col>
      <xdr:colOff>137837</xdr:colOff>
      <xdr:row>55</xdr:row>
      <xdr:rowOff>44268</xdr:rowOff>
    </xdr:to>
    <xdr:pic>
      <xdr:nvPicPr>
        <xdr:cNvPr id="6" name="Picture 5">
          <a:extLst>
            <a:ext uri="{FF2B5EF4-FFF2-40B4-BE49-F238E27FC236}">
              <a16:creationId xmlns:a16="http://schemas.microsoft.com/office/drawing/2014/main" id="{8D6126C1-761A-4D72-9C26-A7FD2C3E0A7B}"/>
            </a:ext>
          </a:extLst>
        </xdr:cNvPr>
        <xdr:cNvPicPr>
          <a:picLocks noChangeAspect="1"/>
        </xdr:cNvPicPr>
      </xdr:nvPicPr>
      <xdr:blipFill>
        <a:blip xmlns:r="http://schemas.openxmlformats.org/officeDocument/2006/relationships" r:embed="rId5"/>
        <a:stretch>
          <a:fillRect/>
        </a:stretch>
      </xdr:blipFill>
      <xdr:spPr>
        <a:xfrm>
          <a:off x="9376527" y="2821781"/>
          <a:ext cx="5315510" cy="721337"/>
        </a:xfrm>
        <a:prstGeom prst="rect">
          <a:avLst/>
        </a:prstGeom>
      </xdr:spPr>
    </xdr:pic>
    <xdr:clientData/>
  </xdr:twoCellAnchor>
  <xdr:twoCellAnchor editAs="oneCell">
    <xdr:from>
      <xdr:col>6</xdr:col>
      <xdr:colOff>283034</xdr:colOff>
      <xdr:row>54</xdr:row>
      <xdr:rowOff>178593</xdr:rowOff>
    </xdr:from>
    <xdr:to>
      <xdr:col>15</xdr:col>
      <xdr:colOff>363949</xdr:colOff>
      <xdr:row>58</xdr:row>
      <xdr:rowOff>164584</xdr:rowOff>
    </xdr:to>
    <xdr:pic>
      <xdr:nvPicPr>
        <xdr:cNvPr id="7" name="Picture 6">
          <a:extLst>
            <a:ext uri="{FF2B5EF4-FFF2-40B4-BE49-F238E27FC236}">
              <a16:creationId xmlns:a16="http://schemas.microsoft.com/office/drawing/2014/main" id="{9B65821D-A8AB-4A4E-AE53-6543ED94C67A}"/>
            </a:ext>
          </a:extLst>
        </xdr:cNvPr>
        <xdr:cNvPicPr>
          <a:picLocks noChangeAspect="1"/>
        </xdr:cNvPicPr>
      </xdr:nvPicPr>
      <xdr:blipFill>
        <a:blip xmlns:r="http://schemas.openxmlformats.org/officeDocument/2006/relationships" r:embed="rId6"/>
        <a:stretch>
          <a:fillRect/>
        </a:stretch>
      </xdr:blipFill>
      <xdr:spPr>
        <a:xfrm>
          <a:off x="9350834" y="3493293"/>
          <a:ext cx="5567315" cy="722591"/>
        </a:xfrm>
        <a:prstGeom prst="rect">
          <a:avLst/>
        </a:prstGeom>
      </xdr:spPr>
    </xdr:pic>
    <xdr:clientData/>
  </xdr:twoCellAnchor>
  <xdr:twoCellAnchor editAs="oneCell">
    <xdr:from>
      <xdr:col>6</xdr:col>
      <xdr:colOff>253371</xdr:colOff>
      <xdr:row>58</xdr:row>
      <xdr:rowOff>135982</xdr:rowOff>
    </xdr:from>
    <xdr:to>
      <xdr:col>15</xdr:col>
      <xdr:colOff>193222</xdr:colOff>
      <xdr:row>62</xdr:row>
      <xdr:rowOff>120719</xdr:rowOff>
    </xdr:to>
    <xdr:pic>
      <xdr:nvPicPr>
        <xdr:cNvPr id="8" name="Picture 7">
          <a:extLst>
            <a:ext uri="{FF2B5EF4-FFF2-40B4-BE49-F238E27FC236}">
              <a16:creationId xmlns:a16="http://schemas.microsoft.com/office/drawing/2014/main" id="{40E34209-65C8-4F17-8D41-A4FB9BCB370C}"/>
            </a:ext>
          </a:extLst>
        </xdr:cNvPr>
        <xdr:cNvPicPr>
          <a:picLocks noChangeAspect="1"/>
        </xdr:cNvPicPr>
      </xdr:nvPicPr>
      <xdr:blipFill>
        <a:blip xmlns:r="http://schemas.openxmlformats.org/officeDocument/2006/relationships" r:embed="rId7"/>
        <a:stretch>
          <a:fillRect/>
        </a:stretch>
      </xdr:blipFill>
      <xdr:spPr>
        <a:xfrm>
          <a:off x="9321171" y="4187282"/>
          <a:ext cx="5426251" cy="721337"/>
        </a:xfrm>
        <a:prstGeom prst="rect">
          <a:avLst/>
        </a:prstGeom>
      </xdr:spPr>
    </xdr:pic>
    <xdr:clientData/>
  </xdr:twoCellAnchor>
</xdr:wsDr>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9EF6469-3E0A-4A12-A0D3-DB86DCC0B89A}" name="Table1" displayName="Table1" ref="A11:I245" totalsRowShown="0">
  <autoFilter ref="A11:I245" xr:uid="{29EF6469-3E0A-4A12-A0D3-DB86DCC0B89A}"/>
  <tableColumns count="9">
    <tableColumn id="1" xr3:uid="{7B7693C8-9FEB-4003-9BA0-FC8C0F5363D1}" name="#"/>
    <tableColumn id="5" xr3:uid="{577EC704-701F-40D4-B28E-F576079F062D}" name="id" dataDxfId="33">
      <calculatedColumnFormula array="1">_xlfn.LET(
   _xlpm.texto, Table1[[#This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7CCDCD00-77A0-4E00-9566-8978B19BEBA9}" name="titulo" dataDxfId="32"/>
    <tableColumn id="2" xr3:uid="{F3695778-3658-4F67-9234-1CC5A2DF7AD3}" name="CANTO"/>
    <tableColumn id="3" xr3:uid="{7BCFAC6A-73CE-4837-A066-0A68D2CE6B9E}" name="CITA" dataDxfId="31"/>
    <tableColumn id="9" xr3:uid="{AC10499F-C3CB-4156-8E75-31F9888949FF}" name="ab_citas"/>
    <tableColumn id="4" xr3:uid="{80E8E180-82E8-4B34-A7EE-8FC007B9894E}" name="LETRAS"/>
    <tableColumn id="7" xr3:uid="{2905DA12-F748-4761-B22D-99431EB986D4}" name="ARCHIVO" dataDxfId="30">
      <calculatedColumnFormula>_xlfn.CONCAT("""","archivo","""",": ","""","/cantos/resucito/" &amp; LEFT(Table1[[#This Row],[id]], 1),"/",Table1[[#This Row],[id]],".html","""")</calculatedColumnFormula>
    </tableColumn>
    <tableColumn id="8" xr3:uid="{5CE3485E-28A7-4D2F-BB04-44AA44AACEEA}" name="Column1" dataDxfId="29">
      <calculatedColumnFormula>_xlfn.CONCAT("{ ","""","id","""",": ","""","",B12,"""",", ","""","titulo","""",": ","""",C12,"""",", ","""","salmo","""",": ","""",E12,"""",", ","""","letra","""",": ","""",G12,", ",Table1[[#This Row],[ab_citas]],"""",", ",H12,"},")</calculatedColumnFormula>
    </tableColumn>
  </tableColumns>
  <tableStyleInfo name="TableStyleMedium15"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4BCC2117-F665-4217-94AD-797386203424}" name="Table13456" displayName="Table13456" ref="A3:AN240" totalsRowShown="0">
  <autoFilter ref="A3:AN240" xr:uid="{09DC95E1-ECA2-46BD-BC94-6DF0C998C8CD}"/>
  <sortState xmlns:xlrd2="http://schemas.microsoft.com/office/spreadsheetml/2017/richdata2" ref="A4:AH240">
    <sortCondition ref="C3:C240"/>
  </sortState>
  <tableColumns count="40">
    <tableColumn id="1" xr3:uid="{C1C46F22-8D41-442D-9988-A97D56E0AADB}" name="#Pg" dataDxfId="28"/>
    <tableColumn id="2" xr3:uid="{ADAF2F99-E097-49CC-B7E9-A337D1EB5ECF}" name="ID" dataDxfId="27"/>
    <tableColumn id="3" xr3:uid="{E40A5054-F45E-4EC0-951E-A5D5AD228538}" name="Or#" dataDxfId="26"/>
    <tableColumn id="4" xr3:uid="{2D9E6520-47CB-42FC-8AC1-C4BEAE33644F}" name="c" dataDxfId="25"/>
    <tableColumn id="5" xr3:uid="{70940C36-C8F5-4A8C-9178-21788C692359}" name="Title" dataDxfId="24"/>
    <tableColumn id="6" xr3:uid="{72746EA3-EA6E-49A5-9475-B210EC7172A8}" name="c2" dataDxfId="23"/>
    <tableColumn id="7" xr3:uid="{5AEE8B5F-083C-4FA3-8E7F-C63A3C23BD9E}" name="Titulo" dataDxfId="22"/>
    <tableColumn id="8" xr3:uid="{C9E29549-E211-4915-8F98-F9D11E2F0567}" name="c0" dataDxfId="21"/>
    <tableColumn id="9" xr3:uid="{F2E84F32-88B4-4B95-9162-D769DFCA3B66}" name="Subtitle"/>
    <tableColumn id="10" xr3:uid="{FE5FD419-3417-423A-8A3F-DFA2F8394BF1}" name="c01"/>
    <tableColumn id="11" xr3:uid="{25FAE466-4D8D-4B70-9FAD-90EAB06C271D}" name="Subtitle5"/>
    <tableColumn id="12" xr3:uid="{3BBEBA00-DBF5-43BE-898B-D548C956BB90}" name="c02"/>
    <tableColumn id="13" xr3:uid="{C3528006-22D3-4137-BDD6-B1700A095C5C}" name="Category"/>
    <tableColumn id="14" xr3:uid="{E13340D2-F075-4AED-81FB-348A1AD6BAB4}" name="c03"/>
    <tableColumn id="15" xr3:uid="{62B769D0-3242-407C-AD93-723CC0A6D2E4}" name="Categoria" dataDxfId="20"/>
    <tableColumn id="16" xr3:uid="{48C178FF-C514-4B8E-AE84-F5C86C4E139B}" name="c04"/>
    <tableColumn id="17" xr3:uid="{64889662-0B2F-40E1-B358-9823325CCBF6}" name="moments"/>
    <tableColumn id="18" xr3:uid="{9FDA1B6A-8BC3-4A4C-98A7-C9F696C99918}" name="c05"/>
    <tableColumn id="25" xr3:uid="{AFF38BDC-0B0C-40A5-B38C-BFFC93D8085A}" name="Pascua"/>
    <tableColumn id="26" xr3:uid="{27A4484C-3E52-4D01-A11F-9018639EF537}" name="c09"/>
    <tableColumn id="27" xr3:uid="{9A8D81B8-34B2-4F65-8127-BD313A724703}" name="Pentecostés"/>
    <tableColumn id="28" xr3:uid="{0A6F00C7-8604-4527-9A68-5489459FF452}" name="c010"/>
    <tableColumn id="29" xr3:uid="{A5B0F731-CD7B-4AD1-A31D-334217662A8B}" name="Virgen"/>
    <tableColumn id="30" xr3:uid="{65155484-4B8B-4105-90EA-E26BC53742B4}" name="c011"/>
    <tableColumn id="31" xr3:uid="{BD425C20-E3C8-43BE-9137-0A98DC2FAB28}" name="Niños"/>
    <tableColumn id="32" xr3:uid="{28BC71DF-D027-459E-A39F-8E1193C6DBB3}" name="c012"/>
    <tableColumn id="33" xr3:uid="{023DF2BD-DB93-4287-A2A9-BA74802A9C6E}" name="Laudes/Vispera"/>
    <tableColumn id="34" xr3:uid="{7BAF09DE-E1B3-4A20-9322-9168427AAAB0}" name="c013"/>
    <tableColumn id="35" xr3:uid="{F0745FDF-D614-40A4-BE92-F9A25D348D47}" name="Entrada"/>
    <tableColumn id="48" xr3:uid="{C2FFE89F-B327-4BBF-BDCA-1173EED2D9E0}" name="c020"/>
    <tableColumn id="49" xr3:uid="{BFFD56A3-5925-4ACB-B043-3808F9D4A5C9}" name="Column39">
      <calculatedColumnFormula array="1">_xlfn.LET(
    _xlpm.texto_limpio, _xlfn.REDUCE(
        LOWER(Table13456[[#This Row],[Titulo]]),
        {"á";"é";"í";"ó";"ú";"ñ";",";" "},
        _xlfn.LAMBDA(_xlpm.acum,_xlpm.caracter, SUBSTITUTE(_xlpm.acum, _xlpm.caracter, CHOOSE(MATCH(_xlpm.caracter, {"á";"é";"í";"ó";"ú";"ñ";",";" "}, 0), "a","e","i","o","u","n","","")))
    ),
    _xlfn.CONCAT("/cantos/src/chtml/", AG4, "/", _xlpm.texto_limpio, ".html")
)</calculatedColumnFormula>
    </tableColumn>
    <tableColumn id="50" xr3:uid="{35423734-0170-4A2E-9A8D-1FF2C09CA47F}" name="c021"/>
    <tableColumn id="51" xr3:uid="{BB4C30F8-0811-4032-B5E4-7A98EFDD5F16}" name="c022">
      <calculatedColumnFormula>LOWER(LEFT(Table13456[[#This Row],[Titulo]],1))</calculatedColumnFormula>
    </tableColumn>
    <tableColumn id="52" xr3:uid="{10A66D59-E4A0-4433-90ED-B9B492B88E0A}" name="Codigo" dataDxfId="19">
      <calculatedColumnFormula>_xlfn.CONCAT(Table13456[[#This Row],[ID]:[c021]])</calculatedColumnFormula>
    </tableColumn>
    <tableColumn id="19" xr3:uid="{35DC5EF1-CAA0-431E-9E52-5A15729E103C}" name="CANTO" dataDxfId="18">
      <calculatedColumnFormula>UPPER(Table13456[[#This Row],[Titulo]])</calculatedColumnFormula>
    </tableColumn>
    <tableColumn id="20" xr3:uid="{232FE0B0-EA0B-459C-BAB3-E4BEBEAFC795}" name="canto2" dataDxfId="17">
      <calculatedColumnFormula>LOWER(SUBSTITUTE(Table13456[[#This Row],[CANTO]], " ", ""))</calculatedColumnFormula>
    </tableColumn>
    <tableColumn id="21" xr3:uid="{E8AD92D0-0026-40B0-98F0-B54BD0BBEEA3}" name="citas" dataDxfId="16">
      <calculatedColumnFormula>Table13456[[#This Row],[Subtitle5]]</calculatedColumnFormula>
    </tableColumn>
    <tableColumn id="22" xr3:uid="{CF46505C-22C1-4C55-B148-E8BC49690909}" name="letra" dataDxfId="15"/>
    <tableColumn id="23" xr3:uid="{326C0793-91F8-4AFC-816B-B701161B2226}" name="Column1" dataDxfId="14">
      <calculatedColumnFormula>Table1[[#Headers],[CANTO]]</calculatedColumnFormula>
    </tableColumn>
    <tableColumn id="24" xr3:uid="{5EB69D13-9E12-498C-80D0-68F047154351}" name="Column2" dataDxfId="13">
      <calculatedColumnFormula>Table13456[[#This Row],[CANTO]]</calculatedColumnFormula>
    </tableColumn>
  </tableColumns>
  <tableStyleInfo name="TableStyleMedium1"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588DA165-D6AE-4F1B-88FF-B9893B57E5B4}" name="Table14" displayName="Table14" ref="A11:H245" totalsRowShown="0">
  <autoFilter ref="A11:H245" xr:uid="{29EF6469-3E0A-4A12-A0D3-DB86DCC0B89A}"/>
  <tableColumns count="8">
    <tableColumn id="1" xr3:uid="{131FEE9B-AD12-48A4-AFC3-CB0E48A9A0D5}" name="#"/>
    <tableColumn id="5" xr3:uid="{188C2D64-C592-4BDB-9AFC-EC2E92CC148D}" name="id" dataDxfId="12">
      <calculatedColumnFormula array="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9711C4EA-D708-4413-A6E9-7B9CB3A46C0A}" name="titulo" dataDxfId="11">
      <calculatedColumnFormula>REPLACE(LOWER(Table14[[#This Row],[CANTO]]),1,1,UPPER(LEFT(Table14[[#This Row],[CANTO]],1)))</calculatedColumnFormula>
    </tableColumn>
    <tableColumn id="2" xr3:uid="{642ADA13-0430-43D5-A301-D13A8F377732}" name="CANTO"/>
    <tableColumn id="3" xr3:uid="{1A25DCF0-0EF3-47B2-8A3E-FFD449EA23F2}" name="CITA" dataDxfId="10">
      <calculatedColumnFormula>VLOOKUP(Table14[[#This Row],['#]],'Codigo Cantos'!A3:AN238, 11, FALSE)</calculatedColumnFormula>
    </tableColumn>
    <tableColumn id="4" xr3:uid="{69A86176-DDFB-48EF-B07F-8968A3A5822E}" name="LETRAS"/>
    <tableColumn id="7" xr3:uid="{A277D4BE-DB5E-4DDD-A157-C1FFC1CC7508}" name="ARCHIVO" dataDxfId="9">
      <calculatedColumnFormula>_xlfn.CONCAT("""","archivo","""",": ","""","/cantos/resucito/" &amp; LEFT(Table14[[#This Row],[id]], 1),"/",Table14[[#This Row],[id]],".html","""")</calculatedColumnFormula>
    </tableColumn>
    <tableColumn id="8" xr3:uid="{30C0A535-C76D-452A-82D9-ABA2B92E73E6}" name="Column1" dataDxfId="8">
      <calculatedColumnFormula>_xlfn.CONCAT("{ ","""","id","""",": ","""","",B12,"""",", ","""","titulo","""",": ","""",C12,"""",", ","""","salmo","""",": ","""",E12,"""",", ","""","letra","""",": ","""",F12,"""",", ",G12,"},")</calculatedColumnFormula>
    </tableColumn>
  </tableColumns>
  <tableStyleInfo name="TableStyleMedium15"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EEB8D6E4-97D4-48E9-BF1B-FE395AD38663}" name="Table15" displayName="Table15" ref="A11:H245" totalsRowShown="0">
  <autoFilter ref="A11:H245" xr:uid="{29EF6469-3E0A-4A12-A0D3-DB86DCC0B89A}"/>
  <tableColumns count="8">
    <tableColumn id="1" xr3:uid="{8B11ED47-4880-479E-8115-1C1EEEC160D0}" name="#"/>
    <tableColumn id="5" xr3:uid="{6DA55A10-6746-42F2-B60C-0EE5F381EDD1}" name="id" dataDxfId="7">
      <calculatedColumnFormula array="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calculatedColumnFormula>
    </tableColumn>
    <tableColumn id="6" xr3:uid="{A691B2E2-7A76-4065-ADF6-18FCF3161A5B}" name="titulo" dataDxfId="6"/>
    <tableColumn id="2" xr3:uid="{F00364F4-D61B-4ADB-82C0-59874AE1B0DD}" name="CANTO"/>
    <tableColumn id="3" xr3:uid="{232BF874-E7FF-4084-95CC-D07E3A86119A}" name="CITA" dataDxfId="5">
      <calculatedColumnFormula>VLOOKUP(Table15[[#This Row],['#]],'Codigo Cantos'!A3:AN238, 11, FALSE)</calculatedColumnFormula>
    </tableColumn>
    <tableColumn id="4" xr3:uid="{66A27942-4ECB-4001-834D-D65C41798AE5}" name="LETRAS"/>
    <tableColumn id="7" xr3:uid="{62E145B4-5A5A-4633-9737-3D135F3B85CA}" name="ARCHIVO" dataDxfId="4">
      <calculatedColumnFormula>_xlfn.CONCAT("""","archivo","""",": ","""","/cantos/resucito/" &amp; LEFT(Table15[[#This Row],[id]], 1),"/",Table15[[#This Row],[id]],".html","""")</calculatedColumnFormula>
    </tableColumn>
    <tableColumn id="8" xr3:uid="{1CD9E073-F30C-46EC-9588-879A5D5A7654}" name="Column1" dataDxfId="3">
      <calculatedColumnFormula>_xlfn.CONCAT("{ ","""","id","""",": ","""","",B12,"""",", ","""","titulo","""",": ","""",C12,"""",", ","""","salmo","""",": ","""",E12,"""",", ","""","letra","""",": ","""",F12,"""",", ",G12,"},")</calculatedColumnFormula>
    </tableColumn>
  </tableColumns>
  <tableStyleInfo name="TableStyleMedium15"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CA7FC93F-5042-4146-BAEB-37AFF4804E8B}" name="Table5" displayName="Table5" ref="A2:E44" totalsRowShown="0">
  <autoFilter ref="A2:E44" xr:uid="{CA7FC93F-5042-4146-BAEB-37AFF4804E8B}">
    <filterColumn colId="3">
      <customFilters>
        <customFilter operator="notEqual" val=" "/>
      </customFilters>
    </filterColumn>
  </autoFilter>
  <tableColumns count="5">
    <tableColumn id="1" xr3:uid="{C9D03CAF-3BE4-4FE9-B992-17A664C7D1EF}" name="Acorde"/>
    <tableColumn id="2" xr3:uid="{05E9798E-60C5-488D-84EF-738DC263C957}" name="Acorde2"/>
    <tableColumn id="3" xr3:uid="{3949F1B7-3F04-4CEE-B46F-DA0B7D2A95EE}" name="Acorde3"/>
    <tableColumn id="5" xr3:uid="{E4FBAA60-D72D-43AC-8F12-7667C524F7DB}" name="Acorde4"/>
    <tableColumn id="4" xr3:uid="{697A0BB0-F75D-4944-A1B1-89BC3234840C}" name="Codigo">
      <calculatedColumnFormula>_xlfn.CONCAT("&lt;a href=","""","#",""""," class=","""","notas-enlace",""""," onclick=","""","mostrarImagen('/cantos/src/ima/",C3,".jpg'); return false;","""","&gt;",PROPER(B3),"&lt;/a&gt;")</calculatedColumnFormula>
    </tableColumn>
  </tableColumns>
  <tableStyleInfo name="TableStyleMedium1"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3AE823FF-41E9-4CFB-AA0C-82FD3A48E037}" name="Table57" displayName="Table57" ref="A2:F44" totalsRowShown="0" headerRowDxfId="2">
  <autoFilter ref="A2:F44" xr:uid="{CA7FC93F-5042-4146-BAEB-37AFF4804E8B}"/>
  <tableColumns count="6">
    <tableColumn id="1" xr3:uid="{22BE6348-CBC3-41F1-BE37-BEA0AA4F09D6}" name="Acorde"/>
    <tableColumn id="2" xr3:uid="{70AE65F4-4FF4-4BCA-A60A-9184828B2E93}" name="a2"/>
    <tableColumn id="6" xr3:uid="{74353A41-AF14-4325-A1BC-200EDDA95608}" name="aStyle"/>
    <tableColumn id="3" xr3:uid="{C8A713A7-40F3-4E9A-BCF4-A223C6BBD761}" name="a3"/>
    <tableColumn id="5" xr3:uid="{A52E85F3-DF3E-4940-97B1-8F5941A96429}" name="Estado" dataDxfId="1"/>
    <tableColumn id="4" xr3:uid="{EA3346F8-041B-4FCC-8402-989C3433AE4F}" name="Codigo" dataDxfId="0">
      <calculatedColumnFormula>_xlfn.CONCAT("&lt;a href=","""","#",""""," class=","""","notas-enlace",""""," onclick=","""","mostrarImagen('/cantos/src/ima/",D3,".jpg'); return false;","""","&gt;",PROPER(B3),Table57[[#This Row],[aStyle]],"&lt;/a&gt;")</calculatedColumnFormula>
    </tableColumn>
  </tableColumns>
  <tableStyleInfo name="TableStyleMedium1"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1.v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1.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2.xml.rels><?xml version="1.0" encoding="UTF-8" standalone="yes"?>
<Relationships xmlns="http://schemas.openxmlformats.org/package/2006/relationships"><Relationship Id="rId3" Type="http://schemas.openxmlformats.org/officeDocument/2006/relationships/table" Target="../tables/table6.xml"/><Relationship Id="rId2" Type="http://schemas.openxmlformats.org/officeDocument/2006/relationships/drawing" Target="../drawings/drawing4.xml"/><Relationship Id="rId1" Type="http://schemas.openxmlformats.org/officeDocument/2006/relationships/printerSettings" Target="../printerSettings/printerSettings2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1DBE12-A37E-428A-B366-FD765011568C}">
  <dimension ref="B2:B4"/>
  <sheetViews>
    <sheetView workbookViewId="0"/>
  </sheetViews>
  <sheetFormatPr defaultRowHeight="14.5" x14ac:dyDescent="0.35"/>
  <sheetData>
    <row r="2" spans="2:2" ht="28" x14ac:dyDescent="0.35">
      <c r="B2" s="71" t="s">
        <v>1420</v>
      </c>
    </row>
    <row r="3" spans="2:2" ht="28" x14ac:dyDescent="0.35">
      <c r="B3" s="71" t="s">
        <v>1421</v>
      </c>
    </row>
    <row r="4" spans="2:2" ht="28" x14ac:dyDescent="0.35">
      <c r="B4" s="71" t="s">
        <v>1422</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737AD0-4FF3-4072-8719-9FC40F52AFD2}">
  <dimension ref="A1:I245"/>
  <sheetViews>
    <sheetView topLeftCell="A88" zoomScale="175" zoomScaleNormal="175" workbookViewId="0">
      <selection activeCell="A102" sqref="A102"/>
    </sheetView>
  </sheetViews>
  <sheetFormatPr defaultRowHeight="14.5" x14ac:dyDescent="0.35"/>
  <cols>
    <col min="1" max="2" width="24.1796875" customWidth="1"/>
    <col min="3" max="3" width="40.453125" bestFit="1" customWidth="1"/>
    <col min="4" max="4" width="27.54296875" customWidth="1"/>
    <col min="5" max="6" width="22.7265625" customWidth="1"/>
    <col min="7" max="7" width="33.26953125" customWidth="1"/>
    <col min="8" max="8" width="55.81640625" customWidth="1"/>
  </cols>
  <sheetData>
    <row r="1" spans="1:9" x14ac:dyDescent="0.35">
      <c r="A1" s="10" t="s">
        <v>769</v>
      </c>
      <c r="C1" t="s">
        <v>779</v>
      </c>
    </row>
    <row r="2" spans="1:9" x14ac:dyDescent="0.35">
      <c r="A2" s="10" t="s">
        <v>770</v>
      </c>
    </row>
    <row r="3" spans="1:9" x14ac:dyDescent="0.35">
      <c r="A3" s="10" t="s">
        <v>771</v>
      </c>
    </row>
    <row r="4" spans="1:9" x14ac:dyDescent="0.35">
      <c r="A4" s="10" t="s">
        <v>772</v>
      </c>
    </row>
    <row r="5" spans="1:9" x14ac:dyDescent="0.35">
      <c r="A5" s="10" t="s">
        <v>773</v>
      </c>
    </row>
    <row r="6" spans="1:9" x14ac:dyDescent="0.35">
      <c r="A6" s="10" t="s">
        <v>774</v>
      </c>
      <c r="D6" s="10" t="s">
        <v>782</v>
      </c>
    </row>
    <row r="7" spans="1:9" x14ac:dyDescent="0.35">
      <c r="D7" s="11" t="s">
        <v>783</v>
      </c>
    </row>
    <row r="8" spans="1:9" x14ac:dyDescent="0.35">
      <c r="A8" s="10" t="s">
        <v>775</v>
      </c>
    </row>
    <row r="9" spans="1:9" x14ac:dyDescent="0.35">
      <c r="B9" t="s">
        <v>784</v>
      </c>
    </row>
    <row r="10" spans="1:9" x14ac:dyDescent="0.35">
      <c r="B10" t="str">
        <f>_xlfn.CONCAT("{ ","""","id","""",": ","""","",B29,"""",", ","""","titulo","""",": ","""",C29,"""",", ","""","salmo","""",": ","""",E29,"""",", ","""","letra","""",": ","""",G29,"""",", ","""","archivo","""",":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9" x14ac:dyDescent="0.35">
      <c r="A11" t="s">
        <v>152</v>
      </c>
      <c r="B11" t="s">
        <v>776</v>
      </c>
      <c r="C11" t="s">
        <v>780</v>
      </c>
      <c r="D11" t="s">
        <v>149</v>
      </c>
      <c r="E11" t="s">
        <v>150</v>
      </c>
      <c r="F11" t="s">
        <v>1115</v>
      </c>
      <c r="G11" t="s">
        <v>151</v>
      </c>
      <c r="H11" t="s">
        <v>781</v>
      </c>
      <c r="I11" t="s">
        <v>762</v>
      </c>
    </row>
    <row r="12" spans="1:9" x14ac:dyDescent="0.35">
      <c r="A12">
        <v>1</v>
      </c>
      <c r="B12" t="str" cm="1">
        <f t="array" ref="B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
        <v>328</v>
      </c>
      <c r="F12" t="s">
        <v>1110</v>
      </c>
      <c r="G12" t="s">
        <v>0</v>
      </c>
      <c r="H12" t="str">
        <f>_xlfn.CONCAT("""","archivo","""",": ","""","/cantos/resucito/" &amp; LEFT(Table1[[#This Row],[id]], 1),"/",Table1[[#This Row],[id]],".html","""")</f>
        <v>"archivo": "/cantos/resucito/a/alavictimapascual.html"</v>
      </c>
      <c r="I12" t="str">
        <f>_xlfn.CONCAT("{ ","""","id","""",": ","""","",B12,"""",", ","""","titulo","""",": ","""",C12,"""",", ","""","salmo","""",": ","""",E12,"""",", ","""","letra","""",": ","""",G12,", ",Table1[[#This Row],[ab_citas]],"""",", ",H12,"},")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himno", "archivo": "/cantos/resucito/a/alavictimapascual.html"},</v>
      </c>
    </row>
    <row r="13" spans="1:9" x14ac:dyDescent="0.35">
      <c r="A13">
        <v>2</v>
      </c>
      <c r="B13" t="str" cm="1">
        <f t="array" ref="B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
        <v>334</v>
      </c>
      <c r="F13" t="s">
        <v>999</v>
      </c>
      <c r="G13" t="s">
        <v>785</v>
      </c>
      <c r="H13" t="str">
        <f>_xlfn.CONCAT("""","archivo","""",": ","""","/cantos/resucito/" &amp; LEFT(Table1[[#This Row],[id]], 1),"/",Table1[[#This Row],[id]],".html","""")</f>
        <v>"archivo": "/cantos/resucito/a/anadiedemosocasiondetropiezo.html"</v>
      </c>
      <c r="I13" t="str">
        <f>_xlfn.CONCAT("{ ","""","id","""",": ","""","",B13,"""",", ","""","titulo","""",": ","""",C13,"""",", ","""","salmo","""",": ","""",E13,"""",", ","""","letra","""",": ","""",G13,", ",Table1[[#This Row],[ab_citas]],"""",", ",H13,"},")</f>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2co", "archivo": "/cantos/resucito/a/anadiedemosocasiondetropiezo.html"},</v>
      </c>
    </row>
    <row r="14" spans="1:9" x14ac:dyDescent="0.35">
      <c r="A14">
        <v>3</v>
      </c>
      <c r="B14" t="str" cm="1">
        <f t="array" ref="B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
        <v>336</v>
      </c>
      <c r="F14" t="s">
        <v>1000</v>
      </c>
      <c r="G14" t="s">
        <v>998</v>
      </c>
      <c r="H14" t="str">
        <f>_xlfn.CONCAT("""","archivo","""",": ","""","/cantos/resucito/" &amp; LEFT(Table1[[#This Row],[id]], 1),"/",Table1[[#This Row],[id]],".html","""")</f>
        <v>"archivo": "/cantos/resucito/a/atilevantomisojos.html"</v>
      </c>
      <c r="I14" t="str">
        <f>_xlfn.CONCAT("{ ","""","id","""",": ","""","",B14,"""",", ","""","titulo","""",": ","""",C14,"""",", ","""","salmo","""",": ","""",E14,"""",", ","""","letra","""",": ","""",G14,", ",Table1[[#This Row],[ab_citas]],"""",", ",H14,"},")</f>
        <v>{ "id": "atilevantomisojos", "titulo": "A ti levanto mis ojos ", "salmo": "Salmo 123 (122)", "letra": "a ti levanto mis ojos: salmo 123 (122): s123,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s123", "archivo": "/cantos/resucito/a/atilevantomisojos.html"},</v>
      </c>
    </row>
    <row r="15" spans="1:9" x14ac:dyDescent="0.35">
      <c r="A15">
        <v>4</v>
      </c>
      <c r="B15" t="str" cm="1">
        <f t="array" ref="B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
        <v>340</v>
      </c>
      <c r="F15" t="s">
        <v>1001</v>
      </c>
      <c r="G15" t="s">
        <v>121</v>
      </c>
      <c r="H15" t="str">
        <f>_xlfn.CONCAT("""","archivo","""",": ","""","/cantos/resucito/" &amp; LEFT(Table1[[#This Row],[id]], 1),"/",Table1[[#This Row],[id]],".html","""")</f>
        <v>"archivo": "/cantos/resucito/a/atisenorenmiclamorimploro.html"</v>
      </c>
      <c r="I15" t="str">
        <f>_xlfn.CONCAT("{ ","""","id","""",": ","""","",B15,"""",", ","""","titulo","""",": ","""",C15,"""",", ","""","salmo","""",": ","""",E15,"""",", ","""","letra","""",": ","""",G15,", ",Table1[[#This Row],[ab_citas]],"""",", ",H15,"},")</f>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a142", "archivo": "/cantos/resucito/a/atisenorenmiclamorimploro.html"},</v>
      </c>
    </row>
    <row r="16" spans="1:9" x14ac:dyDescent="0.35">
      <c r="A16">
        <v>5</v>
      </c>
      <c r="B16" t="str" cm="1">
        <f t="array" ref="B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
        <v>342</v>
      </c>
      <c r="F16" t="s">
        <v>1002</v>
      </c>
      <c r="G16" t="s">
        <v>786</v>
      </c>
      <c r="H16" t="str">
        <f>_xlfn.CONCAT("""","archivo","""",": ","""","/cantos/resucito/" &amp; LEFT(Table1[[#This Row],[id]], 1),"/",Table1[[#This Row],[id]],".html","""")</f>
        <v>"archivo": "/cantos/resucito/a/atisenorlevantomialma.html"</v>
      </c>
      <c r="I16" t="str">
        <f>_xlfn.CONCAT("{ ","""","id","""",": ","""","",B16,"""",", ","""","titulo","""",": ","""",C16,"""",", ","""","salmo","""",": ","""",E16,"""",", ","""","letra","""",": ","""",G16,", ",Table1[[#This Row],[ab_citas]],"""",", ",H16,"},")</f>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s25", "archivo": "/cantos/resucito/a/atisenorlevantomialma.html"},</v>
      </c>
    </row>
    <row r="17" spans="1:9" x14ac:dyDescent="0.35">
      <c r="A17">
        <v>6</v>
      </c>
      <c r="B17" t="str" cm="1">
        <f t="array" ref="B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
        <v>344</v>
      </c>
      <c r="F17" t="s">
        <v>1006</v>
      </c>
      <c r="G17" t="s">
        <v>123</v>
      </c>
      <c r="H17" t="str">
        <f>_xlfn.CONCAT("""","archivo","""",": ","""","/cantos/resucito/" &amp; LEFT(Table1[[#This Row],[id]], 1),"/",Table1[[#This Row],[id]],".html","""")</f>
        <v>"archivo": "/cantos/resucito/a/atisenorsedebelaalabanzaension.html"</v>
      </c>
      <c r="I17" t="str">
        <f>_xlfn.CONCAT("{ ","""","id","""",": ","""","",B17,"""",", ","""","titulo","""",": ","""",C17,"""",", ","""","salmo","""",": ","""",E17,"""",", ","""","letra","""",": ","""",G17,", ",Table1[[#This Row],[ab_citas]],"""",", ",H17,"},")</f>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s65", "archivo": "/cantos/resucito/a/atisenorsedebelaalabanzaension.html"},</v>
      </c>
    </row>
    <row r="18" spans="1:9" x14ac:dyDescent="0.35">
      <c r="A18">
        <v>7</v>
      </c>
      <c r="B18" t="str" cm="1">
        <f t="array" ref="B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
        <v>346</v>
      </c>
      <c r="F18" t="s">
        <v>1007</v>
      </c>
      <c r="G18" t="s">
        <v>787</v>
      </c>
      <c r="H18" t="str">
        <f>_xlfn.CONCAT("""","archivo","""",": ","""","/cantos/resucito/" &amp; LEFT(Table1[[#This Row],[id]], 1),"/",Table1[[#This Row],[id]],".html","""")</f>
        <v>"archivo": "/cantos/resucito/a/abbapadre.html"</v>
      </c>
      <c r="I18" t="str">
        <f>_xlfn.CONCAT("{ ","""","id","""",": ","""","",B18,"""",", ","""","titulo","""",": ","""",C18,"""",", ","""","salmo","""",": ","""",E18,"""",", ","""","letra","""",": ","""",G18,", ",Table1[[#This Row],[ab_citas]],"""",", ",H18,"},")</f>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rm", "archivo": "/cantos/resucito/a/abbapadre.html"},</v>
      </c>
    </row>
    <row r="19" spans="1:9" x14ac:dyDescent="0.35">
      <c r="A19">
        <v>8</v>
      </c>
      <c r="B19" t="str" cm="1">
        <f t="array" ref="B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
        <v>348</v>
      </c>
      <c r="F19" t="s">
        <v>1008</v>
      </c>
      <c r="G19" t="s">
        <v>127</v>
      </c>
      <c r="H19" t="str">
        <f>_xlfn.CONCAT("""","archivo","""",": ","""","/cantos/resucito/" &amp; LEFT(Table1[[#This Row],[id]], 1),"/",Table1[[#This Row],[id]],".html","""")</f>
        <v>"archivo": "/cantos/resucito/a/abraham.html"</v>
      </c>
      <c r="I19" t="str">
        <f>_xlfn.CONCAT("{ ","""","id","""",": ","""","",B19,"""",", ","""","titulo","""",": ","""",C19,"""",", ","""","salmo","""",": ","""",E19,"""",", ","""","letra","""",": ","""",G19,", ",Table1[[#This Row],[ab_citas]],"""",", ",H19,"},")</f>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gn", "archivo": "/cantos/resucito/a/abraham.html"},</v>
      </c>
    </row>
    <row r="20" spans="1:9" x14ac:dyDescent="0.35">
      <c r="A20">
        <v>9</v>
      </c>
      <c r="B20" t="str" cm="1">
        <f t="array" ref="B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
        <v>353</v>
      </c>
      <c r="F20" t="s">
        <v>1003</v>
      </c>
      <c r="G20" t="s">
        <v>788</v>
      </c>
      <c r="H20" t="str">
        <f>_xlfn.CONCAT("""","archivo","""",": ","""","/cantos/resucito/" &amp; LEFT(Table1[[#This Row],[id]], 1),"/",Table1[[#This Row],[id]],".html","""")</f>
        <v>"archivo": "/cantos/resucito/a/aclamadalsenor.html"</v>
      </c>
      <c r="I20" t="str">
        <f>_xlfn.CONCAT("{ ","""","id","""",": ","""","",B20,"""",", ","""","titulo","""",": ","""",C20,"""",", ","""","salmo","""",": ","""",E20,"""",", ","""","letra","""",": ","""",G20,", ",Table1[[#This Row],[ab_citas]],"""",", ",H20,"},")</f>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s100", "archivo": "/cantos/resucito/a/aclamadalsenor.html"},</v>
      </c>
    </row>
    <row r="21" spans="1:9" x14ac:dyDescent="0.35">
      <c r="A21">
        <v>10</v>
      </c>
      <c r="B21" t="str" cm="1">
        <f t="array" ref="B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
        <v>357</v>
      </c>
      <c r="F21" t="s">
        <v>1004</v>
      </c>
      <c r="G21" t="s">
        <v>128</v>
      </c>
      <c r="H21" t="str">
        <f>_xlfn.CONCAT("""","archivo","""",": ","""","/cantos/resucito/" &amp; LEFT(Table1[[#This Row],[id]], 1),"/",Table1[[#This Row],[id]],".html","""")</f>
        <v>"archivo": "/cantos/resucito/a/aldespertar.html"</v>
      </c>
      <c r="I21" t="str">
        <f>_xlfn.CONCAT("{ ","""","id","""",": ","""","",B21,"""",", ","""","titulo","""",": ","""",C21,"""",", ","""","salmo","""",": ","""",E21,"""",", ","""","letra","""",": ","""",G21,", ",Table1[[#This Row],[ab_citas]],"""",", ",H21,"},")</f>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s17", "archivo": "/cantos/resucito/a/aldespertar.html"},</v>
      </c>
    </row>
    <row r="22" spans="1:9" x14ac:dyDescent="0.35">
      <c r="A22">
        <v>11</v>
      </c>
      <c r="B22" t="str" cm="1">
        <f t="array" ref="B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
        <v>359</v>
      </c>
      <c r="F22" t="s">
        <v>1052</v>
      </c>
      <c r="G22" t="s">
        <v>129</v>
      </c>
      <c r="H22" t="str">
        <f>_xlfn.CONCAT("""","archivo","""",": ","""","/cantos/resucito/" &amp; LEFT(Table1[[#This Row],[id]], 1),"/",Table1[[#This Row],[id]],".html","""")</f>
        <v>"archivo": "/cantos/resucito/a/alabadalsenorenelcielo.html"</v>
      </c>
      <c r="I22" t="str">
        <f>_xlfn.CONCAT("{ ","""","id","""",": ","""","",B22,"""",", ","""","titulo","""",": ","""",C22,"""",", ","""","salmo","""",": ","""",E22,"""",", ","""","letra","""",": ","""",G22,", ",Table1[[#This Row],[ab_citas]],"""",", ",H22,"},")</f>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s148", "archivo": "/cantos/resucito/a/alabadalsenorenelcielo.html"},</v>
      </c>
    </row>
    <row r="23" spans="1:9" x14ac:dyDescent="0.35">
      <c r="A23">
        <v>12</v>
      </c>
      <c r="B23" t="str" cm="1">
        <f t="array" ref="B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
        <v>134</v>
      </c>
      <c r="F23" t="s">
        <v>1063</v>
      </c>
      <c r="G23" t="s">
        <v>130</v>
      </c>
      <c r="H23" t="str">
        <f>_xlfn.CONCAT("""","archivo","""",": ","""","/cantos/resucito/" &amp; LEFT(Table1[[#This Row],[id]], 1),"/",Table1[[#This Row],[id]],".html","""")</f>
        <v>"archivo": "/cantos/resucito/a/alegriahanacidoelsalvador.html"</v>
      </c>
      <c r="I23" t="str">
        <f>_xlfn.CONCAT("{ ","""","id","""",": ","""","",B23,"""",", ","""","titulo","""",": ","""",C23,"""",", ","""","salmo","""",": ","""",E23,"""",", ","""","letra","""",": ","""",G23,", ",Table1[[#This Row],[ab_citas]],"""",", ",H23,"},")</f>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kiko", "archivo": "/cantos/resucito/a/alegriahanacidoelsalvador.html"},</v>
      </c>
    </row>
    <row r="24" spans="1:9" x14ac:dyDescent="0.35">
      <c r="A24">
        <v>13</v>
      </c>
      <c r="B24" t="str" cm="1">
        <f t="array" ref="B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
        <v>369</v>
      </c>
      <c r="F24" t="s">
        <v>1005</v>
      </c>
      <c r="G24" t="s">
        <v>1</v>
      </c>
      <c r="H24" t="str">
        <f>_xlfn.CONCAT("""","archivo","""",": ","""","/cantos/resucito/" &amp; LEFT(Table1[[#This Row],[id]], 1),"/",Table1[[#This Row],[id]],".html","""")</f>
        <v>"archivo": "/cantos/resucito/a/aleluyaalabadalsenor.html"</v>
      </c>
      <c r="I24" t="str">
        <f>_xlfn.CONCAT("{ ","""","id","""",": ","""","",B24,"""",", ","""","titulo","""",": ","""",C24,"""",", ","""","salmo","""",": ","""",E24,"""",", ","""","letra","""",": ","""",G24,", ",Table1[[#This Row],[ab_citas]],"""",", ",H24,"},")</f>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s150", "archivo": "/cantos/resucito/a/aleluyaalabadalsenor.html"},</v>
      </c>
    </row>
    <row r="25" spans="1:9" x14ac:dyDescent="0.35">
      <c r="A25">
        <v>14</v>
      </c>
      <c r="B25" t="str" cm="1">
        <f t="array" ref="B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
        <v>1064</v>
      </c>
      <c r="F25" t="s">
        <v>1065</v>
      </c>
      <c r="G25" t="s">
        <v>2</v>
      </c>
      <c r="H25" t="str">
        <f>_xlfn.CONCAT("""","archivo","""",": ","""","/cantos/resucito/" &amp; LEFT(Table1[[#This Row],[id]], 1),"/",Table1[[#This Row],[id]],".html","""")</f>
        <v>"archivo": "/cantos/resucito/a/aleluyabendecidalsenor.html"</v>
      </c>
      <c r="I25" t="str">
        <f>_xlfn.CONCAT("{ ","""","id","""",": ","""","",B25,"""",", ","""","titulo","""",": ","""",C25,"""",", ","""","salmo","""",": ","""",E25,"""",", ","""","letra","""",": ","""",G25,", ",Table1[[#This Row],[ab_citas]],"""",", ",H25,"},")</f>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s134", "archivo": "/cantos/resucito/a/aleluyabendecidalsenor.html"},</v>
      </c>
    </row>
    <row r="26" spans="1:9" x14ac:dyDescent="0.35">
      <c r="A26">
        <v>15</v>
      </c>
      <c r="B26" t="str" cm="1">
        <f t="array" ref="B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
        <v>138</v>
      </c>
      <c r="F26" t="s">
        <v>1066</v>
      </c>
      <c r="G26" t="s">
        <v>789</v>
      </c>
      <c r="H26" t="str">
        <f>_xlfn.CONCAT("""","archivo","""",": ","""","/cantos/resucito/" &amp; LEFT(Table1[[#This Row],[id]], 1),"/",Table1[[#This Row],[id]],".html","""")</f>
        <v>"archivo": "/cantos/resucito/a/aleluyayallegoelreino.html"</v>
      </c>
      <c r="I26" t="str">
        <f>_xlfn.CONCAT("{ ","""","id","""",": ","""","",B26,"""",", ","""","titulo","""",": ","""",C26,"""",", ","""","salmo","""",": ","""",E26,"""",", ","""","letra","""",": ","""",G26,", ",Table1[[#This Row],[ab_citas]],"""",", ",H26,"},")</f>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ap", "archivo": "/cantos/resucito/a/aleluyayallegoelreino.html"},</v>
      </c>
    </row>
    <row r="27" spans="1:9" x14ac:dyDescent="0.35">
      <c r="A27">
        <v>16</v>
      </c>
      <c r="B27" t="str" cm="1">
        <f t="array" ref="B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
        <v>375</v>
      </c>
      <c r="F27" t="s">
        <v>1046</v>
      </c>
      <c r="G27" t="s">
        <v>790</v>
      </c>
      <c r="H27" t="str">
        <f>_xlfn.CONCAT("""","archivo","""",": ","""","/cantos/resucito/" &amp; LEFT(Table1[[#This Row],[id]], 1),"/",Table1[[#This Row],[id]],".html","""")</f>
        <v>"archivo": "/cantos/resucito/a/alzaospuertas.html"</v>
      </c>
      <c r="I27" t="str">
        <f>_xlfn.CONCAT("{ ","""","id","""",": ","""","",B27,"""",", ","""","titulo","""",": ","""",C27,"""",", ","""","salmo","""",": ","""",E27,"""",", ","""","letra","""",": ","""",G27,", ",Table1[[#This Row],[ab_citas]],"""",", ",H27,"},")</f>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s24", "archivo": "/cantos/resucito/a/alzaospuertas.html"},</v>
      </c>
    </row>
    <row r="28" spans="1:9" x14ac:dyDescent="0.35">
      <c r="A28">
        <v>17</v>
      </c>
      <c r="B28" t="str" cm="1">
        <f t="array" ref="B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
        <v>377</v>
      </c>
      <c r="F28" t="s">
        <v>1066</v>
      </c>
      <c r="G28" t="s">
        <v>791</v>
      </c>
      <c r="H28" t="str">
        <f>_xlfn.CONCAT("""","archivo","""",": ","""","/cantos/resucito/" &amp; LEFT(Table1[[#This Row],[id]], 1),"/",Table1[[#This Row],[id]],".html","""")</f>
        <v>"archivo": "/cantos/resucito/a/amenamenamen.html"</v>
      </c>
      <c r="I28" t="str">
        <f>_xlfn.CONCAT("{ ","""","id","""",": ","""","",B28,"""",", ","""","titulo","""",": ","""",C28,"""",", ","""","salmo","""",": ","""",E28,"""",", ","""","letra","""",": ","""",G28,", ",Table1[[#This Row],[ab_citas]],"""",", ",H28,"},")</f>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ap", "archivo": "/cantos/resucito/a/amenamenamen.html"},</v>
      </c>
    </row>
    <row r="29" spans="1:9" x14ac:dyDescent="0.35">
      <c r="A29">
        <v>18</v>
      </c>
      <c r="B29" t="str" cm="1">
        <f t="array" ref="B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
        <v>379</v>
      </c>
      <c r="F29" t="s">
        <v>1009</v>
      </c>
      <c r="G29" t="s">
        <v>3</v>
      </c>
      <c r="H29" t="str">
        <f>_xlfn.CONCAT("""","archivo","""",": ","""","/cantos/resucito/" &amp; LEFT(Table1[[#This Row],[id]], 1),"/",Table1[[#This Row],[id]],".html","""")</f>
        <v>"archivo": "/cantos/resucito/a/amoalsenor.html"</v>
      </c>
      <c r="I29" t="str">
        <f>_xlfn.CONCAT("{ ","""","id","""",": ","""","",B29,"""",", ","""","titulo","""",": ","""",C29,"""",", ","""","salmo","""",": ","""",E29,"""",", ","""","letra","""",": ","""",G29,", ",Table1[[#This Row],[ab_citas]],"""",", ",H29,"},")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s116", "archivo": "/cantos/resucito/a/amoalsenor.html"},</v>
      </c>
    </row>
    <row r="30" spans="1:9" x14ac:dyDescent="0.35">
      <c r="A30">
        <v>19</v>
      </c>
      <c r="B30" t="str" cm="1">
        <f t="array" ref="B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
        <v>384</v>
      </c>
      <c r="F30" t="s">
        <v>1008</v>
      </c>
      <c r="G30" t="s">
        <v>4</v>
      </c>
      <c r="H30" t="str">
        <f>_xlfn.CONCAT("""","archivo","""",": ","""","/cantos/resucito/" &amp; LEFT(Table1[[#This Row],[id]], 1),"/",Table1[[#This Row],[id]],".html","""")</f>
        <v>"archivo": "/cantos/resucito/a/aquedah.html"</v>
      </c>
      <c r="I30" t="str">
        <f>_xlfn.CONCAT("{ ","""","id","""",": ","""","",B30,"""",", ","""","titulo","""",": ","""",C30,"""",", ","""","salmo","""",": ","""",E30,"""",", ","""","letra","""",": ","""",G30,", ",Table1[[#This Row],[ab_citas]],"""",", ",H30,"},")</f>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gn", "archivo": "/cantos/resucito/a/aquedah.html"},</v>
      </c>
    </row>
    <row r="31" spans="1:9" x14ac:dyDescent="0.35">
      <c r="A31">
        <v>20</v>
      </c>
      <c r="B31" t="str" cm="1">
        <f t="array" ref="B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
        <v>1116</v>
      </c>
      <c r="F31" t="s">
        <v>1066</v>
      </c>
      <c r="G31" t="s">
        <v>792</v>
      </c>
      <c r="H31" t="str">
        <f>_xlfn.CONCAT("""","archivo","""",": ","""","/cantos/resucito/" &amp; LEFT(Table1[[#This Row],[id]], 1),"/",Table1[[#This Row],[id]],".html","""")</f>
        <v>"archivo": "/cantos/resucito/a/asihablaelamen.html"</v>
      </c>
      <c r="I31" t="str">
        <f>_xlfn.CONCAT("{ ","""","id","""",": ","""","",B31,"""",", ","""","titulo","""",": ","""",C31,"""",", ","""","salmo","""",": ","""",E31,"""",", ","""","letra","""",": ","""",G31,", ",Table1[[#This Row],[ab_citas]],"""",", ",H31,"},")</f>
        <v>{ "id": "asihablaelamen", "titulo": "Así habla el amén", "salmo": "Apocalipsis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ap", "archivo": "/cantos/resucito/a/asihablaelamen.html"},</v>
      </c>
    </row>
    <row r="32" spans="1:9" x14ac:dyDescent="0.35">
      <c r="A32">
        <v>21</v>
      </c>
      <c r="B32" t="str" cm="1">
        <f t="array" ref="B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
        <v>995</v>
      </c>
      <c r="F32" t="s">
        <v>1012</v>
      </c>
      <c r="G32" t="s">
        <v>793</v>
      </c>
      <c r="H32" t="str">
        <f>_xlfn.CONCAT("""","archivo","""",": ","""","/cantos/resucito/" &amp; LEFT(Table1[[#This Row],[id]], 1),"/",Table1[[#This Row],[id]],".html","""")</f>
        <v>"archivo": "/cantos/resucito/a/avemariai.html"</v>
      </c>
      <c r="I32" t="str">
        <f>_xlfn.CONCAT("{ ","""","id","""",": ","""","",B32,"""",", ","""","titulo","""",": ","""",C32,"""",", ","""","salmo","""",": ","""",E32,"""",", ","""","letra","""",": ","""",G32,", ",Table1[[#This Row],[ab_citas]],"""",", ",H32,"},")</f>
        <v>{ "id": "avemariai", "titulo": "Ave María I", "salmo": "Lucas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lc", "archivo": "/cantos/resucito/a/avemariai.html"},</v>
      </c>
    </row>
    <row r="33" spans="1:9" x14ac:dyDescent="0.35">
      <c r="A33">
        <v>22</v>
      </c>
      <c r="B33" t="str" cm="1">
        <f t="array" ref="B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
        <v>996</v>
      </c>
      <c r="F33" t="s">
        <v>1012</v>
      </c>
      <c r="G33" t="s">
        <v>794</v>
      </c>
      <c r="H33" t="str">
        <f>_xlfn.CONCAT("""","archivo","""",": ","""","/cantos/resucito/" &amp; LEFT(Table1[[#This Row],[id]], 1),"/",Table1[[#This Row],[id]],".html","""")</f>
        <v>"archivo": "/cantos/resucito/a/avemariaii.html"</v>
      </c>
      <c r="I33" t="str">
        <f>_xlfn.CONCAT("{ ","""","id","""",": ","""","",B33,"""",", ","""","titulo","""",": ","""",C33,"""",", ","""","salmo","""",": ","""",E33,"""",", ","""","letra","""",": ","""",G33,", ",Table1[[#This Row],[ab_citas]],"""",", ",H33,"},")</f>
        <v>{ "id": "avemariaii", "titulo": "Ave María II", "salmo": "Lucas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lc", "archivo": "/cantos/resucito/a/avemariaii.html"},</v>
      </c>
    </row>
    <row r="34" spans="1:9" x14ac:dyDescent="0.35">
      <c r="A34">
        <v>23</v>
      </c>
      <c r="B34" t="str" cm="1">
        <f t="array" ref="B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
        <v>963</v>
      </c>
      <c r="F34" t="s">
        <v>1047</v>
      </c>
      <c r="G34" t="s">
        <v>158</v>
      </c>
      <c r="H34" t="str">
        <f>_xlfn.CONCAT("""","archivo","""",": ","""","/cantos/resucito/" &amp; LEFT(Table1[[#This Row],[id]], 1),"/",Table1[[#This Row],[id]],".html","""")</f>
        <v>"archivo": "/cantos/resucito/b/babiloniacriminal.html"</v>
      </c>
      <c r="I34" t="str">
        <f>_xlfn.CONCAT("{ ","""","id","""",": ","""","",B34,"""",", ","""","titulo","""",": ","""",C34,"""",", ","""","salmo","""",": ","""",E34,"""",", ","""","letra","""",": ","""",G34,", ",Table1[[#This Row],[ab_citas]],"""",", ",H34,"},")</f>
        <v>{ "id": "babiloniacriminal", "titulo": "Babilonia criminal ", "salmo": "Salmo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s137", "archivo": "/cantos/resucito/b/babiloniacriminal.html"},</v>
      </c>
    </row>
    <row r="35" spans="1:9" x14ac:dyDescent="0.35">
      <c r="A35">
        <v>24</v>
      </c>
      <c r="B35" t="str" cm="1">
        <f t="array" ref="B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
        <v>997</v>
      </c>
      <c r="F35" t="s">
        <v>1010</v>
      </c>
      <c r="G35" t="s">
        <v>795</v>
      </c>
      <c r="H35" t="str">
        <f>_xlfn.CONCAT("""","archivo","""",": ","""","/cantos/resucito/" &amp; LEFT(Table1[[#This Row],[id]], 1),"/",Table1[[#This Row],[id]],".html","""")</f>
        <v>"archivo": "/cantos/resucito/b/balaam.html"</v>
      </c>
      <c r="I35" t="str">
        <f>_xlfn.CONCAT("{ ","""","id","""",": ","""","",B35,"""",", ","""","titulo","""",": ","""",C35,"""",", ","""","salmo","""",": ","""",E35,"""",", ","""","letra","""",": ","""",G35,", ",Table1[[#This Row],[ab_citas]],"""",", ",H35,"},")</f>
        <v>{ "id": "balaam", "titulo": "Balaam", "salmo": "Números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nm", "archivo": "/cantos/resucito/b/balaam.html"},</v>
      </c>
    </row>
    <row r="36" spans="1:9" x14ac:dyDescent="0.35">
      <c r="A36">
        <v>25</v>
      </c>
      <c r="B36" t="str" cm="1">
        <f t="array" ref="B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
        <v>964</v>
      </c>
      <c r="F36" t="s">
        <v>1053</v>
      </c>
      <c r="G36" t="s">
        <v>5</v>
      </c>
      <c r="H36" t="str">
        <f>_xlfn.CONCAT("""","archivo","""",": ","""","/cantos/resucito/" &amp; LEFT(Table1[[#This Row],[id]], 1),"/",Table1[[#This Row],[id]],".html","""")</f>
        <v>"archivo": "/cantos/resucito/b/bendedirealsenorentodotiempo.html"</v>
      </c>
      <c r="I36" t="str">
        <f>_xlfn.CONCAT("{ ","""","id","""",": ","""","",B36,"""",", ","""","titulo","""",": ","""",C36,"""",", ","""","salmo","""",": ","""",E36,"""",", ","""","letra","""",": ","""",G36,", ",Table1[[#This Row],[ab_citas]],"""",", ",H36,"},")</f>
        <v>{ "id": "bendedirealsenorentodotiempo", "titulo": "Bendediré al Señor en todo tiempo", "salmo": "Salmo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s34", "archivo": "/cantos/resucito/b/bendedirealsenorentodotiempo.html"},</v>
      </c>
    </row>
    <row r="37" spans="1:9" x14ac:dyDescent="0.35">
      <c r="A37">
        <v>26</v>
      </c>
      <c r="B37" t="str" cm="1">
        <f t="array" ref="B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
        <v>965</v>
      </c>
      <c r="F37" t="s">
        <v>1011</v>
      </c>
      <c r="G37" t="s">
        <v>6</v>
      </c>
      <c r="H37" t="str">
        <f>_xlfn.CONCAT("""","archivo","""",": ","""","/cantos/resucito/" &amp; LEFT(Table1[[#This Row],[id]], 1),"/",Table1[[#This Row],[id]],".html","""")</f>
        <v>"archivo": "/cantos/resucito/b/bendicealmamiaayahveh.html"</v>
      </c>
      <c r="I37" t="str">
        <f>_xlfn.CONCAT("{ ","""","id","""",": ","""","",B37,"""",", ","""","titulo","""",": ","""",C37,"""",", ","""","salmo","""",": ","""",E37,"""",", ","""","letra","""",": ","""",G37,", ",Table1[[#This Row],[ab_citas]],"""",", ",H37,"},")</f>
        <v>{ "id": "bendicealmamiaayahveh", "titulo": "Bendice, alma mia, a Yahveh", "salmo": "Salmo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s103", "archivo": "/cantos/resucito/b/bendicealmamiaayahveh.html"},</v>
      </c>
    </row>
    <row r="38" spans="1:9" x14ac:dyDescent="0.35">
      <c r="A38">
        <v>27</v>
      </c>
      <c r="B38" t="str" cm="1">
        <f t="array" ref="B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
        <v>402</v>
      </c>
      <c r="F38" t="s">
        <v>1012</v>
      </c>
      <c r="G38" t="s">
        <v>7</v>
      </c>
      <c r="H38" t="str">
        <f>_xlfn.CONCAT("""","archivo","""",": ","""","/cantos/resucito/" &amp; LEFT(Table1[[#This Row],[id]], 1),"/",Table1[[#This Row],[id]],".html","""")</f>
        <v>"archivo": "/cantos/resucito/b/benditaerestumaria.html"</v>
      </c>
      <c r="I38" t="str">
        <f>_xlfn.CONCAT("{ ","""","id","""",": ","""","",B38,"""",", ","""","titulo","""",": ","""",C38,"""",", ","""","salmo","""",": ","""",E38,"""",", ","""","letra","""",": ","""",G38,", ",Table1[[#This Row],[ab_citas]],"""",", ",H38,"},")</f>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lc", "archivo": "/cantos/resucito/b/benditaerestumaria.html"},</v>
      </c>
    </row>
    <row r="39" spans="1:9" x14ac:dyDescent="0.35">
      <c r="A39">
        <v>28</v>
      </c>
      <c r="B39" t="str" cm="1">
        <f t="array" ref="B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
        <v>405</v>
      </c>
      <c r="F39" t="s">
        <v>1067</v>
      </c>
      <c r="G39" t="s">
        <v>796</v>
      </c>
      <c r="H39" t="str">
        <f>_xlfn.CONCAT("""","archivo","""",": ","""","/cantos/resucito/" &amp; LEFT(Table1[[#This Row],[id]], 1),"/",Table1[[#This Row],[id]],".html","""")</f>
        <v>"archivo": "/cantos/resucito/b/benditoeressenor.html"</v>
      </c>
      <c r="I39" t="str">
        <f>_xlfn.CONCAT("{ ","""","id","""",": ","""","",B39,"""",", ","""","titulo","""",": ","""",C39,"""",", ","""","salmo","""",": ","""",E39,"""",", ","""","letra","""",": ","""",G39,", ",Table1[[#This Row],[ab_citas]],"""",", ",H39,"},")</f>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dn", "archivo": "/cantos/resucito/b/benditoeressenor.html"},</v>
      </c>
    </row>
    <row r="40" spans="1:9" x14ac:dyDescent="0.35">
      <c r="A40">
        <v>29</v>
      </c>
      <c r="B40" t="str" cm="1">
        <f t="array" ref="B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
        <v>407</v>
      </c>
      <c r="F40" t="s">
        <v>1068</v>
      </c>
      <c r="G40" t="s">
        <v>797</v>
      </c>
      <c r="H40" t="str">
        <f>_xlfn.CONCAT("""","archivo","""",": ","""","/cantos/resucito/" &amp; LEFT(Table1[[#This Row],[id]], 1),"/",Table1[[#This Row],[id]],".html","""")</f>
        <v>"archivo": "/cantos/resucito/b/benditoseadios.html"</v>
      </c>
      <c r="I40" t="str">
        <f>_xlfn.CONCAT("{ ","""","id","""",": ","""","",B40,"""",", ","""","titulo","""",": ","""",C40,"""",", ","""","salmo","""",": ","""",E40,"""",", ","""","letra","""",": ","""",G40,", ",Table1[[#This Row],[ab_citas]],"""",", ",H40,"},")</f>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ef", "archivo": "/cantos/resucito/b/benditoseadios.html"},</v>
      </c>
    </row>
    <row r="41" spans="1:9" x14ac:dyDescent="0.35">
      <c r="A41">
        <v>30</v>
      </c>
      <c r="B41" t="str" cm="1">
        <f t="array" ref="B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
        <v>409</v>
      </c>
      <c r="F41" t="s">
        <v>1012</v>
      </c>
      <c r="G41" t="s">
        <v>798</v>
      </c>
      <c r="H41" t="str">
        <f>_xlfn.CONCAT("""","archivo","""",": ","""","/cantos/resucito/" &amp; LEFT(Table1[[#This Row],[id]], 1),"/",Table1[[#This Row],[id]],".html","""")</f>
        <v>"archivo": "/cantos/resucito/b/benetictus.html"</v>
      </c>
      <c r="I41" t="str">
        <f>_xlfn.CONCAT("{ ","""","id","""",": ","""","",B41,"""",", ","""","titulo","""",": ","""",C41,"""",", ","""","salmo","""",": ","""",E41,"""",", ","""","letra","""",": ","""",G41,", ",Table1[[#This Row],[ab_citas]],"""",", ",H41,"},")</f>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lc", "archivo": "/cantos/resucito/b/benetictus.html"},</v>
      </c>
    </row>
    <row r="42" spans="1:9" x14ac:dyDescent="0.35">
      <c r="A42">
        <v>31</v>
      </c>
      <c r="B42" t="str" cm="1">
        <f t="array" ref="B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
        <v>411</v>
      </c>
      <c r="F42" t="s">
        <v>1013</v>
      </c>
      <c r="G42" t="s">
        <v>799</v>
      </c>
      <c r="H42" t="str">
        <f>_xlfn.CONCAT("""","archivo","""",": ","""","/cantos/resucito/" &amp; LEFT(Table1[[#This Row],[id]], 1),"/",Table1[[#This Row],[id]],".html","""")</f>
        <v>"archivo": "/cantos/resucito/c/cantadadios.html"</v>
      </c>
      <c r="I42" t="str">
        <f>_xlfn.CONCAT("{ ","""","id","""",": ","""","",B42,"""",", ","""","titulo","""",": ","""",C42,"""",", ","""","salmo","""",": ","""",E42,"""",", ","""","letra","""",": ","""",G42,", ",Table1[[#This Row],[ab_citas]],"""",", ",H42,"},")</f>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s67", "archivo": "/cantos/resucito/c/cantadadios.html"},</v>
      </c>
    </row>
    <row r="43" spans="1:9" x14ac:dyDescent="0.35">
      <c r="A43">
        <v>32</v>
      </c>
      <c r="B43" t="str" cm="1">
        <f t="array" ref="B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
        <v>413</v>
      </c>
      <c r="F43" t="s">
        <v>1014</v>
      </c>
      <c r="G43" t="s">
        <v>8</v>
      </c>
      <c r="H43" t="str">
        <f>_xlfn.CONCAT("""","archivo","""",": ","""","/cantos/resucito/" &amp; LEFT(Table1[[#This Row],[id]], 1),"/",Table1[[#This Row],[id]],".html","""")</f>
        <v>"archivo": "/cantos/resucito/c/cantadalsenor.html"</v>
      </c>
      <c r="I43" t="str">
        <f>_xlfn.CONCAT("{ ","""","id","""",": ","""","",B43,"""",", ","""","titulo","""",": ","""",C43,"""",", ","""","salmo","""",": ","""",E43,"""",", ","""","letra","""",": ","""",G43,", ",Table1[[#This Row],[ab_citas]],"""",", ",H43,"},")</f>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s117", "archivo": "/cantos/resucito/c/cantadalsenor.html"},</v>
      </c>
    </row>
    <row r="44" spans="1:9" x14ac:dyDescent="0.35">
      <c r="A44">
        <v>33</v>
      </c>
      <c r="B44" t="str" cm="1">
        <f t="array" ref="B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
        <v>415</v>
      </c>
      <c r="F44" t="s">
        <v>1067</v>
      </c>
      <c r="G44" t="s">
        <v>9</v>
      </c>
      <c r="H44" t="str">
        <f>_xlfn.CONCAT("""","archivo","""",": ","""","/cantos/resucito/" &amp; LEFT(Table1[[#This Row],[id]], 1),"/",Table1[[#This Row],[id]],".html","""")</f>
        <v>"archivo": "/cantos/resucito/c/cantiagodelostresjovenes.html"</v>
      </c>
      <c r="I44" t="str">
        <f>_xlfn.CONCAT("{ ","""","id","""",": ","""","",B44,"""",", ","""","titulo","""",": ","""",C44,"""",", ","""","salmo","""",": ","""",E44,"""",", ","""","letra","""",": ","""",G44,", ",Table1[[#This Row],[ab_citas]],"""",", ",H44,"},")</f>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dn", "archivo": "/cantos/resucito/c/cantiagodelostresjovenes.html"},</v>
      </c>
    </row>
    <row r="45" spans="1:9" x14ac:dyDescent="0.35">
      <c r="A45">
        <v>34</v>
      </c>
      <c r="B45" t="str" cm="1">
        <f t="array" ref="B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
        <v>417</v>
      </c>
      <c r="F45" t="s">
        <v>1069</v>
      </c>
      <c r="G45" t="s">
        <v>800</v>
      </c>
      <c r="H45" t="str">
        <f>_xlfn.CONCAT("""","archivo","""",": ","""","/cantos/resucito/" &amp; LEFT(Table1[[#This Row],[id]], 1),"/",Table1[[#This Row],[id]],".html","""")</f>
        <v>"archivo": "/cantos/resucito/c/cantodemoises.html"</v>
      </c>
      <c r="I45" t="str">
        <f>_xlfn.CONCAT("{ ","""","id","""",": ","""","",B45,"""",", ","""","titulo","""",": ","""",C45,"""",", ","""","salmo","""",": ","""",E45,"""",", ","""","letra","""",": ","""",G45,", ",Table1[[#This Row],[ab_citas]],"""",", ",H45,"},")</f>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ex", "archivo": "/cantos/resucito/c/cantodemoises.html"},</v>
      </c>
    </row>
    <row r="46" spans="1:9" x14ac:dyDescent="0.35">
      <c r="A46">
        <v>35</v>
      </c>
      <c r="B46" t="str" cm="1">
        <f t="array" ref="B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
        <v>419</v>
      </c>
      <c r="F46" t="s">
        <v>999</v>
      </c>
      <c r="G46" t="s">
        <v>801</v>
      </c>
      <c r="H46" t="str">
        <f>_xlfn.CONCAT("""","archivo","""",": ","""","/cantos/resucito/" &amp; LEFT(Table1[[#This Row],[id]], 1),"/",Table1[[#This Row],[id]],".html","""")</f>
        <v>"archivo": "/cantos/resucito/c/caritaschristiurgetnos.html"</v>
      </c>
      <c r="I46" t="str">
        <f>_xlfn.CONCAT("{ ","""","id","""",": ","""","",B46,"""",", ","""","titulo","""",": ","""",C46,"""",", ","""","salmo","""",": ","""",E46,"""",", ","""","letra","""",": ","""",G46,", ",Table1[[#This Row],[ab_citas]],"""",", ",H46,"},")</f>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2co", "archivo": "/cantos/resucito/c/caritaschristiurgetnos.html"},</v>
      </c>
    </row>
    <row r="47" spans="1:9" x14ac:dyDescent="0.35">
      <c r="A47">
        <v>36</v>
      </c>
      <c r="B47" t="str" cm="1">
        <f t="array" ref="B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
        <v>421</v>
      </c>
      <c r="F47" t="s">
        <v>1070</v>
      </c>
      <c r="G47" t="s">
        <v>10</v>
      </c>
      <c r="H47" t="str">
        <f>_xlfn.CONCAT("""","archivo","""",": ","""","/cantos/resucito/" &amp; LEFT(Table1[[#This Row],[id]], 1),"/",Table1[[#This Row],[id]],".html","""")</f>
        <v>"archivo": "/cantos/resucito/c/carmen63.html"</v>
      </c>
      <c r="I47" t="str">
        <f>_xlfn.CONCAT("{ ","""","id","""",": ","""","",B47,"""",", ","""","titulo","""",": ","""",C47,"""",", ","""","salmo","""",": ","""",E47,"""",", ","""","letra","""",": ","""",G47,", ",Table1[[#This Row],[ab_citas]],"""",", ",H47,"},")</f>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carmen", "archivo": "/cantos/resucito/c/carmen63.html"},</v>
      </c>
    </row>
    <row r="48" spans="1:9" x14ac:dyDescent="0.35">
      <c r="A48">
        <v>37</v>
      </c>
      <c r="B48" t="str" cm="1">
        <f t="array" ref="B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
        <v>425</v>
      </c>
      <c r="F48" t="s">
        <v>1071</v>
      </c>
      <c r="G48" t="s">
        <v>802</v>
      </c>
      <c r="H48" t="str">
        <f>_xlfn.CONCAT("""","archivo","""",": ","""","/cantos/resucito/" &amp; LEFT(Table1[[#This Row],[id]], 1),"/",Table1[[#This Row],[id]],".html","""")</f>
        <v>"archivo": "/cantos/resucito/c/comocondenadosamuerte.html"</v>
      </c>
      <c r="I48" t="str">
        <f>_xlfn.CONCAT("{ ","""","id","""",": ","""","",B48,"""",", ","""","titulo","""",": ","""",C48,"""",", ","""","salmo","""",": ","""",E48,"""",", ","""","letra","""",": ","""",G48,", ",Table1[[#This Row],[ab_citas]],"""",", ",H48,"},")</f>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1co", "archivo": "/cantos/resucito/c/comocondenadosamuerte.html"},</v>
      </c>
    </row>
    <row r="49" spans="1:9" x14ac:dyDescent="0.35">
      <c r="A49">
        <v>38</v>
      </c>
      <c r="B49" t="str" cm="1">
        <f t="array" ref="B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
        <v>432</v>
      </c>
      <c r="F49" t="s">
        <v>1015</v>
      </c>
      <c r="G49" t="s">
        <v>11</v>
      </c>
      <c r="H49" t="str">
        <f>_xlfn.CONCAT("""","archivo","""",": ","""","/cantos/resucito/" &amp; LEFT(Table1[[#This Row],[id]], 1),"/",Table1[[#This Row],[id]],".html","""")</f>
        <v>"archivo": "/cantos/resucito/c/comoesmaravilloso.html"</v>
      </c>
      <c r="I49" t="str">
        <f>_xlfn.CONCAT("{ ","""","id","""",": ","""","",B49,"""",", ","""","titulo","""",": ","""",C49,"""",", ","""","salmo","""",": ","""",E49,"""",", ","""","letra","""",": ","""",G49,", ",Table1[[#This Row],[ab_citas]],"""",", ",H49,"},")</f>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s133", "archivo": "/cantos/resucito/c/comoesmaravilloso.html"},</v>
      </c>
    </row>
    <row r="50" spans="1:9" x14ac:dyDescent="0.35">
      <c r="A50">
        <v>39</v>
      </c>
      <c r="B50" t="str" cm="1">
        <f t="array" ref="B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
        <v>434</v>
      </c>
      <c r="F50" t="s">
        <v>1016</v>
      </c>
      <c r="G50" t="s">
        <v>803</v>
      </c>
      <c r="H50" t="str">
        <f>_xlfn.CONCAT("""","archivo","""",": ","""","/cantos/resucito/" &amp; LEFT(Table1[[#This Row],[id]], 1),"/",Table1[[#This Row],[id]],".html","""")</f>
        <v>"archivo": "/cantos/resucito/c/comolacierva.html"</v>
      </c>
      <c r="I50" t="str">
        <f>_xlfn.CONCAT("{ ","""","id","""",": ","""","",B50,"""",", ","""","titulo","""",": ","""",C50,"""",", ","""","salmo","""",": ","""",E50,"""",", ","""","letra","""",": ","""",G50,", ",Table1[[#This Row],[ab_citas]],"""",", ",H50,"},")</f>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s42-43", "archivo": "/cantos/resucito/c/comolacierva.html"},</v>
      </c>
    </row>
    <row r="51" spans="1:9" x14ac:dyDescent="0.35">
      <c r="A51">
        <v>40</v>
      </c>
      <c r="B51" t="str" cm="1">
        <f t="array" ref="B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
        <v>169</v>
      </c>
      <c r="F51" t="s">
        <v>1007</v>
      </c>
      <c r="G51" t="s">
        <v>804</v>
      </c>
      <c r="H51" t="str">
        <f>_xlfn.CONCAT("""","archivo","""",": ","""","/cantos/resucito/" &amp; LEFT(Table1[[#This Row],[id]], 1),"/",Table1[[#This Row],[id]],".html","""")</f>
        <v>"archivo": "/cantos/resucito/c/comoovejaqueve.html"</v>
      </c>
      <c r="I51" t="str">
        <f>_xlfn.CONCAT("{ ","""","id","""",": ","""","",B51,"""",", ","""","titulo","""",": ","""",C51,"""",", ","""","salmo","""",": ","""",E51,"""",", ","""","letra","""",": ","""",G51,", ",Table1[[#This Row],[ab_citas]],"""",", ",H51,"},")</f>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rm", "archivo": "/cantos/resucito/c/comoovejaqueve.html"},</v>
      </c>
    </row>
    <row r="52" spans="1:9" x14ac:dyDescent="0.35">
      <c r="A52">
        <v>41</v>
      </c>
      <c r="B52" t="str" cm="1">
        <f t="array" ref="B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
        <v>440</v>
      </c>
      <c r="F52" t="s">
        <v>1072</v>
      </c>
      <c r="G52" t="s">
        <v>12</v>
      </c>
      <c r="H52" t="str">
        <f>_xlfn.CONCAT("""","archivo","""",": ","""","/cantos/resucito/" &amp; LEFT(Table1[[#This Row],[id]], 1),"/",Table1[[#This Row],[id]],".html","""")</f>
        <v>"archivo": "/cantos/resucito/c/consoladamipueblo.html"</v>
      </c>
      <c r="I52" t="str">
        <f>_xlfn.CONCAT("{ ","""","id","""",": ","""","",B52,"""",", ","""","titulo","""",": ","""",C52,"""",", ","""","salmo","""",": ","""",E52,"""",", ","""","letra","""",": ","""",G52,", ",Table1[[#This Row],[ab_citas]],"""",", ",H52,"},")</f>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is", "archivo": "/cantos/resucito/c/consoladamipueblo.html"},</v>
      </c>
    </row>
    <row r="53" spans="1:9" x14ac:dyDescent="0.35">
      <c r="A53">
        <v>42</v>
      </c>
      <c r="B53" t="str" cm="1">
        <f t="array" ref="B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
        <v>446</v>
      </c>
      <c r="F53" t="s">
        <v>1110</v>
      </c>
      <c r="G53" t="s">
        <v>13</v>
      </c>
      <c r="H53" t="str">
        <f>_xlfn.CONCAT("""","archivo","""",": ","""","/cantos/resucito/" &amp; LEFT(Table1[[#This Row],[id]], 1),"/",Table1[[#This Row],[id]],".html","""")</f>
        <v>"archivo": "/cantos/resucito/c/cristoeslaluz.html"</v>
      </c>
      <c r="I53" t="str">
        <f>_xlfn.CONCAT("{ ","""","id","""",": ","""","",B53,"""",", ","""","titulo","""",": ","""",C53,"""",", ","""","salmo","""",": ","""",E53,"""",", ","""","letra","""",": ","""",G53,", ",Table1[[#This Row],[ab_citas]],"""",", ",H53,"},")</f>
        <v>{ "id": "cristoeslaluz", "titulo": "Cristo es la luz ", "salmo": "Himno - Juan 8,12; 14,6", "letra": "cristo es la luz juan 8,12; 14,6 cristo es la luz. él es la salvación cristo es el camino. cristo es la verdad. cristo es la vida., himno", "archivo": "/cantos/resucito/c/cristoeslaluz.html"},</v>
      </c>
    </row>
    <row r="54" spans="1:9" x14ac:dyDescent="0.35">
      <c r="A54">
        <v>43</v>
      </c>
      <c r="B54" t="str" cm="1">
        <f t="array" ref="B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
        <v>450</v>
      </c>
      <c r="F54" t="s">
        <v>1017</v>
      </c>
      <c r="G54" t="s">
        <v>14</v>
      </c>
      <c r="H54" t="str">
        <f>_xlfn.CONCAT("""","archivo","""",": ","""","/cantos/resucito/" &amp; LEFT(Table1[[#This Row],[id]], 1),"/",Table1[[#This Row],[id]],".html","""")</f>
        <v>"archivo": "/cantos/resucito/c/cuandoelsenor.html"</v>
      </c>
      <c r="I54" t="str">
        <f>_xlfn.CONCAT("{ ","""","id","""",": ","""","",B54,"""",", ","""","titulo","""",": ","""",C54,"""",", ","""","salmo","""",": ","""",E54,"""",", ","""","letra","""",": ","""",G54,", ",Table1[[#This Row],[ab_citas]],"""",", ",H54,"},")</f>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s126", "archivo": "/cantos/resucito/c/cuandoelsenor.html"},</v>
      </c>
    </row>
    <row r="55" spans="1:9" x14ac:dyDescent="0.35">
      <c r="A55">
        <v>44</v>
      </c>
      <c r="B55" t="str" cm="1">
        <f t="array" ref="B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
        <v>452</v>
      </c>
      <c r="F55" t="s">
        <v>1018</v>
      </c>
      <c r="G55" t="s">
        <v>805</v>
      </c>
      <c r="H55" t="str">
        <f>_xlfn.CONCAT("""","archivo","""",": ","""","/cantos/resucito/" &amp; LEFT(Table1[[#This Row],[id]], 1),"/",Table1[[#This Row],[id]],".html","""")</f>
        <v>"archivo": "/cantos/resucito/c/cuandoisraelsaliodeegipo.html"</v>
      </c>
      <c r="I55" t="str">
        <f>_xlfn.CONCAT("{ ","""","id","""",": ","""","",B55,"""",", ","""","titulo","""",": ","""",C55,"""",", ","""","salmo","""",": ","""",E55,"""",", ","""","letra","""",": ","""",G55,", ",Table1[[#This Row],[ab_citas]],"""",", ",H55,"},")</f>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s114", "archivo": "/cantos/resucito/c/cuandoisraelsaliodeegipo.html"},</v>
      </c>
    </row>
    <row r="56" spans="1:9" x14ac:dyDescent="0.35">
      <c r="A56">
        <v>45</v>
      </c>
      <c r="B56" t="str" cm="1">
        <f t="array" ref="B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
        <v>454</v>
      </c>
      <c r="F56" t="s">
        <v>1074</v>
      </c>
      <c r="G56" t="s">
        <v>15</v>
      </c>
      <c r="H56" t="str">
        <f>_xlfn.CONCAT("""","archivo","""",": ","""","/cantos/resucito/" &amp; LEFT(Table1[[#This Row],[id]], 1),"/",Table1[[#This Row],[id]],".html","""")</f>
        <v>"archivo": "/cantos/resucito/d/dayenu.html"</v>
      </c>
      <c r="I56" t="str">
        <f>_xlfn.CONCAT("{ ","""","id","""",": ","""","",B56,"""",", ","""","titulo","""",": ","""",C56,"""",", ","""","salmo","""",": ","""",E56,"""",", ","""","letra","""",": ","""",G56,", ",Table1[[#This Row],[ab_citas]],"""",", ",H56,"},")</f>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dayenu", "archivo": "/cantos/resucito/d/dayenu.html"},</v>
      </c>
    </row>
    <row r="57" spans="1:9" x14ac:dyDescent="0.35">
      <c r="A57">
        <v>47</v>
      </c>
      <c r="B57" t="str" cm="1">
        <f t="array" ref="B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
        <v>456</v>
      </c>
      <c r="F57" t="s">
        <v>1048</v>
      </c>
      <c r="G57" t="s">
        <v>16</v>
      </c>
      <c r="H57" t="str">
        <f>_xlfn.CONCAT("""","archivo","""",": ","""","/cantos/resucito/" &amp; LEFT(Table1[[#This Row],[id]], 1),"/",Table1[[#This Row],[id]],".html","""")</f>
        <v>"archivo": "/cantos/resucito/d/deprofundis.html"</v>
      </c>
      <c r="I57" t="str">
        <f>_xlfn.CONCAT("{ ","""","id","""",": ","""","",B57,"""",", ","""","titulo","""",": ","""",C57,"""",", ","""","salmo","""",": ","""",E57,"""",", ","""","letra","""",": ","""",G57,", ",Table1[[#This Row],[ab_citas]],"""",", ",H57,"},")</f>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s130", "archivo": "/cantos/resucito/d/deprofundis.html"},</v>
      </c>
    </row>
    <row r="58" spans="1:9" x14ac:dyDescent="0.35">
      <c r="A58">
        <v>48</v>
      </c>
      <c r="B58" t="str" cm="1">
        <f t="array" ref="B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
        <v>460</v>
      </c>
      <c r="F58" t="s">
        <v>1072</v>
      </c>
      <c r="G58" t="s">
        <v>806</v>
      </c>
      <c r="H58" t="str">
        <f>_xlfn.CONCAT("""","archivo","""",": ","""","/cantos/resucito/" &amp; LEFT(Table1[[#This Row],[id]], 1),"/",Table1[[#This Row],[id]],".html","""")</f>
        <v>"archivo": "/cantos/resucito/d/decidlealosdecorazoncansado.html"</v>
      </c>
      <c r="I58" t="str">
        <f>_xlfn.CONCAT("{ ","""","id","""",": ","""","",B58,"""",", ","""","titulo","""",": ","""",C58,"""",", ","""","salmo","""",": ","""",E58,"""",", ","""","letra","""",": ","""",G58,", ",Table1[[#This Row],[ab_citas]],"""",", ",H58,"},")</f>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is", "archivo": "/cantos/resucito/d/decidlealosdecorazoncansado.html"},</v>
      </c>
    </row>
    <row r="59" spans="1:9" x14ac:dyDescent="0.35">
      <c r="A59">
        <v>49</v>
      </c>
      <c r="B59" t="str" cm="1">
        <f t="array" ref="B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
        <v>462</v>
      </c>
      <c r="F59" t="s">
        <v>1019</v>
      </c>
      <c r="G59" t="s">
        <v>17</v>
      </c>
      <c r="H59" t="str">
        <f>_xlfn.CONCAT("""","archivo","""",": ","""","/cantos/resucito/" &amp; LEFT(Table1[[#This Row],[id]], 1),"/",Table1[[#This Row],[id]],".html","""")</f>
        <v>"archivo": "/cantos/resucito/d/delantedelosangeles.html"</v>
      </c>
      <c r="I59" t="str">
        <f>_xlfn.CONCAT("{ ","""","id","""",": ","""","",B59,"""",", ","""","titulo","""",": ","""",C59,"""",", ","""","salmo","""",": ","""",E59,"""",", ","""","letra","""",": ","""",G59,", ",Table1[[#This Row],[ab_citas]],"""",", ",H59,"},")</f>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s138", "archivo": "/cantos/resucito/d/delantedelosangeles.html"},</v>
      </c>
    </row>
    <row r="60" spans="1:9" x14ac:dyDescent="0.35">
      <c r="A60">
        <v>50</v>
      </c>
      <c r="B60" t="str" cm="1">
        <f t="array" ref="B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
        <v>464</v>
      </c>
      <c r="F60" t="s">
        <v>1073</v>
      </c>
      <c r="G60" t="s">
        <v>18</v>
      </c>
      <c r="H60" t="str">
        <f>_xlfn.CONCAT("""","archivo","""",": ","""","/cantos/resucito/" &amp; LEFT(Table1[[#This Row],[id]], 1),"/",Table1[[#This Row],[id]],".html","""")</f>
        <v>"archivo": "/cantos/resucito/d/diadereposo.html"</v>
      </c>
      <c r="I60" t="str">
        <f>_xlfn.CONCAT("{ ","""","id","""",": ","""","",B60,"""",", ","""","titulo","""",": ","""",C60,"""",", ","""","salmo","""",": ","""",E60,"""",", ","""","letra","""",": ","""",G60,", ",Table1[[#This Row],[ab_citas]],"""",", ",H60,"},")</f>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jn", "archivo": "/cantos/resucito/d/diadereposo.html"},</v>
      </c>
    </row>
    <row r="61" spans="1:9" x14ac:dyDescent="0.35">
      <c r="A61">
        <v>51</v>
      </c>
      <c r="B61" t="str" cm="1">
        <f t="array" ref="B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
        <v>466</v>
      </c>
      <c r="F61" t="s">
        <v>1054</v>
      </c>
      <c r="G61" t="s">
        <v>19</v>
      </c>
      <c r="H61" t="str">
        <f>_xlfn.CONCAT("""","archivo","""",": ","""","/cantos/resucito/" &amp; LEFT(Table1[[#This Row],[id]], 1),"/",Table1[[#This Row],[id]],".html","""")</f>
        <v>"archivo": "/cantos/resucito/d/diceelsenoramisenor.html"</v>
      </c>
      <c r="I61" t="str">
        <f>_xlfn.CONCAT("{ ","""","id","""",": ","""","",B61,"""",", ","""","titulo","""",": ","""",C61,"""",", ","""","salmo","""",": ","""",E61,"""",", ","""","letra","""",": ","""",G61,", ",Table1[[#This Row],[ab_citas]],"""",", ",H61,"},")</f>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s110", "archivo": "/cantos/resucito/d/diceelsenoramisenor.html"},</v>
      </c>
    </row>
    <row r="62" spans="1:9" x14ac:dyDescent="0.35">
      <c r="A62">
        <v>52</v>
      </c>
      <c r="B62" t="str" cm="1">
        <f t="array" ref="B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
        <v>468</v>
      </c>
      <c r="F62" t="s">
        <v>1020</v>
      </c>
      <c r="G62" t="s">
        <v>20</v>
      </c>
      <c r="H62" t="str">
        <f>_xlfn.CONCAT("""","archivo","""",": ","""","/cantos/resucito/" &amp; LEFT(Table1[[#This Row],[id]], 1),"/",Table1[[#This Row],[id]],".html","""")</f>
        <v>"archivo": "/cantos/resucito/d/dichosoelhombre.html"</v>
      </c>
      <c r="I62" t="str">
        <f>_xlfn.CONCAT("{ ","""","id","""",": ","""","",B62,"""",", ","""","titulo","""",": ","""",C62,"""",", ","""","salmo","""",": ","""",E62,"""",", ","""","letra","""",": ","""",G62,", ",Table1[[#This Row],[ab_citas]],"""",", ",H62,"},")</f>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s1", "archivo": "/cantos/resucito/d/dichosoelhombre.html"},</v>
      </c>
    </row>
    <row r="63" spans="1:9" x14ac:dyDescent="0.35">
      <c r="A63">
        <v>53</v>
      </c>
      <c r="B63" t="str" cm="1">
        <f t="array" ref="B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
        <v>470</v>
      </c>
      <c r="F63" t="s">
        <v>1066</v>
      </c>
      <c r="G63" t="s">
        <v>807</v>
      </c>
      <c r="H63" t="str">
        <f>_xlfn.CONCAT("""","archivo","""",": ","""","/cantos/resucito/" &amp; LEFT(Table1[[#This Row],[id]], 1),"/",Table1[[#This Row],[id]],".html","""")</f>
        <v>"archivo": "/cantos/resucito/e/elcombateescatologico.html"</v>
      </c>
      <c r="I63" t="str">
        <f>_xlfn.CONCAT("{ ","""","id","""",": ","""","",B63,"""",", ","""","titulo","""",": ","""",C63,"""",", ","""","salmo","""",": ","""",E63,"""",", ","""","letra","""",": ","""",G63,", ",Table1[[#This Row],[ab_citas]],"""",", ",H63,"},")</f>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ap", "archivo": "/cantos/resucito/e/elcombateescatologico.html"},</v>
      </c>
    </row>
    <row r="64" spans="1:9" x14ac:dyDescent="0.35">
      <c r="A64">
        <v>54</v>
      </c>
      <c r="B64" t="str" cm="1">
        <f t="array" ref="B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
        <v>472</v>
      </c>
      <c r="F64" t="s">
        <v>1012</v>
      </c>
      <c r="G64" t="s">
        <v>21</v>
      </c>
      <c r="H64" t="str">
        <f>_xlfn.CONCAT("""","archivo","""",": ","""","/cantos/resucito/" &amp; LEFT(Table1[[#This Row],[id]], 1),"/",Table1[[#This Row],[id]],".html","""")</f>
        <v>"archivo": "/cantos/resucito/e/elespiritudelsenorestasobremi.html"</v>
      </c>
      <c r="I64" t="str">
        <f>_xlfn.CONCAT("{ ","""","id","""",": ","""","",B64,"""",", ","""","titulo","""",": ","""",C64,"""",", ","""","salmo","""",": ","""",E64,"""",", ","""","letra","""",": ","""",G64,", ",Table1[[#This Row],[ab_citas]],"""",", ",H64,"},")</f>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lc", "archivo": "/cantos/resucito/e/elespiritudelsenorestasobremi.html"},</v>
      </c>
    </row>
    <row r="65" spans="1:9" x14ac:dyDescent="0.35">
      <c r="A65">
        <v>55</v>
      </c>
      <c r="B65" t="str" cm="1">
        <f t="array" ref="B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
        <v>474</v>
      </c>
      <c r="F65" t="s">
        <v>1075</v>
      </c>
      <c r="G65" t="s">
        <v>22</v>
      </c>
      <c r="H65" t="str">
        <f>_xlfn.CONCAT("""","archivo","""",": ","""","/cantos/resucito/" &amp; LEFT(Table1[[#This Row],[id]], 1),"/",Table1[[#This Row],[id]],".html","""")</f>
        <v>"archivo": "/cantos/resucito/e/eljacaldelospastores.html"</v>
      </c>
      <c r="I65" t="str">
        <f>_xlfn.CONCAT("{ ","""","id","""",": ","""","",B65,"""",", ","""","titulo","""",": ","""",C65,"""",", ","""","salmo","""",": ","""",E65,"""",", ","""","letra","""",": ","""",G65,", ",Table1[[#This Row],[ab_citas]],"""",", ",H65,"},")</f>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ct", "archivo": "/cantos/resucito/e/eljacaldelospastores.html"},</v>
      </c>
    </row>
    <row r="66" spans="1:9" x14ac:dyDescent="0.35">
      <c r="A66">
        <v>56</v>
      </c>
      <c r="B66" t="str" cm="1">
        <f t="array" ref="B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
        <v>476</v>
      </c>
      <c r="F66" t="s">
        <v>1072</v>
      </c>
      <c r="G66" t="s">
        <v>23</v>
      </c>
      <c r="H66" t="str">
        <f>_xlfn.CONCAT("""","archivo","""",": ","""","/cantos/resucito/" &amp; LEFT(Table1[[#This Row],[id]], 1),"/",Table1[[#This Row],[id]],".html","""")</f>
        <v>"archivo": "/cantos/resucito/e/ellagarero.html"</v>
      </c>
      <c r="I66" t="str">
        <f>_xlfn.CONCAT("{ ","""","id","""",": ","""","",B66,"""",", ","""","titulo","""",": ","""",C66,"""",", ","""","salmo","""",": ","""",E66,"""",", ","""","letra","""",": ","""",G66,", ",Table1[[#This Row],[ab_citas]],"""",", ",H66,"},")</f>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is", "archivo": "/cantos/resucito/e/ellagarero.html"},</v>
      </c>
    </row>
    <row r="67" spans="1:9" x14ac:dyDescent="0.35">
      <c r="A67">
        <v>57</v>
      </c>
      <c r="B67" t="str" cm="1">
        <f t="array" ref="B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
        <v>478</v>
      </c>
      <c r="F67" t="s">
        <v>1076</v>
      </c>
      <c r="G67" t="s">
        <v>24</v>
      </c>
      <c r="H67" t="str">
        <f>_xlfn.CONCAT("""","archivo","""",": ","""","/cantos/resucito/" &amp; LEFT(Table1[[#This Row],[id]], 1),"/",Table1[[#This Row],[id]],".html","""")</f>
        <v>"archivo": "/cantos/resucito/e/elmesiasleon.html"</v>
      </c>
      <c r="I67" t="str">
        <f>_xlfn.CONCAT("{ ","""","id","""",": ","""","",B67,"""",", ","""","titulo","""",": ","""",C67,"""",", ","""","salmo","""",": ","""",E67,"""",", ","""","letra","""",": ","""",G67,", ",Table1[[#This Row],[ab_citas]],"""",", ",H67,"},")</f>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mesias", "archivo": "/cantos/resucito/e/elmesiasleon.html"},</v>
      </c>
    </row>
    <row r="68" spans="1:9" x14ac:dyDescent="0.35">
      <c r="A68">
        <v>58</v>
      </c>
      <c r="B68" t="str" cm="1">
        <f t="array" ref="B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
        <v>482</v>
      </c>
      <c r="F68" t="s">
        <v>1077</v>
      </c>
      <c r="G68" t="s">
        <v>808</v>
      </c>
      <c r="H68" t="str">
        <f>_xlfn.CONCAT("""","archivo","""",": ","""","/cantos/resucito/" &amp; LEFT(Table1[[#This Row],[id]], 1),"/",Table1[[#This Row],[id]],".html","""")</f>
        <v>"archivo": "/cantos/resucito/e/elneciopiensaquediosnoexiste.html"</v>
      </c>
      <c r="I68" t="str">
        <f>_xlfn.CONCAT("{ ","""","id","""",": ","""","",B68,"""",", ","""","titulo","""",": ","""",C68,"""",", ","""","salmo","""",": ","""",E68,"""",", ","""","letra","""",": ","""",G68,", ",Table1[[#This Row],[ab_citas]],"""",", ",H68,"},")</f>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s14", "archivo": "/cantos/resucito/e/elneciopiensaquediosnoexiste.html"},</v>
      </c>
    </row>
    <row r="69" spans="1:9" x14ac:dyDescent="0.35">
      <c r="A69">
        <v>59</v>
      </c>
      <c r="B69" t="str" cm="1">
        <f t="array" ref="B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
        <v>484</v>
      </c>
      <c r="F69" t="s">
        <v>1072</v>
      </c>
      <c r="G69" t="s">
        <v>809</v>
      </c>
      <c r="H69" t="str">
        <f>_xlfn.CONCAT("""","archivo","""",": ","""","/cantos/resucito/" &amp; LEFT(Table1[[#This Row],[id]], 1),"/",Table1[[#This Row],[id]],".html","""")</f>
        <v>"archivo": "/cantos/resucito/e/elpuebloquecaminabaenlastinieblas.html"</v>
      </c>
      <c r="I69" t="str">
        <f>_xlfn.CONCAT("{ ","""","id","""",": ","""","",B69,"""",", ","""","titulo","""",": ","""",C69,"""",", ","""","salmo","""",": ","""",E69,"""",", ","""","letra","""",": ","""",G69,", ",Table1[[#This Row],[ab_citas]],"""",", ",H69,"},")</f>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is", "archivo": "/cantos/resucito/e/elpuebloquecaminabaenlastinieblas.html"},</v>
      </c>
    </row>
    <row r="70" spans="1:9" x14ac:dyDescent="0.35">
      <c r="A70">
        <v>60</v>
      </c>
      <c r="B70" t="str" cm="1">
        <f t="array" ref="B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
        <v>488</v>
      </c>
      <c r="F70" t="s">
        <v>1021</v>
      </c>
      <c r="G70" t="s">
        <v>810</v>
      </c>
      <c r="H70" t="str">
        <f>_xlfn.CONCAT("""","archivo","""",": ","""","/cantos/resucito/" &amp; LEFT(Table1[[#This Row],[id]], 1),"/",Table1[[#This Row],[id]],".html","""")</f>
        <v>"archivo": "/cantos/resucito/e/elsenoranunciaunanoticia.html"</v>
      </c>
      <c r="I70" t="str">
        <f>_xlfn.CONCAT("{ ","""","id","""",": ","""","",B70,"""",", ","""","titulo","""",": ","""",C70,"""",", ","""","salmo","""",": ","""",E70,"""",", ","""","letra","""",": ","""",G70,", ",Table1[[#This Row],[ab_citas]],"""",", ",H70,"},")</f>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s68", "archivo": "/cantos/resucito/e/elsenoranunciaunanoticia.html"},</v>
      </c>
    </row>
    <row r="71" spans="1:9" x14ac:dyDescent="0.35">
      <c r="A71">
        <v>61</v>
      </c>
      <c r="B71" t="str" cm="1">
        <f t="array" ref="B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
        <v>490</v>
      </c>
      <c r="F71" t="s">
        <v>1022</v>
      </c>
      <c r="G71" t="s">
        <v>25</v>
      </c>
      <c r="H71" t="str">
        <f>_xlfn.CONCAT("""","archivo","""",": ","""","/cantos/resucito/" &amp; LEFT(Table1[[#This Row],[id]], 1),"/",Table1[[#This Row],[id]],".html","""")</f>
        <v>"archivo": "/cantos/resucito/e/elsenoresmipastor.html"</v>
      </c>
      <c r="I71" t="str">
        <f>_xlfn.CONCAT("{ ","""","id","""",": ","""","",B71,"""",", ","""","titulo","""",": ","""",C71,"""",", ","""","salmo","""",": ","""",E71,"""",", ","""","letra","""",": ","""",G71,", ",Table1[[#This Row],[ab_citas]],"""",", ",H71,"},")</f>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s23", "archivo": "/cantos/resucito/e/elsenoresmipastor.html"},</v>
      </c>
    </row>
    <row r="72" spans="1:9" x14ac:dyDescent="0.35">
      <c r="A72">
        <v>62</v>
      </c>
      <c r="B72" t="str" cm="1">
        <f t="array" ref="B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
        <v>492</v>
      </c>
      <c r="F72" t="s">
        <v>1072</v>
      </c>
      <c r="G72" t="s">
        <v>811</v>
      </c>
      <c r="H72" t="str">
        <f>_xlfn.CONCAT("""","archivo","""",": ","""","/cantos/resucito/" &amp; LEFT(Table1[[#This Row],[id]], 1),"/",Table1[[#This Row],[id]],".html","""")</f>
        <v>"archivo": "/cantos/resucito/e/elsenormehadado.html"</v>
      </c>
      <c r="I72" t="str">
        <f>_xlfn.CONCAT("{ ","""","id","""",": ","""","",B72,"""",", ","""","titulo","""",": ","""",C72,"""",", ","""","salmo","""",": ","""",E72,"""",", ","""","letra","""",": ","""",G72,", ",Table1[[#This Row],[ab_citas]],"""",", ",H72,"},")</f>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is", "archivo": "/cantos/resucito/e/elsenormehadado.html"},</v>
      </c>
    </row>
    <row r="73" spans="1:9" x14ac:dyDescent="0.35">
      <c r="A73">
        <v>63</v>
      </c>
      <c r="B73" t="str" cm="1">
        <f t="array" ref="B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
        <v>494</v>
      </c>
      <c r="F73" t="s">
        <v>1023</v>
      </c>
      <c r="G73" t="s">
        <v>812</v>
      </c>
      <c r="H73" t="str">
        <f>_xlfn.CONCAT("""","archivo","""",": ","""","/cantos/resucito/" &amp; LEFT(Table1[[#This Row],[id]], 1),"/",Table1[[#This Row],[id]],".html","""")</f>
        <v>"archivo": "/cantos/resucito/e/elielilamasabactani.html"</v>
      </c>
      <c r="I73" t="str">
        <f>_xlfn.CONCAT("{ ","""","id","""",": ","""","",B73,"""",", ","""","titulo","""",": ","""",C73,"""",", ","""","salmo","""",": ","""",E73,"""",", ","""","letra","""",": ","""",G73,", ",Table1[[#This Row],[ab_citas]],"""",", ",H73,"},")</f>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s22", "archivo": "/cantos/resucito/e/elielilamasabactani.html"},</v>
      </c>
    </row>
    <row r="74" spans="1:9" x14ac:dyDescent="0.35">
      <c r="A74">
        <v>64</v>
      </c>
      <c r="B74" t="str" cm="1">
        <f t="array" ref="B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
        <v>496</v>
      </c>
      <c r="F74" t="s">
        <v>1012</v>
      </c>
      <c r="G74" t="s">
        <v>813</v>
      </c>
      <c r="H74" t="str">
        <f>_xlfn.CONCAT("""","archivo","""",": ","""","/cantos/resucito/" &amp; LEFT(Table1[[#This Row],[id]], 1),"/",Table1[[#This Row],[id]],".html","""")</f>
        <v>"archivo": "/cantos/resucito/e/enmediodeaquelgentio.html"</v>
      </c>
      <c r="I74" t="str">
        <f>_xlfn.CONCAT("{ ","""","id","""",": ","""","",B74,"""",", ","""","titulo","""",": ","""",C74,"""",", ","""","salmo","""",": ","""",E74,"""",", ","""","letra","""",": ","""",G74,", ",Table1[[#This Row],[ab_citas]],"""",", ",H74,"},")</f>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lc", "archivo": "/cantos/resucito/e/enmediodeaquelgentio.html"},</v>
      </c>
    </row>
    <row r="75" spans="1:9" x14ac:dyDescent="0.35">
      <c r="A75">
        <v>65</v>
      </c>
      <c r="B75" t="str" cm="1">
        <f t="array" ref="B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
        <v>498</v>
      </c>
      <c r="F75" t="s">
        <v>1078</v>
      </c>
      <c r="G75" t="s">
        <v>26</v>
      </c>
      <c r="H75" t="str">
        <f>_xlfn.CONCAT("""","archivo","""",": ","""","/cantos/resucito/" &amp; LEFT(Table1[[#This Row],[id]], 1),"/",Table1[[#This Row],[id]],".html","""")</f>
        <v>"archivo": "/cantos/resucito/e/enunanocheoscura.html"</v>
      </c>
      <c r="I75" t="str">
        <f>_xlfn.CONCAT("{ ","""","id","""",": ","""","",B75,"""",", ","""","titulo","""",": ","""",C75,"""",", ","""","salmo","""",": ","""",E75,"""",", ","""","letra","""",": ","""",G75,", ",Table1[[#This Row],[ab_citas]],"""",", ",H75,"},")</f>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sjc", "archivo": "/cantos/resucito/e/enunanocheoscura.html"},</v>
      </c>
    </row>
    <row r="76" spans="1:9" x14ac:dyDescent="0.35">
      <c r="A76">
        <v>66</v>
      </c>
      <c r="B76" t="str" cm="1">
        <f t="array" ref="B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
        <v>195</v>
      </c>
      <c r="F76" t="s">
        <v>1066</v>
      </c>
      <c r="G76" t="s">
        <v>814</v>
      </c>
      <c r="H76" t="str">
        <f>_xlfn.CONCAT("""","archivo","""",": ","""","/cantos/resucito/" &amp; LEFT(Table1[[#This Row],[id]], 1),"/",Table1[[#This Row],[id]],".html","""")</f>
        <v>"archivo": "/cantos/resucito/e/eresdignodetomarellibro.html"</v>
      </c>
      <c r="I76" t="str">
        <f>_xlfn.CONCAT("{ ","""","id","""",": ","""","",B76,"""",", ","""","titulo","""",": ","""",C76,"""",", ","""","salmo","""",": ","""",E76,"""",", ","""","letra","""",": ","""",G76,", ",Table1[[#This Row],[ab_citas]],"""",", ",H76,"},")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ap", "archivo": "/cantos/resucito/e/eresdignodetomarellibro.html"},</v>
      </c>
    </row>
    <row r="77" spans="1:9" x14ac:dyDescent="0.35">
      <c r="A77">
        <v>67</v>
      </c>
      <c r="B77" t="str" cm="1">
        <f t="array" ref="B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
        <v>501</v>
      </c>
      <c r="F77" t="s">
        <v>1049</v>
      </c>
      <c r="G77" t="s">
        <v>27</v>
      </c>
      <c r="H77" t="str">
        <f>_xlfn.CONCAT("""","archivo","""",": ","""","/cantos/resucito/" &amp; LEFT(Table1[[#This Row],[id]], 1),"/",Table1[[#This Row],[id]],".html","""")</f>
        <v>"archivo": "/cantos/resucito/e/ereshermoso.html"</v>
      </c>
      <c r="I77" t="str">
        <f>_xlfn.CONCAT("{ ","""","id","""",": ","""","",B77,"""",", ","""","titulo","""",": ","""",C77,"""",", ","""","salmo","""",": ","""",E77,"""",", ","""","letra","""",": ","""",G77,", ",Table1[[#This Row],[ab_citas]],"""",", ",H77,"},")</f>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s45", "archivo": "/cantos/resucito/e/ereshermoso.html"},</v>
      </c>
    </row>
    <row r="78" spans="1:9" x14ac:dyDescent="0.35">
      <c r="A78">
        <v>68</v>
      </c>
      <c r="B78" t="str" cm="1">
        <f t="array" ref="B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
        <v>503</v>
      </c>
      <c r="F78" t="s">
        <v>1110</v>
      </c>
      <c r="G78" t="s">
        <v>815</v>
      </c>
      <c r="H78" t="str">
        <f>_xlfn.CONCAT("""","archivo","""",": ","""","/cantos/resucito/" &amp; LEFT(Table1[[#This Row],[id]], 1),"/",Table1[[#This Row],[id]],".html","""")</f>
        <v>"archivo": "/cantos/resucito/e/espaciente.html"</v>
      </c>
      <c r="I78" t="str">
        <f>_xlfn.CONCAT("{ ","""","id","""",": ","""","",B78,"""",", ","""","titulo","""",": ","""",C78,"""",", ","""","salmo","""",": ","""",E78,"""",", ","""","letra","""",": ","""",G78,", ",Table1[[#This Row],[ab_citas]],"""",", ",H78,"},")</f>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himno", "archivo": "/cantos/resucito/e/espaciente.html"},</v>
      </c>
    </row>
    <row r="79" spans="1:9" x14ac:dyDescent="0.35">
      <c r="A79">
        <v>69</v>
      </c>
      <c r="B79" t="str" cm="1">
        <f t="array" ref="B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
        <v>505</v>
      </c>
      <c r="F79" t="s">
        <v>1079</v>
      </c>
      <c r="G79" t="s">
        <v>28</v>
      </c>
      <c r="H79" t="str">
        <f>_xlfn.CONCAT("""","archivo","""",": ","""","/cantos/resucito/" &amp; LEFT(Table1[[#This Row],[id]], 1),"/",Table1[[#This Row],[id]],".html","""")</f>
        <v>"archivo": "/cantos/resucito/e/escondemeenloocultodetutienda.html"</v>
      </c>
      <c r="I79" t="str">
        <f>_xlfn.CONCAT("{ ","""","id","""",": ","""","",B79,"""",", ","""","titulo","""",": ","""",C79,"""",", ","""","salmo","""",": ","""",E79,"""",", ","""","letra","""",": ","""",G79,", ",Table1[[#This Row],[ab_citas]],"""",", ",H79,"},")</f>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s27", "archivo": "/cantos/resucito/e/escondemeenloocultodetutienda.html"},</v>
      </c>
    </row>
    <row r="80" spans="1:9" x14ac:dyDescent="0.35">
      <c r="A80">
        <v>70</v>
      </c>
      <c r="B80" t="str" cm="1">
        <f t="array" ref="B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
        <v>507</v>
      </c>
      <c r="F80" t="s">
        <v>1072</v>
      </c>
      <c r="G80" t="s">
        <v>29</v>
      </c>
      <c r="H80" t="str">
        <f>_xlfn.CONCAT("""","archivo","""",": ","""","/cantos/resucito/" &amp; LEFT(Table1[[#This Row],[id]], 1),"/",Table1[[#This Row],[id]],".html","""")</f>
        <v>"archivo": "/cantos/resucito/e/escuchadislaslejanas.html"</v>
      </c>
      <c r="I80" t="str">
        <f>_xlfn.CONCAT("{ ","""","id","""",": ","""","",B80,"""",", ","""","titulo","""",": ","""",C80,"""",", ","""","salmo","""",": ","""",E80,"""",", ","""","letra","""",": ","""",G80,", ",Table1[[#This Row],[ab_citas]],"""",", ",H80,"},")</f>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is", "archivo": "/cantos/resucito/e/escuchadislaslejanas.html"},</v>
      </c>
    </row>
    <row r="81" spans="1:9" x14ac:dyDescent="0.35">
      <c r="A81">
        <v>71</v>
      </c>
      <c r="B81" t="str" cm="1">
        <f t="array" ref="B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
        <v>966</v>
      </c>
      <c r="F81" t="s">
        <v>1024</v>
      </c>
      <c r="G81" t="s">
        <v>30</v>
      </c>
      <c r="H81" t="str">
        <f>_xlfn.CONCAT("""","archivo","""",": ","""","/cantos/resucito/" &amp; LEFT(Table1[[#This Row],[id]], 1),"/",Table1[[#This Row],[id]],".html","""")</f>
        <v>"archivo": "/cantos/resucito/e/esteeseldiaenqueactuoelsenor.html"</v>
      </c>
      <c r="I81" t="str">
        <f>_xlfn.CONCAT("{ ","""","id","""",": ","""","",B81,"""",", ","""","titulo","""",": ","""",C81,"""",", ","""","salmo","""",": ","""",E81,"""",", ","""","letra","""",": ","""",G81,", ",Table1[[#This Row],[ab_citas]],"""",", ",H81,"},")</f>
        <v>{ "id": "esteeseldiaenqueactuoelsenor", "titulo": "Este es el día en que actuó el Señor ", "salmo": "Salmo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s118", "archivo": "/cantos/resucito/e/esteeseldiaenqueactuoelsenor.html"},</v>
      </c>
    </row>
    <row r="82" spans="1:9" x14ac:dyDescent="0.35">
      <c r="A82">
        <v>72</v>
      </c>
      <c r="B82" t="str" cm="1">
        <f t="array" ref="B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
        <v>202</v>
      </c>
      <c r="F82" t="s">
        <v>1073</v>
      </c>
      <c r="G82" t="s">
        <v>31</v>
      </c>
      <c r="H82" t="str">
        <f>_xlfn.CONCAT("""","archivo","""",": ","""","/cantos/resucito/" &amp; LEFT(Table1[[#This Row],[id]], 1),"/",Table1[[#This Row],[id]],".html","""")</f>
        <v>"archivo": "/cantos/resucito/e/esteeselmandamientomio.html"</v>
      </c>
      <c r="I82" t="str">
        <f>_xlfn.CONCAT("{ ","""","id","""",": ","""","",B82,"""",", ","""","titulo","""",": ","""",C82,"""",", ","""","salmo","""",": ","""",E82,"""",", ","""","letra","""",": ","""",G82,", ",Table1[[#This Row],[ab_citas]],"""",", ",H82,"},")</f>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jn", "archivo": "/cantos/resucito/e/esteeselmandamientomio.html"},</v>
      </c>
    </row>
    <row r="83" spans="1:9" x14ac:dyDescent="0.35">
      <c r="A83">
        <v>73</v>
      </c>
      <c r="B83" t="str" cm="1">
        <f t="array" ref="B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
        <v>204</v>
      </c>
      <c r="F83" t="s">
        <v>1080</v>
      </c>
      <c r="G83" t="s">
        <v>32</v>
      </c>
      <c r="H83" t="str">
        <f>_xlfn.CONCAT("""","archivo","""",": ","""","/cantos/resucito/" &amp; LEFT(Table1[[#This Row],[id]], 1),"/",Table1[[#This Row],[id]],".html","""")</f>
        <v>"archivo": "/cantos/resucito/e/evenushalomalejem.html"</v>
      </c>
      <c r="I83" t="str">
        <f>_xlfn.CONCAT("{ ","""","id","""",": ","""","",B83,"""",", ","""","titulo","""",": ","""",C83,"""",", ","""","salmo","""",": ","""",E83,"""",", ","""","letra","""",": ","""",G83,", ",Table1[[#This Row],[ab_citas]],"""",", ",H83,"},")</f>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ma", "archivo": "/cantos/resucito/e/evenushalomalejem.html"},</v>
      </c>
    </row>
    <row r="84" spans="1:9" x14ac:dyDescent="0.35">
      <c r="A84">
        <v>74</v>
      </c>
      <c r="B84" t="str" cm="1">
        <f t="array" ref="B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
        <v>206</v>
      </c>
      <c r="F84" t="s">
        <v>1081</v>
      </c>
      <c r="G84" t="s">
        <v>33</v>
      </c>
      <c r="H84" t="str">
        <f>_xlfn.CONCAT("""","archivo","""",": ","""","/cantos/resucito/" &amp; LEFT(Table1[[#This Row],[id]], 1),"/",Table1[[#This Row],[id]],".html","""")</f>
        <v>"archivo": "/cantos/resucito/e/extiendomismanos.html"</v>
      </c>
      <c r="I84" t="str">
        <f>_xlfn.CONCAT("{ ","""","id","""",": ","""","",B84,"""",", ","""","titulo","""",": ","""",C84,"""",", ","""","salmo","""",": ","""",E84,"""",", ","""","letra","""",": ","""",G84,", ",Table1[[#This Row],[ab_citas]],"""",", ",H84,"},")</f>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oda", "archivo": "/cantos/resucito/e/extiendomismanos.html"},</v>
      </c>
    </row>
    <row r="85" spans="1:9" x14ac:dyDescent="0.35">
      <c r="A85">
        <v>75</v>
      </c>
      <c r="B85" t="str" cm="1">
        <f t="array" ref="B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
        <v>967</v>
      </c>
      <c r="F85" t="s">
        <v>1025</v>
      </c>
      <c r="G85" t="s">
        <v>34</v>
      </c>
      <c r="H85" t="str">
        <f>_xlfn.CONCAT("""","archivo","""",": ","""","/cantos/resucito/" &amp; LEFT(Table1[[#This Row],[id]], 1),"/",Table1[[#This Row],[id]],".html","""")</f>
        <v>"archivo": "/cantos/resucito/e/exultadjustosenelsenor.html"</v>
      </c>
      <c r="I85" t="str">
        <f>_xlfn.CONCAT("{ ","""","id","""",": ","""","",B85,"""",", ","""","titulo","""",": ","""",C85,"""",", ","""","salmo","""",": ","""",E85,"""",", ","""","letra","""",": ","""",G85,", ",Table1[[#This Row],[ab_citas]],"""",", ",H85,"},")</f>
        <v>{ "id": "exultadjustosenelsenor", "titulo": "Exultad, justos, en el Señor", "salmo": "Salmo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s33", "archivo": "/cantos/resucito/e/exultadjustosenelsenor.html"},</v>
      </c>
    </row>
    <row r="86" spans="1:9" x14ac:dyDescent="0.35">
      <c r="A86">
        <v>76</v>
      </c>
      <c r="B86" t="str" cm="1">
        <f t="array" ref="B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
        <v>968</v>
      </c>
      <c r="F86" t="s">
        <v>1026</v>
      </c>
      <c r="G86" t="s">
        <v>816</v>
      </c>
      <c r="H86" t="str">
        <f>_xlfn.CONCAT("""","archivo","""",": ","""","/cantos/resucito/" &amp; LEFT(Table1[[#This Row],[id]], 1),"/",Table1[[#This Row],[id]],".html","""")</f>
        <v>"archivo": "/cantos/resucito/f/felicidadparaelhombre.html"</v>
      </c>
      <c r="I86" t="str">
        <f>_xlfn.CONCAT("{ ","""","id","""",": ","""","",B86,"""",", ","""","titulo","""",": ","""",C86,"""",", ","""","salmo","""",": ","""",E86,"""",", ","""","letra","""",": ","""",G86,", ",Table1[[#This Row],[ab_citas]],"""",", ",H86,"},")</f>
        <v>{ "id": "felicidadparaelhombre", "titulo": "Felicidad para el hombre ", "salmo": "Salmo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s128", "archivo": "/cantos/resucito/f/felicidadparaelhombre.html"},</v>
      </c>
    </row>
    <row r="87" spans="1:9" x14ac:dyDescent="0.35">
      <c r="A87">
        <v>77</v>
      </c>
      <c r="B87" t="str" cm="1">
        <f t="array" ref="B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
        <v>969</v>
      </c>
      <c r="F87" t="s">
        <v>1027</v>
      </c>
      <c r="G87" t="s">
        <v>817</v>
      </c>
      <c r="H87" t="str">
        <f>_xlfn.CONCAT("""","archivo","""",": ","""","/cantos/resucito/" &amp; LEFT(Table1[[#This Row],[id]], 1),"/",Table1[[#This Row],[id]],".html","""")</f>
        <v>"archivo": "/cantos/resucito/g/graciasayahveh.html"</v>
      </c>
      <c r="I87" t="str">
        <f>_xlfn.CONCAT("{ ","""","id","""",": ","""","",B87,"""",", ","""","titulo","""",": ","""",C87,"""",", ","""","salmo","""",": ","""",E87,"""",", ","""","letra","""",": ","""",G87,", ",Table1[[#This Row],[ab_citas]],"""",", ",H87,"},")</f>
        <v>{ "id": "graciasayahveh", "titulo": "Gracias a Yahveh", "salmo": "Salmo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s136", "archivo": "/cantos/resucito/g/graciasayahveh.html"},</v>
      </c>
    </row>
    <row r="88" spans="1:9" x14ac:dyDescent="0.35">
      <c r="A88">
        <v>78</v>
      </c>
      <c r="B88" t="str" cm="1">
        <f t="array" ref="B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
        <v>520</v>
      </c>
      <c r="F88" t="s">
        <v>1072</v>
      </c>
      <c r="G88" t="s">
        <v>818</v>
      </c>
      <c r="H88" t="str">
        <f>_xlfn.CONCAT("""","archivo","""",": ","""","/cantos/resucito/" &amp; LEFT(Table1[[#This Row],[id]], 1),"/",Table1[[#This Row],[id]],".html","""")</f>
        <v>"archivo": "/cantos/resucito/g/gritadjubilosos.html"</v>
      </c>
      <c r="I88" t="str">
        <f>_xlfn.CONCAT("{ ","""","id","""",": ","""","",B88,"""",", ","""","titulo","""",": ","""",C88,"""",", ","""","salmo","""",": ","""",E88,"""",", ","""","letra","""",": ","""",G88,", ",Table1[[#This Row],[ab_citas]],"""",", ",H88,"},")</f>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is", "archivo": "/cantos/resucito/g/gritadjubilosos.html"},</v>
      </c>
    </row>
    <row r="89" spans="1:9" x14ac:dyDescent="0.35">
      <c r="A89">
        <v>79</v>
      </c>
      <c r="B89" t="str" cm="1">
        <f t="array" ref="B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
        <v>522</v>
      </c>
      <c r="F89" t="s">
        <v>1110</v>
      </c>
      <c r="G89" t="s">
        <v>35</v>
      </c>
      <c r="H89" t="str">
        <f>_xlfn.CONCAT("""","archivo","""",": ","""","/cantos/resucito/" &amp; LEFT(Table1[[#This Row],[id]], 1),"/",Table1[[#This Row],[id]],".html","""")</f>
        <v>"archivo": "/cantos/resucito/h/haciatimoradasanta.html"</v>
      </c>
      <c r="I89" t="str">
        <f>_xlfn.CONCAT("{ ","""","id","""",": ","""","",B89,"""",", ","""","titulo","""",": ","""",C89,"""",", ","""","salmo","""",": ","""",E89,"""",", ","""","letra","""",": ","""",G89,", ",Table1[[#This Row],[ab_citas]],"""",", ",H89,"},")</f>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himno", "archivo": "/cantos/resucito/h/haciatimoradasanta.html"},</v>
      </c>
    </row>
    <row r="90" spans="1:9" x14ac:dyDescent="0.35">
      <c r="A90">
        <v>80</v>
      </c>
      <c r="B90" t="str" cm="1">
        <f t="array" ref="B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
        <v>970</v>
      </c>
      <c r="F90" t="s">
        <v>1050</v>
      </c>
      <c r="G90" t="s">
        <v>36</v>
      </c>
      <c r="H90" t="str">
        <f>_xlfn.CONCAT("""","archivo","""",": ","""","/cantos/resucito/" &amp; LEFT(Table1[[#This Row],[id]], 1),"/",Table1[[#This Row],[id]],".html","""")</f>
        <v>"archivo": "/cantos/resucito/h/hastacuando.html"</v>
      </c>
      <c r="I90" t="str">
        <f>_xlfn.CONCAT("{ ","""","id","""",": ","""","",B90,"""",", ","""","titulo","""",": ","""",C90,"""",", ","""","salmo","""",": ","""",E90,"""",", ","""","letra","""",": ","""",G90,", ",Table1[[#This Row],[ab_citas]],"""",", ",H90,"},")</f>
        <v>{ "id": "hastacuando", "titulo": "Hasta cuándo", "salmo": "Salmo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s13", "archivo": "/cantos/resucito/h/hastacuando.html"},</v>
      </c>
    </row>
    <row r="91" spans="1:9" x14ac:dyDescent="0.35">
      <c r="A91">
        <v>81</v>
      </c>
      <c r="B91" t="str" cm="1">
        <f t="array" ref="B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
        <v>525</v>
      </c>
      <c r="F91" t="s">
        <v>1072</v>
      </c>
      <c r="G91" t="s">
        <v>37</v>
      </c>
      <c r="H91" t="str">
        <f>_xlfn.CONCAT("""","archivo","""",": ","""","/cantos/resucito/" &amp; LEFT(Table1[[#This Row],[id]], 1),"/",Table1[[#This Row],[id]],".html","""")</f>
        <v>"archivo": "/cantos/resucito/h/heaquimisiervo.html"</v>
      </c>
      <c r="I91" t="str">
        <f>_xlfn.CONCAT("{ ","""","id","""",": ","""","",B91,"""",", ","""","titulo","""",": ","""",C91,"""",", ","""","salmo","""",": ","""",E91,"""",", ","""","letra","""",": ","""",G91,", ",Table1[[#This Row],[ab_citas]],"""",", ",H91,"},")</f>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is", "archivo": "/cantos/resucito/h/heaquimisiervo.html"},</v>
      </c>
    </row>
    <row r="92" spans="1:9" x14ac:dyDescent="0.35">
      <c r="A92">
        <v>82</v>
      </c>
      <c r="B92" t="str" cm="1">
        <f t="array" ref="B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
        <v>529</v>
      </c>
      <c r="F92" t="s">
        <v>1066</v>
      </c>
      <c r="G92" t="s">
        <v>38</v>
      </c>
      <c r="H92" t="str">
        <f>_xlfn.CONCAT("""","archivo","""",": ","""","/cantos/resucito/" &amp; LEFT(Table1[[#This Row],[id]], 1),"/",Table1[[#This Row],[id]],".html","""")</f>
        <v>"archivo": "/cantos/resucito/h/heaquiquevengopresto.html"</v>
      </c>
      <c r="I92" t="str">
        <f>_xlfn.CONCAT("{ ","""","id","""",": ","""","",B92,"""",", ","""","titulo","""",": ","""",C92,"""",", ","""","salmo","""",": ","""",E92,"""",", ","""","letra","""",": ","""",G92,", ",Table1[[#This Row],[ab_citas]],"""",", ",H92,"},")</f>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ap", "archivo": "/cantos/resucito/h/heaquiquevengopresto.html"},</v>
      </c>
    </row>
    <row r="93" spans="1:9" x14ac:dyDescent="0.35">
      <c r="A93">
        <v>83</v>
      </c>
      <c r="B93" t="str" cm="1">
        <f t="array" ref="B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
        <v>531</v>
      </c>
      <c r="F93" t="s">
        <v>1028</v>
      </c>
      <c r="G93" t="s">
        <v>819</v>
      </c>
      <c r="H93" t="str">
        <f>_xlfn.CONCAT("""","archivo","""",": ","""","/cantos/resucito/" &amp; LEFT(Table1[[#This Row],[id]], 1),"/",Table1[[#This Row],[id]],".html","""")</f>
        <v>"archivo": "/cantos/resucito/h/heesperadoenelsenor.html"</v>
      </c>
      <c r="I93" t="str">
        <f>_xlfn.CONCAT("{ ","""","id","""",": ","""","",B93,"""",", ","""","titulo","""",": ","""",C93,"""",", ","""","salmo","""",": ","""",E93,"""",", ","""","letra","""",": ","""",G93,", ",Table1[[#This Row],[ab_citas]],"""",", ",H93,"},")</f>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s40", "archivo": "/cantos/resucito/h/heesperadoenelsenor.html"},</v>
      </c>
    </row>
    <row r="94" spans="1:9" x14ac:dyDescent="0.35">
      <c r="A94">
        <v>84</v>
      </c>
      <c r="B94" t="str" cm="1">
        <f t="array" ref="B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
        <v>535</v>
      </c>
      <c r="F94" t="s">
        <v>1012</v>
      </c>
      <c r="G94" t="s">
        <v>39</v>
      </c>
      <c r="H94" t="str">
        <f>_xlfn.CONCAT("""","archivo","""",": ","""","/cantos/resucito/" &amp; LEFT(Table1[[#This Row],[id]], 1),"/",Table1[[#This Row],[id]],".html","""")</f>
        <v>"archivo": "/cantos/resucito/h/hijasdejerusalen.html"</v>
      </c>
      <c r="I94" t="str">
        <f>_xlfn.CONCAT("{ ","""","id","""",": ","""","",B94,"""",", ","""","titulo","""",": ","""",C94,"""",", ","""","salmo","""",": ","""",E94,"""",", ","""","letra","""",": ","""",G94,", ",Table1[[#This Row],[ab_citas]],"""",", ",H94,"},")</f>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lc", "archivo": "/cantos/resucito/h/hijasdejerusalen.html"},</v>
      </c>
    </row>
    <row r="95" spans="1:9" x14ac:dyDescent="0.35">
      <c r="A95">
        <v>85</v>
      </c>
      <c r="B95" t="str" cm="1">
        <f t="array" ref="B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
        <v>221</v>
      </c>
      <c r="F95" t="s">
        <v>1110</v>
      </c>
      <c r="G95" t="s">
        <v>820</v>
      </c>
      <c r="H95" t="str">
        <f>_xlfn.CONCAT("""","archivo","""",": ","""","/cantos/resucito/" &amp; LEFT(Table1[[#This Row],[id]], 1),"/",Table1[[#This Row],[id]],".html","""")</f>
        <v>"archivo": "/cantos/resucito/h/himnoacristoluz.html"</v>
      </c>
      <c r="I95" t="str">
        <f>_xlfn.CONCAT("{ ","""","id","""",": ","""","",B95,"""",", ","""","titulo","""",": ","""",C95,"""",", ","""","salmo","""",": ","""",E95,"""",", ","""","letra","""",": ","""",G95,", ",Table1[[#This Row],[ab_citas]],"""",", ",H95,"},")</f>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himno", "archivo": "/cantos/resucito/h/himnoacristoluz.html"},</v>
      </c>
    </row>
    <row r="96" spans="1:9" x14ac:dyDescent="0.35">
      <c r="A96">
        <v>86</v>
      </c>
      <c r="B96" t="str" cm="1">
        <f t="array" ref="B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
        <v>538</v>
      </c>
      <c r="F96" t="s">
        <v>1071</v>
      </c>
      <c r="G96" t="s">
        <v>821</v>
      </c>
      <c r="H96" t="str">
        <f>_xlfn.CONCAT("""","archivo","""",": ","""","/cantos/resucito/" &amp; LEFT(Table1[[#This Row],[id]], 1),"/",Table1[[#This Row],[id]],".html","""")</f>
        <v>"archivo": "/cantos/resucito/h/himnoalacaridad.html"</v>
      </c>
      <c r="I96" t="str">
        <f>_xlfn.CONCAT("{ ","""","id","""",": ","""","",B96,"""",", ","""","titulo","""",": ","""",C96,"""",", ","""","salmo","""",": ","""",E96,"""",", ","""","letra","""",": ","""",G96,", ",Table1[[#This Row],[ab_citas]],"""",", ",H96,"},")</f>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1co", "archivo": "/cantos/resucito/h/himnoalacaridad.html"},</v>
      </c>
    </row>
    <row r="97" spans="1:9" x14ac:dyDescent="0.35">
      <c r="A97">
        <v>87</v>
      </c>
      <c r="B97" t="str" cm="1">
        <f t="array" ref="B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
        <v>542</v>
      </c>
      <c r="F97" t="s">
        <v>1083</v>
      </c>
      <c r="G97" t="s">
        <v>822</v>
      </c>
      <c r="H97" t="str">
        <f>_xlfn.CONCAT("""","archivo","""",": ","""","/cantos/resucito/" &amp; LEFT(Table1[[#This Row],[id]], 1),"/",Table1[[#This Row],[id]],".html","""")</f>
        <v>"archivo": "/cantos/resucito/h/himnoalakenosis.html"</v>
      </c>
      <c r="I97" t="str">
        <f>_xlfn.CONCAT("{ ","""","id","""",": ","""","",B97,"""",", ","""","titulo","""",": ","""",C97,"""",", ","""","salmo","""",": ","""",E97,"""",", ","""","letra","""",": ","""",G97,", ",Table1[[#This Row],[ab_citas]],"""",", ",H97,"},")</f>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flp", "archivo": "/cantos/resucito/h/himnoalakenosis.html"},</v>
      </c>
    </row>
    <row r="98" spans="1:9" x14ac:dyDescent="0.35">
      <c r="A98">
        <v>88</v>
      </c>
      <c r="B98" t="str" cm="1">
        <f t="array" ref="B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
        <v>544</v>
      </c>
      <c r="F98" t="s">
        <v>1110</v>
      </c>
      <c r="G98" t="s">
        <v>40</v>
      </c>
      <c r="H98" t="str">
        <f>_xlfn.CONCAT("""","archivo","""",": ","""","/cantos/resucito/" &amp; LEFT(Table1[[#This Row],[id]], 1),"/",Table1[[#This Row],[id]],".html","""")</f>
        <v>"archivo": "/cantos/resucito/h/himnodeadviento.html"</v>
      </c>
      <c r="I98" t="str">
        <f>_xlfn.CONCAT("{ ","""","id","""",": ","""","",B98,"""",", ","""","titulo","""",": ","""",C98,"""",", ","""","salmo","""",": ","""",E98,"""",", ","""","letra","""",": ","""",G98,", ",Table1[[#This Row],[ab_citas]],"""",", ",H98,"},")</f>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himno", "archivo": "/cantos/resucito/h/himnodeadviento.html"},</v>
      </c>
    </row>
    <row r="99" spans="1:9" x14ac:dyDescent="0.35">
      <c r="A99">
        <v>89</v>
      </c>
      <c r="B99" t="str" cm="1">
        <f t="array" ref="B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
        <v>546</v>
      </c>
      <c r="F99" t="s">
        <v>1110</v>
      </c>
      <c r="G99" t="s">
        <v>823</v>
      </c>
      <c r="H99" t="str">
        <f>_xlfn.CONCAT("""","archivo","""",": ","""","/cantos/resucito/" &amp; LEFT(Table1[[#This Row],[id]], 1),"/",Table1[[#This Row],[id]],".html","""")</f>
        <v>"archivo": "/cantos/resucito/h/himnodelaascension.html"</v>
      </c>
      <c r="I99" t="str">
        <f>_xlfn.CONCAT("{ ","""","id","""",": ","""","",B99,"""",", ","""","titulo","""",": ","""",C99,"""",", ","""","salmo","""",": ","""",E99,"""",", ","""","letra","""",": ","""",G99,", ",Table1[[#This Row],[ab_citas]],"""",", ",H99,"},")</f>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himno", "archivo": "/cantos/resucito/h/himnodelaascension.html"},</v>
      </c>
    </row>
    <row r="100" spans="1:9" x14ac:dyDescent="0.35">
      <c r="A100">
        <v>90</v>
      </c>
      <c r="B100" t="str" cm="1">
        <f t="array" ref="B1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
        <v>548</v>
      </c>
      <c r="F100" t="s">
        <v>1110</v>
      </c>
      <c r="G100" t="s">
        <v>41</v>
      </c>
      <c r="H100" t="str">
        <f>_xlfn.CONCAT("""","archivo","""",": ","""","/cantos/resucito/" &amp; LEFT(Table1[[#This Row],[id]], 1),"/",Table1[[#This Row],[id]],".html","""")</f>
        <v>"archivo": "/cantos/resucito/h/himnodepascua.html"</v>
      </c>
      <c r="I100" t="str">
        <f>_xlfn.CONCAT("{ ","""","id","""",": ","""","",B100,"""",", ","""","titulo","""",": ","""",C100,"""",", ","""","salmo","""",": ","""",E100,"""",", ","""","letra","""",": ","""",G100,", ",Table1[[#This Row],[ab_citas]],"""",", ",H100,"},")</f>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himno", "archivo": "/cantos/resucito/h/himnodepascua.html"},</v>
      </c>
    </row>
    <row r="101" spans="1:9" x14ac:dyDescent="0.35">
      <c r="A101">
        <v>91</v>
      </c>
      <c r="B101" t="str" cm="1">
        <f t="array" ref="B1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
        <v>550</v>
      </c>
      <c r="F101" t="s">
        <v>1075</v>
      </c>
      <c r="G101" t="s">
        <v>42</v>
      </c>
      <c r="H101" t="str">
        <f>_xlfn.CONCAT("""","archivo","""",": ","""","/cantos/resucito/" &amp; LEFT(Table1[[#This Row],[id]], 1),"/",Table1[[#This Row],[id]],".html","""")</f>
        <v>"archivo": "/cantos/resucito/h/huyeamadomio.html"</v>
      </c>
      <c r="I101" t="str">
        <f>_xlfn.CONCAT("{ ","""","id","""",": ","""","",B101,"""",", ","""","titulo","""",": ","""",C101,"""",", ","""","salmo","""",": ","""",E101,"""",", ","""","letra","""",": ","""",G101,", ",Table1[[#This Row],[ab_citas]],"""",", ",H101,"},")</f>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ct", "archivo": "/cantos/resucito/h/huyeamadomio.html"},</v>
      </c>
    </row>
    <row r="102" spans="1:9" x14ac:dyDescent="0.35">
      <c r="A102">
        <v>92</v>
      </c>
      <c r="B102" t="str" cm="1">
        <f t="array" ref="B1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
        <v>552</v>
      </c>
      <c r="F102" t="s">
        <v>1085</v>
      </c>
      <c r="G102" t="s">
        <v>43</v>
      </c>
      <c r="H102" t="str">
        <f>_xlfn.CONCAT("""","archivo","""",": ","""","/cantos/resucito/" &amp; LEFT(Table1[[#This Row],[id]], 1),"/",Table1[[#This Row],[id]],".html","""")</f>
        <v>"archivo": "/cantos/resucito/i/idyanunciadamishermanos.html"</v>
      </c>
      <c r="I102" t="str">
        <f>_xlfn.CONCAT("{ ","""","id","""",": ","""","",B102,"""",", ","""","titulo","""",": ","""",C102,"""",", ","""","salmo","""",": ","""",E102,"""",", ","""","letra","""",": ","""",G102,", ",Table1[[#This Row],[ab_citas]],"""",", ",H102,"},")</f>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mt", "archivo": "/cantos/resucito/i/idyanunciadamishermanos.html"},</v>
      </c>
    </row>
    <row r="103" spans="1:9" x14ac:dyDescent="0.35">
      <c r="A103">
        <v>93</v>
      </c>
      <c r="B103" t="str" cm="1">
        <f t="array" ref="B1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
        <v>230</v>
      </c>
      <c r="F103" t="s">
        <v>1082</v>
      </c>
      <c r="G103" t="s">
        <v>44</v>
      </c>
      <c r="H103" t="str">
        <f>_xlfn.CONCAT("""","archivo","""",": ","""","/cantos/resucito/" &amp; LEFT(Table1[[#This Row],[id]], 1),"/",Table1[[#This Row],[id]],".html","""")</f>
        <v>"archivo": "/cantos/resucito/i/improperios.html"</v>
      </c>
      <c r="I103" t="str">
        <f>_xlfn.CONCAT("{ ","""","id","""",": ","""","",B103,"""",", ","""","titulo","""",": ","""",C103,"""",", ","""","salmo","""",": ","""",E103,"""",", ","""","letra","""",": ","""",G103,", ",Table1[[#This Row],[ab_citas]],"""",", ",H103,"},")</f>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cruz", "archivo": "/cantos/resucito/i/improperios.html"},</v>
      </c>
    </row>
    <row r="104" spans="1:9" x14ac:dyDescent="0.35">
      <c r="A104">
        <v>94</v>
      </c>
      <c r="B104" t="str" cm="1">
        <f t="array" ref="B1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
        <v>557</v>
      </c>
      <c r="F104" t="s">
        <v>1029</v>
      </c>
      <c r="G104" t="s">
        <v>45</v>
      </c>
      <c r="H104" t="str">
        <f>_xlfn.CONCAT("""","archivo","""",": ","""","/cantos/resucito/" &amp; LEFT(Table1[[#This Row],[id]], 1),"/",Table1[[#This Row],[id]],".html","""")</f>
        <v>"archivo": "/cantos/resucito/j/jerusalenreconstruida.html"</v>
      </c>
      <c r="I104" t="str">
        <f>_xlfn.CONCAT("{ ","""","id","""",": ","""","",B104,"""",", ","""","titulo","""",": ","""",C104,"""",", ","""","salmo","""",": ","""",E104,"""",", ","""","letra","""",": ","""",G104,", ",Table1[[#This Row],[ab_citas]],"""",", ",H104,"},")</f>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tb", "archivo": "/cantos/resucito/j/jerusalenreconstruida.html"},</v>
      </c>
    </row>
    <row r="105" spans="1:9" x14ac:dyDescent="0.35">
      <c r="A105">
        <v>95</v>
      </c>
      <c r="B105" t="str" cm="1">
        <f t="array" ref="B1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
        <v>559</v>
      </c>
      <c r="F105" t="s">
        <v>1085</v>
      </c>
      <c r="G105" t="s">
        <v>824</v>
      </c>
      <c r="H105" t="str">
        <f>_xlfn.CONCAT("""","archivo","""",": ","""","/cantos/resucito/" &amp; LEFT(Table1[[#This Row],[id]], 1),"/",Table1[[#This Row],[id]],".html","""")</f>
        <v>"archivo": "/cantos/resucito/j/jesusrecorriatodaslasciudades.html"</v>
      </c>
      <c r="I105" t="str">
        <f>_xlfn.CONCAT("{ ","""","id","""",": ","""","",B105,"""",", ","""","titulo","""",": ","""",C105,"""",", ","""","salmo","""",": ","""",E105,"""",", ","""","letra","""",": ","""",G105,", ",Table1[[#This Row],[ab_citas]],"""",", ",H105,"},")</f>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mt", "archivo": "/cantos/resucito/j/jesusrecorriatodaslasciudades.html"},</v>
      </c>
    </row>
    <row r="106" spans="1:9" x14ac:dyDescent="0.35">
      <c r="A106">
        <v>96</v>
      </c>
      <c r="B106" t="str" cm="1">
        <f t="array" ref="B1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
        <v>561</v>
      </c>
      <c r="F106" t="s">
        <v>1085</v>
      </c>
      <c r="G106" t="s">
        <v>888</v>
      </c>
      <c r="H106" t="str">
        <f>_xlfn.CONCAT("""","archivo","""",": ","""","/cantos/resucito/" &amp; LEFT(Table1[[#This Row],[id]], 1),"/",Table1[[#This Row],[id]],".html","""")</f>
        <v>"archivo": "/cantos/resucito/l/lacorderadedios.html"</v>
      </c>
      <c r="I106" t="str">
        <f>_xlfn.CONCAT("{ ","""","id","""",": ","""","",B106,"""",", ","""","titulo","""",": ","""",C106,"""",", ","""","salmo","""",": ","""",E106,"""",", ","""","letra","""",": ","""",G106,", ",Table1[[#This Row],[ab_citas]],"""",", ",H106,"},")</f>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mt", "archivo": "/cantos/resucito/l/lacorderadedios.html"},</v>
      </c>
    </row>
    <row r="107" spans="1:9" x14ac:dyDescent="0.35">
      <c r="A107">
        <v>97</v>
      </c>
      <c r="B107" t="str" cm="1">
        <f t="array" ref="B1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
        <v>563</v>
      </c>
      <c r="F107" t="s">
        <v>1087</v>
      </c>
      <c r="G107" t="s">
        <v>825</v>
      </c>
      <c r="H107" t="str">
        <f>_xlfn.CONCAT("""","archivo","""",": ","""","/cantos/resucito/" &amp; LEFT(Table1[[#This Row],[id]], 1),"/",Table1[[#This Row],[id]],".html","""")</f>
        <v>"archivo": "/cantos/resucito/l/laespada.html"</v>
      </c>
      <c r="I107" t="str">
        <f>_xlfn.CONCAT("{ ","""","id","""",": ","""","",B107,"""",", ","""","titulo","""",": ","""",C107,"""",", ","""","salmo","""",": ","""",E107,"""",", ","""","letra","""",": ","""",G107,", ",Table1[[#This Row],[ab_citas]],"""",", ",H107,"},")</f>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ez", "archivo": "/cantos/resucito/l/laespada.html"},</v>
      </c>
    </row>
    <row r="108" spans="1:9" x14ac:dyDescent="0.35">
      <c r="A108">
        <v>98</v>
      </c>
      <c r="B108" t="str" cm="1">
        <f t="array" ref="B1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
        <v>236</v>
      </c>
      <c r="F108" t="s">
        <v>1088</v>
      </c>
      <c r="G108" t="s">
        <v>46</v>
      </c>
      <c r="H108" t="str">
        <f>_xlfn.CONCAT("""","archivo","""",": ","""","/cantos/resucito/" &amp; LEFT(Table1[[#This Row],[id]], 1),"/",Table1[[#This Row],[id]],".html","""")</f>
        <v>"archivo": "/cantos/resucito/l/lamarchaesdura.html"</v>
      </c>
      <c r="I108" t="str">
        <f>_xlfn.CONCAT("{ ","""","id","""",": ","""","",B108,"""",", ","""","titulo","""",": ","""",C108,"""",", ","""","salmo","""",": ","""",E108,"""",", ","""","letra","""",": ","""",G108,", ",Table1[[#This Row],[ab_citas]],"""",", ",H108,"},")</f>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moises", "archivo": "/cantos/resucito/l/lamarchaesdura.html"},</v>
      </c>
    </row>
    <row r="109" spans="1:9" x14ac:dyDescent="0.35">
      <c r="A109">
        <v>99</v>
      </c>
      <c r="B109" t="str" cm="1">
        <f t="array" ref="B1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
        <v>238</v>
      </c>
      <c r="F109" t="s">
        <v>1110</v>
      </c>
      <c r="G109" t="s">
        <v>826</v>
      </c>
      <c r="H109" t="str">
        <f>_xlfn.CONCAT("""","archivo","""",": ","""","/cantos/resucito/" &amp; LEFT(Table1[[#This Row],[id]], 1),"/",Table1[[#This Row],[id]],".html","""")</f>
        <v>"archivo": "/cantos/resucito/l/lasalve.html"</v>
      </c>
      <c r="I109" t="str">
        <f>_xlfn.CONCAT("{ ","""","id","""",": ","""","",B109,"""",", ","""","titulo","""",": ","""",C109,"""",", ","""","salmo","""",": ","""",E109,"""",", ","""","letra","""",": ","""",G109,", ",Table1[[#This Row],[ab_citas]],"""",", ",H109,"},")</f>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himno", "archivo": "/cantos/resucito/l/lasalve.html"},</v>
      </c>
    </row>
    <row r="110" spans="1:9" x14ac:dyDescent="0.35">
      <c r="A110">
        <v>100</v>
      </c>
      <c r="B110" t="str" cm="1">
        <f t="array" ref="B1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
        <v>569</v>
      </c>
      <c r="F110" t="s">
        <v>1073</v>
      </c>
      <c r="G110" t="s">
        <v>47</v>
      </c>
      <c r="H110" t="str">
        <f>_xlfn.CONCAT("""","archivo","""",": ","""","/cantos/resucito/" &amp; LEFT(Table1[[#This Row],[id]], 1),"/",Table1[[#This Row],[id]],".html","""")</f>
        <v>"archivo": "/cantos/resucito/l/lasiegadelasnaciones.html"</v>
      </c>
      <c r="I110" t="str">
        <f>_xlfn.CONCAT("{ ","""","id","""",": ","""","",B110,"""",", ","""","titulo","""",": ","""",C110,"""",", ","""","salmo","""",": ","""",E110,"""",", ","""","letra","""",": ","""",G110,", ",Table1[[#This Row],[ab_citas]],"""",", ",H110,"},")</f>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jn", "archivo": "/cantos/resucito/l/lasiegadelasnaciones.html"},</v>
      </c>
    </row>
    <row r="111" spans="1:9" x14ac:dyDescent="0.35">
      <c r="A111">
        <v>101</v>
      </c>
      <c r="B111" t="str" cm="1">
        <f t="array" ref="B1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
        <v>571</v>
      </c>
      <c r="F111" t="s">
        <v>1075</v>
      </c>
      <c r="G111" t="s">
        <v>48</v>
      </c>
      <c r="H111" t="str">
        <f>_xlfn.CONCAT("""","archivo","""",": ","""","/cantos/resucito/" &amp; LEFT(Table1[[#This Row],[id]], 1),"/",Table1[[#This Row],[id]],".html","""")</f>
        <v>"archivo": "/cantos/resucito/l/lavozdemiamado.html"</v>
      </c>
      <c r="I111" t="str">
        <f>_xlfn.CONCAT("{ ","""","id","""",": ","""","",B111,"""",", ","""","titulo","""",": ","""",C111,"""",", ","""","salmo","""",": ","""",E111,"""",", ","""","letra","""",": ","""",G111,", ",Table1[[#This Row],[ab_citas]],"""",", ",H111,"},")</f>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ct", "archivo": "/cantos/resucito/l/lavozdemiamado.html"},</v>
      </c>
    </row>
    <row r="112" spans="1:9" x14ac:dyDescent="0.35">
      <c r="A112">
        <v>102</v>
      </c>
      <c r="B112" t="str" cm="1">
        <f t="array" ref="B1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
        <v>573</v>
      </c>
      <c r="F112" t="s">
        <v>1068</v>
      </c>
      <c r="G112" t="s">
        <v>827</v>
      </c>
      <c r="H112" t="str">
        <f>_xlfn.CONCAT("""","archivo","""",": ","""","/cantos/resucito/" &amp; LEFT(Table1[[#This Row],[id]], 1),"/",Table1[[#This Row],[id]],".html","""")</f>
        <v>"archivo": "/cantos/resucito/l/lasarmasdelaluz.html"</v>
      </c>
      <c r="I112" t="str">
        <f>_xlfn.CONCAT("{ ","""","id","""",": ","""","",B112,"""",", ","""","titulo","""",": ","""",C112,"""",", ","""","salmo","""",": ","""",E112,"""",", ","""","letra","""",": ","""",G112,", ",Table1[[#This Row],[ab_citas]],"""",", ",H112,"},")</f>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ef", "archivo": "/cantos/resucito/l/lasarmasdelaluz.html"},</v>
      </c>
    </row>
    <row r="113" spans="1:9" x14ac:dyDescent="0.35">
      <c r="A113">
        <v>103</v>
      </c>
      <c r="B113" t="str" cm="1">
        <f t="array" ref="B1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
        <v>575</v>
      </c>
      <c r="F113" t="s">
        <v>1090</v>
      </c>
      <c r="G113" t="s">
        <v>49</v>
      </c>
      <c r="H113" t="str">
        <f>_xlfn.CONCAT("""","archivo","""",": ","""","/cantos/resucito/" &amp; LEFT(Table1[[#This Row],[id]], 1),"/",Table1[[#This Row],[id]],".html","""")</f>
        <v>"archivo": "/cantos/resucito/l/laudasion.html"</v>
      </c>
      <c r="I113" t="str">
        <f>_xlfn.CONCAT("{ ","""","id","""",": ","""","",B113,"""",", ","""","titulo","""",": ","""",C113,"""",", ","""","salmo","""",": ","""",E113,"""",", ","""","letra","""",": ","""",G113,", ",Table1[[#This Row],[ab_citas]],"""",", ",H113,"},")</f>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cristo", "archivo": "/cantos/resucito/l/laudasion.html"},</v>
      </c>
    </row>
    <row r="114" spans="1:9" x14ac:dyDescent="0.35">
      <c r="A114">
        <v>105</v>
      </c>
      <c r="B114" t="str" cm="1">
        <f t="array" ref="B1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
        <v>971</v>
      </c>
      <c r="F114" t="s">
        <v>1055</v>
      </c>
      <c r="G114" t="s">
        <v>50</v>
      </c>
      <c r="H114" t="str">
        <f>_xlfn.CONCAT("""","archivo","""",": ","""","/cantos/resucito/" &amp; LEFT(Table1[[#This Row],[id]], 1),"/",Table1[[#This Row],[id]],".html","""")</f>
        <v>"archivo": "/cantos/resucito/l/levantomisojosalosmontes.html"</v>
      </c>
      <c r="I114" t="str">
        <f>_xlfn.CONCAT("{ ","""","id","""",": ","""","",B114,"""",", ","""","titulo","""",": ","""",C114,"""",", ","""","salmo","""",": ","""",E114,"""",", ","""","letra","""",": ","""",G114,", ",Table1[[#This Row],[ab_citas]],"""",", ",H114,"},")</f>
        <v>{ "id": "levantomisojosalosmontes", "titulo": "Levanto mis ojos a los montes", "salmo": "Salmo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s121", "archivo": "/cantos/resucito/l/levantomisojosalosmontes.html"},</v>
      </c>
    </row>
    <row r="115" spans="1:9" x14ac:dyDescent="0.35">
      <c r="A115">
        <v>106</v>
      </c>
      <c r="B115" t="str" cm="1">
        <f t="array" ref="B1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
        <v>972</v>
      </c>
      <c r="F115" t="s">
        <v>1056</v>
      </c>
      <c r="G115" t="s">
        <v>51</v>
      </c>
      <c r="H115" t="str">
        <f>_xlfn.CONCAT("""","archivo","""",": ","""","/cantos/resucito/" &amp; LEFT(Table1[[#This Row],[id]], 1),"/",Table1[[#This Row],[id]],".html","""")</f>
        <v>"archivo": "/cantos/resucito/l/lleguehastatupresenciamiclamor.html"</v>
      </c>
      <c r="I115" t="str">
        <f>_xlfn.CONCAT("{ ","""","id","""",": ","""","",B115,"""",", ","""","titulo","""",": ","""",C115,"""",", ","""","salmo","""",": ","""",E115,"""",", ","""","letra","""",": ","""",G115,", ",Table1[[#This Row],[ab_citas]],"""",", ",H115,"},")</f>
        <v>{ "id": "lleguehastatupresenciamiclamor", "titulo": "Llegue hasta tu presencia mi clamor", "salmo": "Salmo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s119", "archivo": "/cantos/resucito/l/lleguehastatupresenciamiclamor.html"},</v>
      </c>
    </row>
    <row r="116" spans="1:9" x14ac:dyDescent="0.35">
      <c r="A116">
        <v>107</v>
      </c>
      <c r="B116" t="str" cm="1">
        <f t="array" ref="B1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
        <v>584</v>
      </c>
      <c r="F116" t="s">
        <v>1083</v>
      </c>
      <c r="G116" t="s">
        <v>52</v>
      </c>
      <c r="H116" t="str">
        <f>_xlfn.CONCAT("""","archivo","""",": ","""","/cantos/resucito/" &amp; LEFT(Table1[[#This Row],[id]], 1),"/",Table1[[#This Row],[id]],".html","""")</f>
        <v>"archivo": "/cantos/resucito/l/llevamealcielo.html"</v>
      </c>
      <c r="I116" t="str">
        <f>_xlfn.CONCAT("{ ","""","id","""",": ","""","",B116,"""",", ","""","titulo","""",": ","""",C116,"""",", ","""","salmo","""",": ","""",E116,"""",", ","""","letra","""",": ","""",G116,", ",Table1[[#This Row],[ab_citas]],"""",", ",H116,"},")</f>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flp", "archivo": "/cantos/resucito/l/llevamealcielo.html"},</v>
      </c>
    </row>
    <row r="117" spans="1:9" x14ac:dyDescent="0.35">
      <c r="A117">
        <v>108</v>
      </c>
      <c r="B117" t="str" cm="1">
        <f t="array" ref="B1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
        <v>586</v>
      </c>
      <c r="F117" t="s">
        <v>1012</v>
      </c>
      <c r="G117" t="s">
        <v>828</v>
      </c>
      <c r="H117" t="str">
        <f>_xlfn.CONCAT("""","archivo","""",": ","""","/cantos/resucito/" &amp; LEFT(Table1[[#This Row],[id]], 1),"/",Table1[[#This Row],[id]],".html","""")</f>
        <v>"archivo": "/cantos/resucito/m/magnificat.html"</v>
      </c>
      <c r="I117" t="str">
        <f>_xlfn.CONCAT("{ ","""","id","""",": ","""","",B117,"""",", ","""","titulo","""",": ","""",C117,"""",", ","""","salmo","""",": ","""",E117,"""",", ","""","letra","""",": ","""",G117,", ",Table1[[#This Row],[ab_citas]],"""",", ",H117,"},")</f>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lc", "archivo": "/cantos/resucito/m/magnificat.html"},</v>
      </c>
    </row>
    <row r="118" spans="1:9" x14ac:dyDescent="0.35">
      <c r="A118">
        <v>109</v>
      </c>
      <c r="B118" t="str" cm="1">
        <f t="array" ref="B1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
        <v>590</v>
      </c>
      <c r="F118" t="s">
        <v>1073</v>
      </c>
      <c r="G118" t="s">
        <v>53</v>
      </c>
      <c r="H118" t="str">
        <f>_xlfn.CONCAT("""","archivo","""",": ","""","/cantos/resucito/" &amp; LEFT(Table1[[#This Row],[id]], 1),"/",Table1[[#This Row],[id]],".html","""")</f>
        <v>"archivo": "/cantos/resucito/m/mariacasadebendicion.html"</v>
      </c>
      <c r="I118" t="str">
        <f>_xlfn.CONCAT("{ ","""","id","""",": ","""","",B118,"""",", ","""","titulo","""",": ","""",C118,"""",", ","""","salmo","""",": ","""",E118,"""",", ","""","letra","""",": ","""",G118,", ",Table1[[#This Row],[ab_citas]],"""",", ",H118,"},")</f>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jn", "archivo": "/cantos/resucito/m/mariacasadebendicion.html"},</v>
      </c>
    </row>
    <row r="119" spans="1:9" x14ac:dyDescent="0.35">
      <c r="A119">
        <v>110</v>
      </c>
      <c r="B119" t="str" cm="1">
        <f t="array" ref="B1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
        <v>588</v>
      </c>
      <c r="F119" t="s">
        <v>1110</v>
      </c>
      <c r="G119" t="s">
        <v>54</v>
      </c>
      <c r="H119" t="str">
        <f>_xlfn.CONCAT("""","archivo","""",": ","""","/cantos/resucito/" &amp; LEFT(Table1[[#This Row],[id]], 1),"/",Table1[[#This Row],[id]],".html","""")</f>
        <v>"archivo": "/cantos/resucito/m/mariadejasnagora.html"</v>
      </c>
      <c r="I119" t="str">
        <f>_xlfn.CONCAT("{ ","""","id","""",": ","""","",B119,"""",", ","""","titulo","""",": ","""",C119,"""",", ","""","salmo","""",": ","""",E119,"""",", ","""","letra","""",": ","""",G119,", ",Table1[[#This Row],[ab_citas]],"""",", ",H119,"},")</f>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himno", "archivo": "/cantos/resucito/m/mariadejasnagora.html"},</v>
      </c>
    </row>
    <row r="120" spans="1:9" x14ac:dyDescent="0.35">
      <c r="A120">
        <v>111</v>
      </c>
      <c r="B120" t="str" cm="1">
        <f t="array" ref="B1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
        <v>592</v>
      </c>
      <c r="F120" t="s">
        <v>1073</v>
      </c>
      <c r="G120" t="s">
        <v>55</v>
      </c>
      <c r="H120" t="str">
        <f>_xlfn.CONCAT("""","archivo","""",": ","""","/cantos/resucito/" &amp; LEFT(Table1[[#This Row],[id]], 1),"/",Table1[[#This Row],[id]],".html","""")</f>
        <v>"archivo": "/cantos/resucito/m/mariamadredelaiglesia.html"</v>
      </c>
      <c r="I120" t="str">
        <f>_xlfn.CONCAT("{ ","""","id","""",": ","""","",B120,"""",", ","""","titulo","""",": ","""",C120,"""",", ","""","salmo","""",": ","""",E120,"""",", ","""","letra","""",": ","""",G120,", ",Table1[[#This Row],[ab_citas]],"""",", ",H120,"},")</f>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jn", "archivo": "/cantos/resucito/m/mariamadredelaiglesia.html"},</v>
      </c>
    </row>
    <row r="121" spans="1:9" x14ac:dyDescent="0.35">
      <c r="A121">
        <v>112</v>
      </c>
      <c r="B121" t="str" cm="1">
        <f t="array" ref="B1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
        <v>594</v>
      </c>
      <c r="F121" t="s">
        <v>1110</v>
      </c>
      <c r="G121" t="s">
        <v>56</v>
      </c>
      <c r="H121" t="str">
        <f>_xlfn.CONCAT("""","archivo","""",": ","""","/cantos/resucito/" &amp; LEFT(Table1[[#This Row],[id]], 1),"/",Table1[[#This Row],[id]],".html","""")</f>
        <v>"archivo": "/cantos/resucito/m/mariamadredelcaminoardiente.html"</v>
      </c>
      <c r="I121" t="str">
        <f>_xlfn.CONCAT("{ ","""","id","""",": ","""","",B121,"""",", ","""","titulo","""",": ","""",C121,"""",", ","""","salmo","""",": ","""",E121,"""",", ","""","letra","""",": ","""",G121,", ",Table1[[#This Row],[ab_citas]],"""",", ",H121,"},")</f>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himno", "archivo": "/cantos/resucito/m/mariamadredelcaminoardiente.html"},</v>
      </c>
    </row>
    <row r="122" spans="1:9" x14ac:dyDescent="0.35">
      <c r="A122">
        <v>113</v>
      </c>
      <c r="B122" t="str" cm="1">
        <f t="array" ref="B1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
        <v>254</v>
      </c>
      <c r="F122" t="s">
        <v>1110</v>
      </c>
      <c r="G122" t="s">
        <v>829</v>
      </c>
      <c r="H122" t="str">
        <f>_xlfn.CONCAT("""","archivo","""",": ","""","/cantos/resucito/" &amp; LEFT(Table1[[#This Row],[id]], 1),"/",Table1[[#This Row],[id]],".html","""")</f>
        <v>"archivo": "/cantos/resucito/m/mariapequenamaria.html"</v>
      </c>
      <c r="I122" t="str">
        <f>_xlfn.CONCAT("{ ","""","id","""",": ","""","",B122,"""",", ","""","titulo","""",": ","""",C122,"""",", ","""","salmo","""",": ","""",E122,"""",", ","""","letra","""",": ","""",G122,", ",Table1[[#This Row],[ab_citas]],"""",", ",H122,"},")</f>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himno", "archivo": "/cantos/resucito/m/mariapequenamaria.html"},</v>
      </c>
    </row>
    <row r="123" spans="1:9" x14ac:dyDescent="0.35">
      <c r="A123">
        <v>114</v>
      </c>
      <c r="B123" t="str" cm="1">
        <f t="array" ref="B1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
        <v>973</v>
      </c>
      <c r="F123" t="s">
        <v>1030</v>
      </c>
      <c r="G123" t="s">
        <v>830</v>
      </c>
      <c r="H123" t="str">
        <f>_xlfn.CONCAT("""","archivo","""",": ","""","/cantos/resucito/" &amp; LEFT(Table1[[#This Row],[id]], 1),"/",Table1[[#This Row],[id]],".html","""")</f>
        <v>"archivo": "/cantos/resucito/m/meensenaraselcaminodelavida.html"</v>
      </c>
      <c r="I123" t="str">
        <f>_xlfn.CONCAT("{ ","""","id","""",": ","""","",B123,"""",", ","""","titulo","""",": ","""",C123,"""",", ","""","salmo","""",": ","""",E123,"""",", ","""","letra","""",": ","""",G123,", ",Table1[[#This Row],[ab_citas]],"""",", ",H123,"},")</f>
        <v>{ "id": "meensenaraselcaminodelavida", "titulo": "Me enseñarás el camino de la vida", "salmo": "Salmo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m16", "archivo": "/cantos/resucito/m/meensenaraselcaminodelavida.html"},</v>
      </c>
    </row>
    <row r="124" spans="1:9" x14ac:dyDescent="0.35">
      <c r="A124">
        <v>115</v>
      </c>
      <c r="B124" t="str" cm="1">
        <f t="array" ref="B1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
        <v>598</v>
      </c>
      <c r="F124" t="s">
        <v>1091</v>
      </c>
      <c r="G124" t="s">
        <v>57</v>
      </c>
      <c r="H124" t="str">
        <f>_xlfn.CONCAT("""","archivo","""",": ","""","/cantos/resucito/" &amp; LEFT(Table1[[#This Row],[id]], 1),"/",Table1[[#This Row],[id]],".html","""")</f>
        <v>"archivo": "/cantos/resucito/m/mehasseducidosenor.html"</v>
      </c>
      <c r="I124" t="str">
        <f>_xlfn.CONCAT("{ ","""","id","""",": ","""","",B124,"""",", ","""","titulo","""",": ","""",C124,"""",", ","""","salmo","""",": ","""",E124,"""",", ","""","letra","""",": ","""",G124,", ",Table1[[#This Row],[ab_citas]],"""",", ",H124,"},")</f>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jr", "archivo": "/cantos/resucito/m/mehasseducidosenor.html"},</v>
      </c>
    </row>
    <row r="125" spans="1:9" x14ac:dyDescent="0.35">
      <c r="A125">
        <v>116</v>
      </c>
      <c r="B125" t="str" cm="1">
        <f t="array" ref="B1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
        <v>432</v>
      </c>
      <c r="F125" t="s">
        <v>1015</v>
      </c>
      <c r="G125" t="s">
        <v>58</v>
      </c>
      <c r="H125" t="str">
        <f>_xlfn.CONCAT("""","archivo","""",": ","""","/cantos/resucito/" &amp; LEFT(Table1[[#This Row],[id]], 1),"/",Table1[[#This Row],[id]],".html","""")</f>
        <v>"archivo": "/cantos/resucito/¡/¡miradqueestupendo!.html"</v>
      </c>
      <c r="I125" t="str">
        <f>_xlfn.CONCAT("{ ","""","id","""",": ","""","",B125,"""",", ","""","titulo","""",": ","""",C125,"""",", ","""","salmo","""",": ","""",E125,"""",", ","""","letra","""",": ","""",G125,", ",Table1[[#This Row],[ab_citas]],"""",", ",H125,"},")</f>
        <v>{ "id": "¡miradqueestupendo!", "titulo": "¡mirad qué estupendo!", "salmo": "Salmo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s133", "archivo": "/cantos/resucito/¡/¡miradqueestupendo!.html"},</v>
      </c>
    </row>
    <row r="126" spans="1:9" x14ac:dyDescent="0.35">
      <c r="A126">
        <v>117</v>
      </c>
      <c r="B126" t="str" cm="1">
        <f t="array" ref="B1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
        <v>974</v>
      </c>
      <c r="F126" t="s">
        <v>1031</v>
      </c>
      <c r="G126" t="s">
        <v>831</v>
      </c>
      <c r="H126" t="str">
        <f>_xlfn.CONCAT("""","archivo","""",": ","""","/cantos/resucito/" &amp; LEFT(Table1[[#This Row],[id]], 1),"/",Table1[[#This Row],[id]],".html","""")</f>
        <v>"archivo": "/cantos/resucito/m/misericordiadiosmio.html"</v>
      </c>
      <c r="I126" t="str">
        <f>_xlfn.CONCAT("{ ","""","id","""",": ","""","",B126,"""",", ","""","titulo","""",": ","""",C126,"""",", ","""","salmo","""",": ","""",E126,"""",", ","""","letra","""",": ","""",G126,", ",Table1[[#This Row],[ab_citas]],"""",", ",H126,"},")</f>
        <v>{ "id": "misericordiadiosmio", "titulo": "Misericordia, Dios mío", "salmo": "Salmo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s51", "archivo": "/cantos/resucito/m/misericordiadiosmio.html"},</v>
      </c>
    </row>
    <row r="127" spans="1:9" x14ac:dyDescent="0.35">
      <c r="A127">
        <v>118</v>
      </c>
      <c r="B127" t="str" cm="1">
        <f t="array" ref="B1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
        <v>975</v>
      </c>
      <c r="F127" t="s">
        <v>1031</v>
      </c>
      <c r="G127" t="s">
        <v>832</v>
      </c>
      <c r="H127" t="str">
        <f>_xlfn.CONCAT("""","archivo","""",": ","""","/cantos/resucito/" &amp; LEFT(Table1[[#This Row],[id]], 1),"/",Table1[[#This Row],[id]],".html","""")</f>
        <v>"archivo": "/cantos/resucito/m/misericordiamiamisericordia.html"</v>
      </c>
      <c r="I127" t="str">
        <f>_xlfn.CONCAT("{ ","""","id","""",": ","""","",B127,"""",", ","""","titulo","""",": ","""",C127,"""",", ","""","salmo","""",": ","""",E127,"""",", ","""","letra","""",": ","""",G127,", ",Table1[[#This Row],[ab_citas]],"""",", ",H127,"},")</f>
        <v>{ "id": "misericordiamiamisericordia", "titulo": "Misericordia mía, misericordia", "salmo": "Salmo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s51", "archivo": "/cantos/resucito/m/misericordiamiamisericordia.html"},</v>
      </c>
    </row>
    <row r="128" spans="1:9" x14ac:dyDescent="0.35">
      <c r="A128">
        <v>119</v>
      </c>
      <c r="B128" t="str" cm="1">
        <f t="array" ref="B1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
        <v>976</v>
      </c>
      <c r="F128" t="s">
        <v>1032</v>
      </c>
      <c r="G128" t="s">
        <v>59</v>
      </c>
      <c r="H128" t="str">
        <f>_xlfn.CONCAT("""","archivo","""",": ","""","/cantos/resucito/" &amp; LEFT(Table1[[#This Row],[id]], 1),"/",Table1[[#This Row],[id]],".html","""")</f>
        <v>"archivo": "/cantos/resucito/m/muchomehanperseguido.html"</v>
      </c>
      <c r="I128" t="str">
        <f>_xlfn.CONCAT("{ ","""","id","""",": ","""","",B128,"""",", ","""","titulo","""",": ","""",C128,"""",", ","""","salmo","""",": ","""",E128,"""",", ","""","letra","""",": ","""",G128,", ",Table1[[#This Row],[ab_citas]],"""",", ",H128,"},")</f>
        <v>{ "id": "muchomehanperseguido", "titulo": "Mucho me han perseguido", "salmo": "Salmo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s129", "archivo": "/cantos/resucito/m/muchomehanperseguido.html"},</v>
      </c>
    </row>
    <row r="129" spans="1:9" x14ac:dyDescent="0.35">
      <c r="A129">
        <v>120</v>
      </c>
      <c r="B129" t="str" cm="1">
        <f t="array" ref="B1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
        <v>608</v>
      </c>
      <c r="F129" t="s">
        <v>1085</v>
      </c>
      <c r="G129" t="s">
        <v>60</v>
      </c>
      <c r="H129" t="str">
        <f>_xlfn.CONCAT("""","archivo","""",": ","""","/cantos/resucito/" &amp; LEFT(Table1[[#This Row],[id]], 1),"/",Table1[[#This Row],[id]],".html","""")</f>
        <v>"archivo": "/cantos/resucito/n/noestaaquiresucito.html"</v>
      </c>
      <c r="I129" t="str">
        <f>_xlfn.CONCAT("{ ","""","id","""",": ","""","",B129,"""",", ","""","titulo","""",": ","""",C129,"""",", ","""","salmo","""",": ","""",E129,"""",", ","""","letra","""",": ","""",G129,", ",Table1[[#This Row],[ab_citas]],"""",", ",H129,"},")</f>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mt", "archivo": "/cantos/resucito/n/noestaaquiresucito.html"},</v>
      </c>
    </row>
    <row r="130" spans="1:9" x14ac:dyDescent="0.35">
      <c r="A130">
        <v>121</v>
      </c>
      <c r="B130" t="str" cm="1">
        <f t="array" ref="B1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
        <v>610</v>
      </c>
      <c r="F130" t="s">
        <v>1072</v>
      </c>
      <c r="G130" t="s">
        <v>61</v>
      </c>
      <c r="H130" t="str">
        <f>_xlfn.CONCAT("""","archivo","""",": ","""","/cantos/resucito/" &amp; LEFT(Table1[[#This Row],[id]], 1),"/",Table1[[#This Row],[id]],".html","""")</f>
        <v>"archivo": "/cantos/resucito/n/nohayenelparecer.html"</v>
      </c>
      <c r="I130" t="str">
        <f>_xlfn.CONCAT("{ ","""","id","""",": ","""","",B130,"""",", ","""","titulo","""",": ","""",C130,"""",", ","""","salmo","""",": ","""",E130,"""",", ","""","letra","""",": ","""",G130,", ",Table1[[#This Row],[ab_citas]],"""",", ",H130,"},")</f>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is", "archivo": "/cantos/resucito/n/nohayenelparecer.html"},</v>
      </c>
    </row>
    <row r="131" spans="1:9" x14ac:dyDescent="0.35">
      <c r="A131">
        <v>122</v>
      </c>
      <c r="B131" t="str" cm="1">
        <f t="array" ref="B1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
        <v>616</v>
      </c>
      <c r="F131" t="s">
        <v>1073</v>
      </c>
      <c r="G131" t="s">
        <v>833</v>
      </c>
      <c r="H131" t="str">
        <f>_xlfn.CONCAT("""","archivo","""",": ","""","/cantos/resucito/" &amp; LEFT(Table1[[#This Row],[id]], 1),"/",Table1[[#This Row],[id]],".html","""")</f>
        <v>"archivo": "/cantos/resucito/n/nolimetangere.html"</v>
      </c>
      <c r="I131" t="str">
        <f>_xlfn.CONCAT("{ ","""","id","""",": ","""","",B131,"""",", ","""","titulo","""",": ","""",C131,"""",", ","""","salmo","""",": ","""",E131,"""",", ","""","letra","""",": ","""",G131,", ",Table1[[#This Row],[ab_citas]],"""",", ",H131,"},")</f>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jn", "archivo": "/cantos/resucito/n/nolimetangere.html"},</v>
      </c>
    </row>
    <row r="132" spans="1:9" x14ac:dyDescent="0.35">
      <c r="A132">
        <v>123</v>
      </c>
      <c r="B132" t="str" cm="1">
        <f t="array" ref="B1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
        <v>618</v>
      </c>
      <c r="F132" t="s">
        <v>1049</v>
      </c>
      <c r="G132" t="s">
        <v>62</v>
      </c>
      <c r="H132" t="str">
        <f>_xlfn.CONCAT("""","archivo","""",": ","""","/cantos/resucito/" &amp; LEFT(Table1[[#This Row],[id]], 1),"/",Table1[[#This Row],[id]],".html","""")</f>
        <v>"archivo": "/cantos/resucito/o/ohcieloslloveddeloalto.html"</v>
      </c>
      <c r="I132" t="str">
        <f>_xlfn.CONCAT("{ ","""","id","""",": ","""","",B132,"""",", ","""","titulo","""",": ","""",C132,"""",", ","""","salmo","""",": ","""",E132,"""",", ","""","letra","""",": ","""",G132,", ",Table1[[#This Row],[ab_citas]],"""",", ",H132,"},")</f>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s45", "archivo": "/cantos/resucito/o/ohcieloslloveddeloalto.html"},</v>
      </c>
    </row>
    <row r="133" spans="1:9" x14ac:dyDescent="0.35">
      <c r="A133">
        <v>124</v>
      </c>
      <c r="B133" t="str" cm="1">
        <f t="array" ref="B1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
        <v>977</v>
      </c>
      <c r="F133" t="s">
        <v>1057</v>
      </c>
      <c r="G133" t="s">
        <v>834</v>
      </c>
      <c r="H133" t="str">
        <f>_xlfn.CONCAT("""","archivo","""",": ","""","/cantos/resucito/" &amp; LEFT(Table1[[#This Row],[id]], 1),"/",Table1[[#This Row],[id]],".html","""")</f>
        <v>"archivo": "/cantos/resucito/o/ohdiosportunombresalvame.html"</v>
      </c>
      <c r="I133" t="str">
        <f>_xlfn.CONCAT("{ ","""","id","""",": ","""","",B133,"""",", ","""","titulo","""",": ","""",C133,"""",", ","""","salmo","""",": ","""",E133,"""",", ","""","letra","""",": ","""",G133,", ",Table1[[#This Row],[ab_citas]],"""",", ",H133,"},")</f>
        <v>{ "id": "ohdiosportunombresalvame", "titulo": "Oh Dios, por tu nombre sálvame", "salmo": "Salmo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s54", "archivo": "/cantos/resucito/o/ohdiosportunombresalvame.html"},</v>
      </c>
    </row>
    <row r="134" spans="1:9" x14ac:dyDescent="0.35">
      <c r="A134">
        <v>125</v>
      </c>
      <c r="B134" t="str" cm="1">
        <f t="array" ref="B1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
        <v>978</v>
      </c>
      <c r="F134" t="s">
        <v>1058</v>
      </c>
      <c r="G134" t="s">
        <v>835</v>
      </c>
      <c r="H134" t="str">
        <f>_xlfn.CONCAT("""","archivo","""",": ","""","/cantos/resucito/" &amp; LEFT(Table1[[#This Row],[id]], 1),"/",Table1[[#This Row],[id]],".html","""")</f>
        <v>"archivo": "/cantos/resucito/o/ohdiostueresmidios.html"</v>
      </c>
      <c r="I134" t="str">
        <f>_xlfn.CONCAT("{ ","""","id","""",": ","""","",B134,"""",", ","""","titulo","""",": ","""",C134,"""",", ","""","salmo","""",": ","""",E134,"""",", ","""","letra","""",": ","""",G134,", ",Table1[[#This Row],[ab_citas]],"""",", ",H134,"},")</f>
        <v>{ "id": "ohdiostueresmidios", "titulo": "Oh Dios, tú eres mi Dios", "salmo": "Salmo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s63", "archivo": "/cantos/resucito/o/ohdiostueresmidios.html"},</v>
      </c>
    </row>
    <row r="135" spans="1:9" x14ac:dyDescent="0.35">
      <c r="A135">
        <v>126</v>
      </c>
      <c r="B135" t="str" cm="1">
        <f t="array" ref="B1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
        <v>275</v>
      </c>
      <c r="F135" t="s">
        <v>1063</v>
      </c>
      <c r="G135" t="s">
        <v>63</v>
      </c>
      <c r="H135" t="str">
        <f>_xlfn.CONCAT("""","archivo","""",": ","""","/cantos/resucito/" &amp; LEFT(Table1[[#This Row],[id]], 1),"/",Table1[[#This Row],[id]],".html","""")</f>
        <v>"archivo": "/cantos/resucito/o/ohjesusamormio.html"</v>
      </c>
      <c r="I135" t="str">
        <f>_xlfn.CONCAT("{ ","""","id","""",": ","""","",B135,"""",", ","""","titulo","""",": ","""",C135,"""",", ","""","salmo","""",": ","""",E135,"""",", ","""","letra","""",": ","""",G135,", ",Table1[[#This Row],[ab_citas]],"""",", ",H135,"},")</f>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kiko", "archivo": "/cantos/resucito/o/ohjesusamormio.html"},</v>
      </c>
    </row>
    <row r="136" spans="1:9" x14ac:dyDescent="0.35">
      <c r="A136">
        <v>127</v>
      </c>
      <c r="B136" t="str" cm="1">
        <f t="array" ref="B1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VLOOKUP(Table1[[#This Row],['#]],'Codigo Cantos'!A4:AN239, 40, FALSE)</f>
        <v>OH MUERTE, ¿DÓNDE ESTÁ TU VICTORIA?</v>
      </c>
      <c r="E136" t="s">
        <v>623</v>
      </c>
      <c r="F136" t="s">
        <v>1071</v>
      </c>
      <c r="G136" t="s">
        <v>64</v>
      </c>
      <c r="H136" t="str">
        <f>_xlfn.CONCAT("""","archivo","""",": ","""","/cantos/resucito/" &amp; LEFT(Table1[[#This Row],[id]], 1),"/",Table1[[#This Row],[id]],".html","""")</f>
        <v>"archivo": "/cantos/resucito/o/ohmuerte¿dondeestatuvictoria?.html"</v>
      </c>
      <c r="I136" t="str">
        <f>_xlfn.CONCAT("{ ","""","id","""",": ","""","",B136,"""",", ","""","titulo","""",": ","""",C136,"""",", ","""","salmo","""",": ","""",E136,"""",", ","""","letra","""",": ","""",G136,", ",Table1[[#This Row],[ab_citas]],"""",", ",H136,"},")</f>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1co", "archivo": "/cantos/resucito/o/ohmuerte¿dondeestatuvictoria?.html"},</v>
      </c>
    </row>
    <row r="137" spans="1:9" x14ac:dyDescent="0.35">
      <c r="A137">
        <v>128</v>
      </c>
      <c r="B137" t="str" cm="1">
        <f t="array" ref="B1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VLOOKUP(Table1[[#This Row],['#]],'Codigo Cantos'!A4:AN239, 40, FALSE)</f>
        <v>OH SEÑOR, NUESTRO DIOS</v>
      </c>
      <c r="E137" t="s">
        <v>627</v>
      </c>
      <c r="F137" t="s">
        <v>1033</v>
      </c>
      <c r="G137" t="s">
        <v>962</v>
      </c>
      <c r="H137" t="str">
        <f>_xlfn.CONCAT("""","archivo","""",": ","""","/cantos/resucito/" &amp; LEFT(Table1[[#This Row],[id]], 1),"/",Table1[[#This Row],[id]],".html","""")</f>
        <v>"archivo": "/cantos/resucito/o/ohsenornuestrodios.html"</v>
      </c>
      <c r="I137" t="str">
        <f>_xlfn.CONCAT("{ ","""","id","""",": ","""","",B137,"""",", ","""","titulo","""",": ","""",C137,"""",", ","""","salmo","""",": ","""",E137,"""",", ","""","letra","""",": ","""",G137,", ",Table1[[#This Row],[ab_citas]],"""",", ",H137,"},")</f>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s8", "archivo": "/cantos/resucito/o/ohsenornuestrodios.html"},</v>
      </c>
    </row>
    <row r="138" spans="1:9" x14ac:dyDescent="0.35">
      <c r="A138">
        <v>129</v>
      </c>
      <c r="B138" t="str" cm="1">
        <f t="array" ref="B1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VLOOKUP(Table1[[#This Row],['#]],'Codigo Cantos'!A4:AN239, 40, FALSE)</f>
        <v>OS TOMARÉ DE ENTRE LAS NACIONES</v>
      </c>
      <c r="E138" t="s">
        <v>629</v>
      </c>
      <c r="F138" t="s">
        <v>1087</v>
      </c>
      <c r="G138" t="s">
        <v>837</v>
      </c>
      <c r="H138" t="str">
        <f>_xlfn.CONCAT("""","archivo","""",": ","""","/cantos/resucito/" &amp; LEFT(Table1[[#This Row],[id]], 1),"/",Table1[[#This Row],[id]],".html","""")</f>
        <v>"archivo": "/cantos/resucito/o/ostomaredeentrelasnaciones.html"</v>
      </c>
      <c r="I138" t="str">
        <f>_xlfn.CONCAT("{ ","""","id","""",": ","""","",B138,"""",", ","""","titulo","""",": ","""",C138,"""",", ","""","salmo","""",": ","""",E138,"""",", ","""","letra","""",": ","""",G138,", ",Table1[[#This Row],[ab_citas]],"""",", ",H138,"},")</f>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ez", "archivo": "/cantos/resucito/o/ostomaredeentrelasnaciones.html"},</v>
      </c>
    </row>
    <row r="139" spans="1:9" x14ac:dyDescent="0.35">
      <c r="A139">
        <v>130</v>
      </c>
      <c r="B139" t="str" cm="1">
        <f t="array" ref="B1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VLOOKUP(Table1[[#This Row],['#]],'Codigo Cantos'!A4:AN239, 40, FALSE)</f>
        <v>PALOMA INCORRUPTA</v>
      </c>
      <c r="E139" t="s">
        <v>633</v>
      </c>
      <c r="F139" t="s">
        <v>1092</v>
      </c>
      <c r="G139" t="s">
        <v>838</v>
      </c>
      <c r="H139" t="str">
        <f>_xlfn.CONCAT("""","archivo","""",": ","""","/cantos/resucito/" &amp; LEFT(Table1[[#This Row],[id]], 1),"/",Table1[[#This Row],[id]],".html","""")</f>
        <v>"archivo": "/cantos/resucito/p/palomaincorrupta.html"</v>
      </c>
      <c r="I139" t="str">
        <f>_xlfn.CONCAT("{ ","""","id","""",": ","""","",B139,"""",", ","""","titulo","""",": ","""",C139,"""",", ","""","salmo","""",": ","""",E139,"""",", ","""","letra","""",": ","""",G139,", ",Table1[[#This Row],[ab_citas]],"""",", ",H139,"},")</f>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paloma", "archivo": "/cantos/resucito/p/palomaincorrupta.html"},</v>
      </c>
    </row>
    <row r="140" spans="1:9" x14ac:dyDescent="0.35">
      <c r="A140">
        <v>131</v>
      </c>
      <c r="B140" t="str" cm="1">
        <f t="array" ref="B1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VLOOKUP(Table1[[#This Row],['#]],'Codigo Cantos'!A4:AN239, 40, FALSE)</f>
        <v>PENTECOSTÉS</v>
      </c>
      <c r="E140" t="s">
        <v>634</v>
      </c>
      <c r="F140" t="s">
        <v>1093</v>
      </c>
      <c r="G140" t="s">
        <v>839</v>
      </c>
      <c r="H140" t="str">
        <f>_xlfn.CONCAT("""","archivo","""",": ","""","/cantos/resucito/" &amp; LEFT(Table1[[#This Row],[id]], 1),"/",Table1[[#This Row],[id]],".html","""")</f>
        <v>"archivo": "/cantos/resucito/p/pentecostes.html"</v>
      </c>
      <c r="I140" t="str">
        <f>_xlfn.CONCAT("{ ","""","id","""",": ","""","",B140,"""",", ","""","titulo","""",": ","""",C140,"""",", ","""","salmo","""",": ","""",E140,"""",", ","""","letra","""",": ","""",G140,", ",Table1[[#This Row],[ab_citas]],"""",", ",H140,"},")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hch", "archivo": "/cantos/resucito/p/pentecostes.html"},</v>
      </c>
    </row>
    <row r="141" spans="1:9" x14ac:dyDescent="0.35">
      <c r="A141">
        <v>132</v>
      </c>
      <c r="B141" t="str" cm="1">
        <f t="array" ref="B1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VLOOKUP(Table1[[#This Row],['#]],'Codigo Cantos'!A4:AN239, 40, FALSE)</f>
        <v>POR EL AMOR DE MIS AMIGOS</v>
      </c>
      <c r="E141" t="s">
        <v>979</v>
      </c>
      <c r="F141" t="s">
        <v>1059</v>
      </c>
      <c r="G141" t="s">
        <v>65</v>
      </c>
      <c r="H141" t="str">
        <f>_xlfn.CONCAT("""","archivo","""",": ","""","/cantos/resucito/" &amp; LEFT(Table1[[#This Row],[id]], 1),"/",Table1[[#This Row],[id]],".html","""")</f>
        <v>"archivo": "/cantos/resucito/p/porelamordemisamigos.html"</v>
      </c>
      <c r="I141" t="str">
        <f>_xlfn.CONCAT("{ ","""","id","""",": ","""","",B141,"""",", ","""","titulo","""",": ","""",C141,"""",", ","""","salmo","""",": ","""",E141,"""",", ","""","letra","""",": ","""",G141,", ",Table1[[#This Row],[ab_citas]],"""",", ",H141,"},")</f>
        <v>{ "id": "porelamordemisamigos", "titulo": "Por el amor de mis amigos", "salmo": "Salmo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s122", "archivo": "/cantos/resucito/p/porelamordemisamigos.html"},</v>
      </c>
    </row>
    <row r="142" spans="1:9" x14ac:dyDescent="0.35">
      <c r="A142">
        <v>133</v>
      </c>
      <c r="B142" t="str" cm="1">
        <f t="array" ref="B1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VLOOKUP(Table1[[#This Row],['#]],'Codigo Cantos'!A4:AN239, 40, FALSE)</f>
        <v>POR QUÉ ESTA NOCHE ES DIFERENTE</v>
      </c>
      <c r="E142" t="s">
        <v>643</v>
      </c>
      <c r="F142" t="s">
        <v>1063</v>
      </c>
      <c r="G142" t="s">
        <v>66</v>
      </c>
      <c r="H142" t="str">
        <f>_xlfn.CONCAT("""","archivo","""",": ","""","/cantos/resucito/" &amp; LEFT(Table1[[#This Row],[id]], 1),"/",Table1[[#This Row],[id]],".html","""")</f>
        <v>"archivo": "/cantos/resucito/p/porqueestanocheesdiferente.html"</v>
      </c>
      <c r="I142" t="str">
        <f>_xlfn.CONCAT("{ ","""","id","""",": ","""","",B142,"""",", ","""","titulo","""",": ","""",C142,"""",", ","""","salmo","""",": ","""",E142,"""",", ","""","letra","""",": ","""",G142,", ",Table1[[#This Row],[ab_citas]],"""",", ",H142,"},")</f>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kiko", "archivo": "/cantos/resucito/p/porqueestanocheesdiferente.html"},</v>
      </c>
    </row>
    <row r="143" spans="1:9" x14ac:dyDescent="0.35">
      <c r="A143">
        <v>134</v>
      </c>
      <c r="B143" t="str" cm="1">
        <f t="array" ref="B1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VLOOKUP(Table1[[#This Row],['#]],'Codigo Cantos'!A4:AN239, 40, FALSE)</f>
        <v>POR QUÉ LAS GENTES CONJURAN</v>
      </c>
      <c r="E143" t="s">
        <v>645</v>
      </c>
      <c r="F143" t="s">
        <v>1034</v>
      </c>
      <c r="G143" t="s">
        <v>67</v>
      </c>
      <c r="H143" t="str">
        <f>_xlfn.CONCAT("""","archivo","""",": ","""","/cantos/resucito/" &amp; LEFT(Table1[[#This Row],[id]], 1),"/",Table1[[#This Row],[id]],".html","""")</f>
        <v>"archivo": "/cantos/resucito/p/porquelasgentesconjuran.html"</v>
      </c>
      <c r="I143" t="str">
        <f>_xlfn.CONCAT("{ ","""","id","""",": ","""","",B143,"""",", ","""","titulo","""",": ","""",C143,"""",", ","""","salmo","""",": ","""",E143,"""",", ","""","letra","""",": ","""",G143,", ",Table1[[#This Row],[ab_citas]],"""",", ",H143,"},")</f>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s2", "archivo": "/cantos/resucito/p/porquelasgentesconjuran.html"},</v>
      </c>
    </row>
    <row r="144" spans="1:9" x14ac:dyDescent="0.35">
      <c r="A144">
        <v>135</v>
      </c>
      <c r="B144" t="str" cm="1">
        <f t="array" ref="B1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VLOOKUP(Table1[[#This Row],['#]],'Codigo Cantos'!A4:AN239, 40, FALSE)</f>
        <v>PORQUE MI YUGO ES SUAVE</v>
      </c>
      <c r="E144" t="s">
        <v>647</v>
      </c>
      <c r="F144" t="s">
        <v>1085</v>
      </c>
      <c r="G144" t="s">
        <v>68</v>
      </c>
      <c r="H144" t="str">
        <f>_xlfn.CONCAT("""","archivo","""",": ","""","/cantos/resucito/" &amp; LEFT(Table1[[#This Row],[id]], 1),"/",Table1[[#This Row],[id]],".html","""")</f>
        <v>"archivo": "/cantos/resucito/p/porquemiyugoessuave.html"</v>
      </c>
      <c r="I144" t="str">
        <f>_xlfn.CONCAT("{ ","""","id","""",": ","""","",B144,"""",", ","""","titulo","""",": ","""",C144,"""",", ","""","salmo","""",": ","""",E144,"""",", ","""","letra","""",": ","""",G144,", ",Table1[[#This Row],[ab_citas]],"""",", ",H144,"},")</f>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mt", "archivo": "/cantos/resucito/p/porquemiyugoessuave.html"},</v>
      </c>
    </row>
    <row r="145" spans="1:9" x14ac:dyDescent="0.35">
      <c r="A145">
        <v>136</v>
      </c>
      <c r="B145" t="str" cm="1">
        <f t="array" ref="B1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VLOOKUP(Table1[[#This Row],['#]],'Codigo Cantos'!A4:AN239, 40, FALSE)</f>
        <v>QUÉ AMABLES SON TUS MORADAS</v>
      </c>
      <c r="E145" t="s">
        <v>980</v>
      </c>
      <c r="F145" t="s">
        <v>1035</v>
      </c>
      <c r="G145" t="s">
        <v>840</v>
      </c>
      <c r="H145" t="str">
        <f>_xlfn.CONCAT("""","archivo","""",": ","""","/cantos/resucito/" &amp; LEFT(Table1[[#This Row],[id]], 1),"/",Table1[[#This Row],[id]],".html","""")</f>
        <v>"archivo": "/cantos/resucito/q/queamablessontusmoradas.html"</v>
      </c>
      <c r="I145" t="str">
        <f>_xlfn.CONCAT("{ ","""","id","""",": ","""","",B145,"""",", ","""","titulo","""",": ","""",C145,"""",", ","""","salmo","""",": ","""",E145,"""",", ","""","letra","""",": ","""",G145,", ",Table1[[#This Row],[ab_citas]],"""",", ",H145,"},")</f>
        <v>{ "id": "queamablessontusmoradas", "titulo": "Qué amables son tus moradas", "salmo": "Salmo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s84", "archivo": "/cantos/resucito/q/queamablessontusmoradas.html"},</v>
      </c>
    </row>
    <row r="146" spans="1:9" x14ac:dyDescent="0.35">
      <c r="A146">
        <v>137</v>
      </c>
      <c r="B146" t="str" cm="1">
        <f t="array" ref="B14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VLOOKUP(Table1[[#This Row],['#]],'Codigo Cantos'!A4:AN239, 40, FALSE)</f>
        <v>QUÉ ESTUPENDO, QUÉ ALEGRÍA</v>
      </c>
      <c r="E146" t="s">
        <v>432</v>
      </c>
      <c r="F146" t="s">
        <v>1015</v>
      </c>
      <c r="G146" t="s">
        <v>69</v>
      </c>
      <c r="H146" t="str">
        <f>_xlfn.CONCAT("""","archivo","""",": ","""","/cantos/resucito/" &amp; LEFT(Table1[[#This Row],[id]], 1),"/",Table1[[#This Row],[id]],".html","""")</f>
        <v>"archivo": "/cantos/resucito/q/queestupendoquealegria.html"</v>
      </c>
      <c r="I146" t="str">
        <f>_xlfn.CONCAT("{ ","""","id","""",": ","""","",B146,"""",", ","""","titulo","""",": ","""",C146,"""",", ","""","salmo","""",": ","""",E146,"""",", ","""","letra","""",": ","""",G146,", ",Table1[[#This Row],[ab_citas]],"""",", ",H146,"},")</f>
        <v>{ "id": "queestupendoquealegria", "titulo": "Qué estupendo, qué alegría", "salmo": "Salmo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s133", "archivo": "/cantos/resucito/q/queestupendoquealegria.html"},</v>
      </c>
    </row>
    <row r="147" spans="1:9" x14ac:dyDescent="0.35">
      <c r="A147">
        <v>138</v>
      </c>
      <c r="B147" t="str" cm="1">
        <f t="array" ref="B14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VLOOKUP(Table1[[#This Row],['#]],'Codigo Cantos'!A4:AN239, 40, FALSE)</f>
        <v>QUIÉN ES ÉSTA QUE SUBE DEL DESIERTO</v>
      </c>
      <c r="E147" t="s">
        <v>658</v>
      </c>
      <c r="F147" t="s">
        <v>1075</v>
      </c>
      <c r="G147" t="s">
        <v>70</v>
      </c>
      <c r="H147" t="str">
        <f>_xlfn.CONCAT("""","archivo","""",": ","""","/cantos/resucito/" &amp; LEFT(Table1[[#This Row],[id]], 1),"/",Table1[[#This Row],[id]],".html","""")</f>
        <v>"archivo": "/cantos/resucito/q/quienesestaquesubedeldesierto.html"</v>
      </c>
      <c r="I147" t="str">
        <f>_xlfn.CONCAT("{ ","""","id","""",": ","""","",B147,"""",", ","""","titulo","""",": ","""",C147,"""",", ","""","salmo","""",": ","""",E147,"""",", ","""","letra","""",": ","""",G147,", ",Table1[[#This Row],[ab_citas]],"""",", ",H147,"},")</f>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ct", "archivo": "/cantos/resucito/q/quienesestaquesubedeldesierto.html"},</v>
      </c>
    </row>
    <row r="148" spans="1:9" x14ac:dyDescent="0.35">
      <c r="A148">
        <v>139</v>
      </c>
      <c r="B148" t="str" cm="1">
        <f t="array" ref="B14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VLOOKUP(Table1[[#This Row],['#]],'Codigo Cantos'!A4:AN239, 40, FALSE)</f>
        <v>QUIÉN NOS SEPARARÁ</v>
      </c>
      <c r="E148" t="s">
        <v>660</v>
      </c>
      <c r="F148" t="s">
        <v>1007</v>
      </c>
      <c r="G148" t="s">
        <v>841</v>
      </c>
      <c r="H148" t="str">
        <f>_xlfn.CONCAT("""","archivo","""",": ","""","/cantos/resucito/" &amp; LEFT(Table1[[#This Row],[id]], 1),"/",Table1[[#This Row],[id]],".html","""")</f>
        <v>"archivo": "/cantos/resucito/q/quiennosseparara.html"</v>
      </c>
      <c r="I148" t="str">
        <f>_xlfn.CONCAT("{ ","""","id","""",": ","""","",B148,"""",", ","""","titulo","""",": ","""",C148,"""",", ","""","salmo","""",": ","""",E148,"""",", ","""","letra","""",": ","""",G148,", ",Table1[[#This Row],[ab_citas]],"""",", ",H148,"},")</f>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rm", "archivo": "/cantos/resucito/q/quiennosseparara.html"},</v>
      </c>
    </row>
    <row r="149" spans="1:9" x14ac:dyDescent="0.35">
      <c r="A149">
        <v>140</v>
      </c>
      <c r="B149" t="str" cm="1">
        <f t="array" ref="B14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VLOOKUP(Table1[[#This Row],['#]],'Codigo Cantos'!A4:AN239, 40, FALSE)</f>
        <v>QUIERO ANDAR, MADRE, A JERUSALÉN</v>
      </c>
      <c r="E149" t="s">
        <v>662</v>
      </c>
      <c r="F149" t="s">
        <v>1089</v>
      </c>
      <c r="G149" t="s">
        <v>71</v>
      </c>
      <c r="H149" t="str">
        <f>_xlfn.CONCAT("""","archivo","""",": ","""","/cantos/resucito/" &amp; LEFT(Table1[[#This Row],[id]], 1),"/",Table1[[#This Row],[id]],".html","""")</f>
        <v>"archivo": "/cantos/resucito/q/quieroandarmadreajerusalen.html"</v>
      </c>
      <c r="I149" t="str">
        <f>_xlfn.CONCAT("{ ","""","id","""",": ","""","",B149,"""",", ","""","titulo","""",": ","""",C149,"""",", ","""","salmo","""",": ","""",E149,"""",", ","""","letra","""",": ","""",G149,", ",Table1[[#This Row],[ab_citas]],"""",", ",H149,"},")</f>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maria", "archivo": "/cantos/resucito/q/quieroandarmadreajerusalen.html"},</v>
      </c>
    </row>
    <row r="150" spans="1:9" x14ac:dyDescent="0.35">
      <c r="A150">
        <v>141</v>
      </c>
      <c r="B150" t="str" cm="1">
        <f t="array" ref="B15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VLOOKUP(Table1[[#This Row],['#]],'Codigo Cantos'!A4:AN239, 40, FALSE)</f>
        <v>QUIERO CANTAR</v>
      </c>
      <c r="E150" t="s">
        <v>981</v>
      </c>
      <c r="F150" t="s">
        <v>1051</v>
      </c>
      <c r="G150" t="s">
        <v>842</v>
      </c>
      <c r="H150" t="str">
        <f>_xlfn.CONCAT("""","archivo","""",": ","""","/cantos/resucito/" &amp; LEFT(Table1[[#This Row],[id]], 1),"/",Table1[[#This Row],[id]],".html","""")</f>
        <v>"archivo": "/cantos/resucito/q/quierocantar.html"</v>
      </c>
      <c r="I150" t="str">
        <f>_xlfn.CONCAT("{ ","""","id","""",": ","""","",B150,"""",", ","""","titulo","""",": ","""",C150,"""",", ","""","salmo","""",": ","""",E150,"""",", ","""","letra","""",": ","""",G150,", ",Table1[[#This Row],[ab_citas]],"""",", ",H150,"},")</f>
        <v>{ "id": "quierocantar", "titulo": "Quiero cantar", "salmo": "Salmo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s57", "archivo": "/cantos/resucito/q/quierocantar.html"},</v>
      </c>
    </row>
    <row r="151" spans="1:9" x14ac:dyDescent="0.35">
      <c r="A151">
        <v>142</v>
      </c>
      <c r="B151" t="str" cm="1">
        <f t="array" ref="B15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VLOOKUP(Table1[[#This Row],['#]],'Codigo Cantos'!A4:AN239, 40, FALSE)</f>
        <v>RESUCITÓ</v>
      </c>
      <c r="E151" t="s">
        <v>275</v>
      </c>
      <c r="F151" t="s">
        <v>1063</v>
      </c>
      <c r="G151" t="s">
        <v>72</v>
      </c>
      <c r="H151" t="str">
        <f>_xlfn.CONCAT("""","archivo","""",": ","""","/cantos/resucito/" &amp; LEFT(Table1[[#This Row],[id]], 1),"/",Table1[[#This Row],[id]],".html","""")</f>
        <v>"archivo": "/cantos/resucito/r/resucito.html"</v>
      </c>
      <c r="I151" t="str">
        <f>_xlfn.CONCAT("{ ","""","id","""",": ","""","",B151,"""",", ","""","titulo","""",": ","""",C151,"""",", ","""","salmo","""",": ","""",E151,"""",", ","""","letra","""",": ","""",G151,", ",Table1[[#This Row],[ab_citas]],"""",", ",H151,"},")</f>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kiko", "archivo": "/cantos/resucito/r/resucito.html"},</v>
      </c>
    </row>
    <row r="152" spans="1:9" x14ac:dyDescent="0.35">
      <c r="A152">
        <v>143</v>
      </c>
      <c r="B152" t="str" cm="1">
        <f t="array" ref="B15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VLOOKUP(Table1[[#This Row],['#]],'Codigo Cantos'!A4:AN239, 40, FALSE)</f>
        <v>RESURREXIT</v>
      </c>
      <c r="E152" t="s">
        <v>667</v>
      </c>
      <c r="F152" t="s">
        <v>1073</v>
      </c>
      <c r="G152" t="s">
        <v>843</v>
      </c>
      <c r="H152" t="str">
        <f>_xlfn.CONCAT("""","archivo","""",": ","""","/cantos/resucito/" &amp; LEFT(Table1[[#This Row],[id]], 1),"/",Table1[[#This Row],[id]],".html","""")</f>
        <v>"archivo": "/cantos/resucito/r/resurrexit.html"</v>
      </c>
      <c r="I152" t="str">
        <f>_xlfn.CONCAT("{ ","""","id","""",": ","""","",B152,"""",", ","""","titulo","""",": ","""",C152,"""",", ","""","salmo","""",": ","""",E152,"""",", ","""","letra","""",": ","""",G152,", ",Table1[[#This Row],[ab_citas]],"""",", ",H152,"},")</f>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jn", "archivo": "/cantos/resucito/r/resurrexit.html"},</v>
      </c>
    </row>
    <row r="153" spans="1:9" x14ac:dyDescent="0.35">
      <c r="A153">
        <v>144</v>
      </c>
      <c r="B153" t="str" cm="1">
        <f t="array" ref="B15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VLOOKUP(Table1[[#This Row],['#]],'Codigo Cantos'!A4:AN239, 40, FALSE)</f>
        <v>SALVE, REINA DE LOS CIELOS</v>
      </c>
      <c r="E153" t="s">
        <v>677</v>
      </c>
      <c r="F153" t="s">
        <v>1110</v>
      </c>
      <c r="G153" t="s">
        <v>73</v>
      </c>
      <c r="H153" t="str">
        <f>_xlfn.CONCAT("""","archivo","""",": ","""","/cantos/resucito/" &amp; LEFT(Table1[[#This Row],[id]], 1),"/",Table1[[#This Row],[id]],".html","""")</f>
        <v>"archivo": "/cantos/resucito/s/salvereinadeloscielos.html"</v>
      </c>
      <c r="I153" t="str">
        <f>_xlfn.CONCAT("{ ","""","id","""",": ","""","",B153,"""",", ","""","titulo","""",": ","""",C153,"""",", ","""","salmo","""",": ","""",E153,"""",", ","""","letra","""",": ","""",G153,", ",Table1[[#This Row],[ab_citas]],"""",", ",H153,"},")</f>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himno", "archivo": "/cantos/resucito/s/salvereinadeloscielos.html"},</v>
      </c>
    </row>
    <row r="154" spans="1:9" x14ac:dyDescent="0.35">
      <c r="A154">
        <v>145</v>
      </c>
      <c r="B154" t="str" cm="1">
        <f t="array" ref="B15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VLOOKUP(Table1[[#This Row],['#]],'Codigo Cantos'!A4:AN239, 40, FALSE)</f>
        <v>SE ENCONTRARON DOS ÁNGELES</v>
      </c>
      <c r="E154" t="s">
        <v>204</v>
      </c>
      <c r="F154" t="s">
        <v>1094</v>
      </c>
      <c r="G154" t="s">
        <v>844</v>
      </c>
      <c r="H154" t="str">
        <f>_xlfn.CONCAT("""","archivo","""",": ","""","/cantos/resucito/" &amp; LEFT(Table1[[#This Row],[id]], 1),"/",Table1[[#This Row],[id]],".html","""")</f>
        <v>"archivo": "/cantos/resucito/s/seencontrarondosangeles.html"</v>
      </c>
      <c r="I154" t="str">
        <f>_xlfn.CONCAT("{ ","""","id","""",": ","""","",B154,"""",", ","""","titulo","""",": ","""",C154,"""",", ","""","salmo","""",": ","""",E154,"""",", ","""","letra","""",": ","""",G154,", ",Table1[[#This Row],[ab_citas]],"""",", ",H154,"},")</f>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niños", "archivo": "/cantos/resucito/s/seencontrarondosangeles.html"},</v>
      </c>
    </row>
    <row r="155" spans="1:9" x14ac:dyDescent="0.35">
      <c r="A155">
        <v>146</v>
      </c>
      <c r="B155" t="str" cm="1">
        <f t="array" ref="B15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VLOOKUP(Table1[[#This Row],['#]],'Codigo Cantos'!A4:AN239, 40, FALSE)</f>
        <v>SEÑOR, AYÚDAME A NO DUDAR DE TI</v>
      </c>
      <c r="E155" t="s">
        <v>275</v>
      </c>
      <c r="F155" t="s">
        <v>1063</v>
      </c>
      <c r="G155" t="s">
        <v>74</v>
      </c>
      <c r="H155" t="str">
        <f>_xlfn.CONCAT("""","archivo","""",": ","""","/cantos/resucito/" &amp; LEFT(Table1[[#This Row],[id]], 1),"/",Table1[[#This Row],[id]],".html","""")</f>
        <v>"archivo": "/cantos/resucito/s/senorayudameanodudardeti.html"</v>
      </c>
      <c r="I155" t="str">
        <f>_xlfn.CONCAT("{ ","""","id","""",": ","""","",B155,"""",", ","""","titulo","""",": ","""",C155,"""",", ","""","salmo","""",": ","""",E155,"""",", ","""","letra","""",": ","""",G155,", ",Table1[[#This Row],[ab_citas]],"""",", ",H155,"},")</f>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kiko", "archivo": "/cantos/resucito/s/senorayudameanodudardeti.html"},</v>
      </c>
    </row>
    <row r="156" spans="1:9" x14ac:dyDescent="0.35">
      <c r="A156">
        <v>147</v>
      </c>
      <c r="B156" t="str" cm="1">
        <f t="array" ref="B15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VLOOKUP(Table1[[#This Row],['#]],'Codigo Cantos'!A4:AN239, 40, FALSE)</f>
        <v>SEÑOR, NO ME CORRIJAS EN TU CÓLERA</v>
      </c>
      <c r="E156" t="s">
        <v>686</v>
      </c>
      <c r="F156" t="s">
        <v>1036</v>
      </c>
      <c r="G156" t="s">
        <v>75</v>
      </c>
      <c r="H156" t="str">
        <f>_xlfn.CONCAT("""","archivo","""",": ","""","/cantos/resucito/" &amp; LEFT(Table1[[#This Row],[id]], 1),"/",Table1[[#This Row],[id]],".html","""")</f>
        <v>"archivo": "/cantos/resucito/s/senornomecorrijasentucolera.html"</v>
      </c>
      <c r="I156" t="str">
        <f>_xlfn.CONCAT("{ ","""","id","""",": ","""","",B156,"""",", ","""","titulo","""",": ","""",C156,"""",", ","""","salmo","""",": ","""",E156,"""",", ","""","letra","""",": ","""",G156,", ",Table1[[#This Row],[ab_citas]],"""",", ",H156,"},")</f>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s6", "archivo": "/cantos/resucito/s/senornomecorrijasentucolera.html"},</v>
      </c>
    </row>
    <row r="157" spans="1:9" x14ac:dyDescent="0.35">
      <c r="A157">
        <v>148</v>
      </c>
      <c r="B157" t="str" cm="1">
        <f t="array" ref="B15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VLOOKUP(Table1[[#This Row],['#]],'Codigo Cantos'!A4:AN239, 40, FALSE)</f>
        <v>SERMÓN DE LA MONTAÑA</v>
      </c>
      <c r="E157" t="s">
        <v>690</v>
      </c>
      <c r="F157" t="s">
        <v>1012</v>
      </c>
      <c r="G157" t="s">
        <v>845</v>
      </c>
      <c r="H157" t="str">
        <f>_xlfn.CONCAT("""","archivo","""",": ","""","/cantos/resucito/" &amp; LEFT(Table1[[#This Row],[id]], 1),"/",Table1[[#This Row],[id]],".html","""")</f>
        <v>"archivo": "/cantos/resucito/s/sermondelamontana.html"</v>
      </c>
      <c r="I157" t="str">
        <f>_xlfn.CONCAT("{ ","""","id","""",": ","""","",B157,"""",", ","""","titulo","""",": ","""",C157,"""",", ","""","salmo","""",": ","""",E157,"""",", ","""","letra","""",": ","""",G157,", ",Table1[[#This Row],[ab_citas]],"""",", ",H157,"},")</f>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lc", "archivo": "/cantos/resucito/s/sermondelamontana.html"},</v>
      </c>
    </row>
    <row r="158" spans="1:9" x14ac:dyDescent="0.35">
      <c r="A158">
        <v>149</v>
      </c>
      <c r="B158" t="str" cm="1">
        <f t="array" ref="B15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VLOOKUP(Table1[[#This Row],['#]],'Codigo Cantos'!A4:AN239, 40, FALSE)</f>
        <v>SHLOM LEJ MARIAM</v>
      </c>
      <c r="E158" t="s">
        <v>694</v>
      </c>
      <c r="F158" t="s">
        <v>1089</v>
      </c>
      <c r="G158" t="s">
        <v>846</v>
      </c>
      <c r="H158" t="str">
        <f>_xlfn.CONCAT("""","archivo","""",": ","""","/cantos/resucito/" &amp; LEFT(Table1[[#This Row],[id]], 1),"/",Table1[[#This Row],[id]],".html","""")</f>
        <v>"archivo": "/cantos/resucito/s/shlomlejmariam.html"</v>
      </c>
      <c r="I158" t="str">
        <f>_xlfn.CONCAT("{ ","""","id","""",": ","""","",B158,"""",", ","""","titulo","""",": ","""",C158,"""",", ","""","salmo","""",": ","""",E158,"""",", ","""","letra","""",": ","""",G158,", ",Table1[[#This Row],[ab_citas]],"""",", ",H158,"},")</f>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maria", "archivo": "/cantos/resucito/s/shlomlejmariam.html"},</v>
      </c>
    </row>
    <row r="159" spans="1:9" x14ac:dyDescent="0.35">
      <c r="A159">
        <v>150</v>
      </c>
      <c r="B159" t="str" cm="1">
        <f t="array" ref="B15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VLOOKUP(Table1[[#This Row],['#]],'Codigo Cantos'!A4:AN239, 40, FALSE)</f>
        <v>SI EL SEÑOR NO CONSTRUYE LA CASA</v>
      </c>
      <c r="E159" t="s">
        <v>982</v>
      </c>
      <c r="F159" t="s">
        <v>1037</v>
      </c>
      <c r="G159" t="s">
        <v>847</v>
      </c>
      <c r="H159" t="str">
        <f>_xlfn.CONCAT("""","archivo","""",": ","""","/cantos/resucito/" &amp; LEFT(Table1[[#This Row],[id]], 1),"/",Table1[[#This Row],[id]],".html","""")</f>
        <v>"archivo": "/cantos/resucito/s/sielsenornoconstruyelacasa.html"</v>
      </c>
      <c r="I159" t="str">
        <f>_xlfn.CONCAT("{ ","""","id","""",": ","""","",B159,"""",", ","""","titulo","""",": ","""",C159,"""",", ","""","salmo","""",": ","""",E159,"""",", ","""","letra","""",": ","""",G159,", ",Table1[[#This Row],[ab_citas]],"""",", ",H159,"},")</f>
        <v>{ "id": "sielsenornoconstruyelacasa", "titulo": "Si el Señor no construye la casa", "salmo": "Salmo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s127", "archivo": "/cantos/resucito/s/sielsenornoconstruyelacasa.html"},</v>
      </c>
    </row>
    <row r="160" spans="1:9" x14ac:dyDescent="0.35">
      <c r="A160">
        <v>151</v>
      </c>
      <c r="B160" t="str" cm="1">
        <f t="array" ref="B16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VLOOKUP(Table1[[#This Row],['#]],'Codigo Cantos'!A4:AN239, 40, FALSE)</f>
        <v>SI HABÉIS RESUCITADO CON CRISTO</v>
      </c>
      <c r="E160" t="s">
        <v>698</v>
      </c>
      <c r="F160" t="s">
        <v>1095</v>
      </c>
      <c r="G160" t="s">
        <v>848</v>
      </c>
      <c r="H160" t="str">
        <f>_xlfn.CONCAT("""","archivo","""",": ","""","/cantos/resucito/" &amp; LEFT(Table1[[#This Row],[id]], 1),"/",Table1[[#This Row],[id]],".html","""")</f>
        <v>"archivo": "/cantos/resucito/s/sihabeisresucitadoconcristo.html"</v>
      </c>
      <c r="I160" t="str">
        <f>_xlfn.CONCAT("{ ","""","id","""",": ","""","",B160,"""",", ","""","titulo","""",": ","""",C160,"""",", ","""","salmo","""",": ","""",E160,"""",", ","""","letra","""",": ","""",G160,", ",Table1[[#This Row],[ab_citas]],"""",", ",H160,"},")</f>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col", "archivo": "/cantos/resucito/s/sihabeisresucitadoconcristo.html"},</v>
      </c>
    </row>
    <row r="161" spans="1:9" x14ac:dyDescent="0.35">
      <c r="A161">
        <v>152</v>
      </c>
      <c r="B161" t="str" cm="1">
        <f t="array" ref="B16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VLOOKUP(Table1[[#This Row],['#]],'Codigo Cantos'!A4:AN239, 40, FALSE)</f>
        <v>SI HOY ESCUCHÁIS SU VOZ</v>
      </c>
      <c r="E161" t="s">
        <v>983</v>
      </c>
      <c r="F161" t="s">
        <v>1038</v>
      </c>
      <c r="G161" t="s">
        <v>849</v>
      </c>
      <c r="H161" t="str">
        <f>_xlfn.CONCAT("""","archivo","""",": ","""","/cantos/resucito/" &amp; LEFT(Table1[[#This Row],[id]], 1),"/",Table1[[#This Row],[id]],".html","""")</f>
        <v>"archivo": "/cantos/resucito/s/sihoyescuchaissuvoz.html"</v>
      </c>
      <c r="I161" t="str">
        <f>_xlfn.CONCAT("{ ","""","id","""",": ","""","",B161,"""",", ","""","titulo","""",": ","""",C161,"""",", ","""","salmo","""",": ","""",E161,"""",", ","""","letra","""",": ","""",G161,", ",Table1[[#This Row],[ab_citas]],"""",", ",H161,"},")</f>
        <v>{ "id": "sihoyescuchaissuvoz", "titulo": "Si hoy escucháis su voz", "salmo": "Salmo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s95", "archivo": "/cantos/resucito/s/sihoyescuchaissuvoz.html"},</v>
      </c>
    </row>
    <row r="162" spans="1:9" x14ac:dyDescent="0.35">
      <c r="A162">
        <v>153</v>
      </c>
      <c r="B162" t="str" cm="1">
        <f t="array" ref="B16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VLOOKUP(Table1[[#This Row],['#]],'Codigo Cantos'!A4:AN239, 40, FALSE)</f>
        <v>SI ME HE REFUGIADO EN EL SEÑOR</v>
      </c>
      <c r="E162" t="s">
        <v>984</v>
      </c>
      <c r="F162" t="s">
        <v>1039</v>
      </c>
      <c r="G162" t="s">
        <v>76</v>
      </c>
      <c r="H162" t="str">
        <f>_xlfn.CONCAT("""","archivo","""",": ","""","/cantos/resucito/" &amp; LEFT(Table1[[#This Row],[id]], 1),"/",Table1[[#This Row],[id]],".html","""")</f>
        <v>"archivo": "/cantos/resucito/s/simeherefugiadoenelsenor.html"</v>
      </c>
      <c r="I162" t="str">
        <f>_xlfn.CONCAT("{ ","""","id","""",": ","""","",B162,"""",", ","""","titulo","""",": ","""",C162,"""",", ","""","salmo","""",": ","""",E162,"""",", ","""","letra","""",": ","""",G162,", ",Table1[[#This Row],[ab_citas]],"""",", ",H162,"},")</f>
        <v>{ "id": "simeherefugiadoenelsenor", "titulo": "Si me he refugiado en el Señor", "salmo": "Salmo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s11", "archivo": "/cantos/resucito/s/simeherefugiadoenelsenor.html"},</v>
      </c>
    </row>
    <row r="163" spans="1:9" x14ac:dyDescent="0.35">
      <c r="A163">
        <v>154</v>
      </c>
      <c r="B163" t="str" cm="1">
        <f t="array" ref="B16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VLOOKUP(Table1[[#This Row],['#]],'Codigo Cantos'!A4:AN239, 40, FALSE)</f>
        <v>SIÓN, MADRE DE TODOS LOS PUEBLOS</v>
      </c>
      <c r="E163" t="s">
        <v>985</v>
      </c>
      <c r="F163" t="s">
        <v>1060</v>
      </c>
      <c r="G163" t="s">
        <v>850</v>
      </c>
      <c r="H163" t="str">
        <f>_xlfn.CONCAT("""","archivo","""",": ","""","/cantos/resucito/" &amp; LEFT(Table1[[#This Row],[id]], 1),"/",Table1[[#This Row],[id]],".html","""")</f>
        <v>"archivo": "/cantos/resucito/s/sionmadredetodoslospueblos.html"</v>
      </c>
      <c r="I163" t="str">
        <f>_xlfn.CONCAT("{ ","""","id","""",": ","""","",B163,"""",", ","""","titulo","""",": ","""",C163,"""",", ","""","salmo","""",": ","""",E163,"""",", ","""","letra","""",": ","""",G163,", ",Table1[[#This Row],[ab_citas]],"""",", ",H163,"},")</f>
        <v>{ "id": "sionmadredetodoslospueblos", "titulo": "Sión, madre de todos los pueblos", "salmo": "Salmo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s87", "archivo": "/cantos/resucito/s/sionmadredetodoslospueblos.html"},</v>
      </c>
    </row>
    <row r="164" spans="1:9" x14ac:dyDescent="0.35">
      <c r="A164">
        <v>155</v>
      </c>
      <c r="B164" t="str" cm="1">
        <f t="array" ref="B16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VLOOKUP(Table1[[#This Row],['#]],'Codigo Cantos'!A4:AN239, 40, FALSE)</f>
        <v>SOLA A SOLO</v>
      </c>
      <c r="E164" t="s">
        <v>275</v>
      </c>
      <c r="F164" t="s">
        <v>1063</v>
      </c>
      <c r="G164" t="s">
        <v>851</v>
      </c>
      <c r="H164" t="str">
        <f>_xlfn.CONCAT("""","archivo","""",": ","""","/cantos/resucito/" &amp; LEFT(Table1[[#This Row],[id]], 1),"/",Table1[[#This Row],[id]],".html","""")</f>
        <v>"archivo": "/cantos/resucito/s/solaasolo.html"</v>
      </c>
      <c r="I164" t="str">
        <f>_xlfn.CONCAT("{ ","""","id","""",": ","""","",B164,"""",", ","""","titulo","""",": ","""",C164,"""",", ","""","salmo","""",": ","""",E164,"""",", ","""","letra","""",": ","""",G164,", ",Table1[[#This Row],[ab_citas]],"""",", ",H164,"},")</f>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kiko", "archivo": "/cantos/resucito/s/solaasolo.html"},</v>
      </c>
    </row>
    <row r="165" spans="1:9" x14ac:dyDescent="0.35">
      <c r="A165">
        <v>156</v>
      </c>
      <c r="B165" t="str" cm="1">
        <f t="array" ref="B16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VLOOKUP(Table1[[#This Row],['#]],'Codigo Cantos'!A4:AN239, 40, FALSE)</f>
        <v>STABAT MATER DOLOROSA</v>
      </c>
      <c r="E165" t="s">
        <v>709</v>
      </c>
      <c r="F165" t="s">
        <v>1110</v>
      </c>
      <c r="G165" t="s">
        <v>77</v>
      </c>
      <c r="H165" t="str">
        <f>_xlfn.CONCAT("""","archivo","""",": ","""","/cantos/resucito/" &amp; LEFT(Table1[[#This Row],[id]], 1),"/",Table1[[#This Row],[id]],".html","""")</f>
        <v>"archivo": "/cantos/resucito/s/stabatmaterdolorosa.html"</v>
      </c>
      <c r="I165" t="str">
        <f>_xlfn.CONCAT("{ ","""","id","""",": ","""","",B165,"""",", ","""","titulo","""",": ","""",C165,"""",", ","""","salmo","""",": ","""",E165,"""",", ","""","letra","""",": ","""",G165,", ",Table1[[#This Row],[ab_citas]],"""",", ",H165,"},")</f>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himno", "archivo": "/cantos/resucito/s/stabatmaterdolorosa.html"},</v>
      </c>
    </row>
    <row r="166" spans="1:9" x14ac:dyDescent="0.35">
      <c r="A166">
        <v>157</v>
      </c>
      <c r="B166" t="str" cm="1">
        <f t="array" ref="B16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VLOOKUP(Table1[[#This Row],['#]],'Codigo Cantos'!A4:AN239, 40, FALSE)</f>
        <v>SUBE DIOS ENTRE ACLAMACIONES</v>
      </c>
      <c r="E166" t="s">
        <v>986</v>
      </c>
      <c r="F166" t="s">
        <v>1040</v>
      </c>
      <c r="G166" t="s">
        <v>852</v>
      </c>
      <c r="H166" t="str">
        <f>_xlfn.CONCAT("""","archivo","""",": ","""","/cantos/resucito/" &amp; LEFT(Table1[[#This Row],[id]], 1),"/",Table1[[#This Row],[id]],".html","""")</f>
        <v>"archivo": "/cantos/resucito/s/subediosentreaclamaciones.html"</v>
      </c>
      <c r="I166" t="str">
        <f>_xlfn.CONCAT("{ ","""","id","""",": ","""","",B166,"""",", ","""","titulo","""",": ","""",C166,"""",", ","""","salmo","""",": ","""",E166,"""",", ","""","letra","""",": ","""",G166,", ",Table1[[#This Row],[ab_citas]],"""",", ",H166,"},")</f>
        <v>{ "id": "subediosentreaclamaciones", "titulo": "Sube Dios entre aclamaciones", "salmo": "Salmo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s47", "archivo": "/cantos/resucito/s/subediosentreaclamaciones.html"},</v>
      </c>
    </row>
    <row r="167" spans="1:9" x14ac:dyDescent="0.35">
      <c r="A167">
        <v>158</v>
      </c>
      <c r="B167" t="str" cm="1">
        <f t="array" ref="B16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VLOOKUP(Table1[[#This Row],['#]],'Codigo Cantos'!A4:AN239, 40, FALSE)</f>
        <v>TE ESTOY LLAMANDO, SEÑOR</v>
      </c>
      <c r="E167" t="s">
        <v>987</v>
      </c>
      <c r="F167" t="s">
        <v>1041</v>
      </c>
      <c r="G167" t="s">
        <v>78</v>
      </c>
      <c r="H167" t="str">
        <f>_xlfn.CONCAT("""","archivo","""",": ","""","/cantos/resucito/" &amp; LEFT(Table1[[#This Row],[id]], 1),"/",Table1[[#This Row],[id]],".html","""")</f>
        <v>"archivo": "/cantos/resucito/t/teestoyllamandosenor.html"</v>
      </c>
      <c r="I167" t="str">
        <f>_xlfn.CONCAT("{ ","""","id","""",": ","""","",B167,"""",", ","""","titulo","""",": ","""",C167,"""",", ","""","salmo","""",": ","""",E167,"""",", ","""","letra","""",": ","""",G167,", ",Table1[[#This Row],[ab_citas]],"""",", ",H167,"},")</f>
        <v>{ "id": "teestoyllamandosenor", "titulo": "Te estoy llamando, Señor", "salmo": "Salmo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s141", "archivo": "/cantos/resucito/t/teestoyllamandosenor.html"},</v>
      </c>
    </row>
    <row r="168" spans="1:9" x14ac:dyDescent="0.35">
      <c r="A168">
        <v>159</v>
      </c>
      <c r="B168" t="str" cm="1">
        <f t="array" ref="B16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VLOOKUP(Table1[[#This Row],['#]],'Codigo Cantos'!A4:AN239, 40, FALSE)</f>
        <v>TE HE MANIFESTADO MI PECADO</v>
      </c>
      <c r="E168" t="s">
        <v>988</v>
      </c>
      <c r="F168" t="s">
        <v>1042</v>
      </c>
      <c r="G168" t="s">
        <v>79</v>
      </c>
      <c r="H168" t="str">
        <f>_xlfn.CONCAT("""","archivo","""",": ","""","/cantos/resucito/" &amp; LEFT(Table1[[#This Row],[id]], 1),"/",Table1[[#This Row],[id]],".html","""")</f>
        <v>"archivo": "/cantos/resucito/t/tehemanifestadomipecado.html"</v>
      </c>
      <c r="I168" t="str">
        <f>_xlfn.CONCAT("{ ","""","id","""",": ","""","",B168,"""",", ","""","titulo","""",": ","""",C168,"""",", ","""","salmo","""",": ","""",E168,"""",", ","""","letra","""",": ","""",G168,", ",Table1[[#This Row],[ab_citas]],"""",", ",H168,"},")</f>
        <v>{ "id": "tehemanifestadomipecado", "titulo": "Te he manifestado mi pecado", "salmo": "Salmo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s32", "archivo": "/cantos/resucito/t/tehemanifestadomipecado.html"},</v>
      </c>
    </row>
    <row r="169" spans="1:9" x14ac:dyDescent="0.35">
      <c r="A169">
        <v>160</v>
      </c>
      <c r="B169" t="str" cm="1">
        <f t="array" ref="B16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VLOOKUP(Table1[[#This Row],['#]],'Codigo Cantos'!A4:AN239, 40, FALSE)</f>
        <v>TÚ HAS CUBIERTO DE VERGÜENZA LA MUERTE</v>
      </c>
      <c r="E169" t="s">
        <v>723</v>
      </c>
      <c r="F169" t="s">
        <v>1084</v>
      </c>
      <c r="G169" t="s">
        <v>80</v>
      </c>
      <c r="H169" t="str">
        <f>_xlfn.CONCAT("""","archivo","""",": ","""","/cantos/resucito/" &amp; LEFT(Table1[[#This Row],[id]], 1),"/",Table1[[#This Row],[id]],".html","""")</f>
        <v>"archivo": "/cantos/resucito/t/tuhascubiertodevergüenzalamuerte.html"</v>
      </c>
      <c r="I169" t="str">
        <f>_xlfn.CONCAT("{ ","""","id","""",": ","""","",B169,"""",", ","""","titulo","""",": ","""",C169,"""",", ","""","salmo","""",": ","""",E169,"""",", ","""","letra","""",": ","""",G169,", ",Table1[[#This Row],[ab_citas]],"""",", ",H169,"},")</f>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pascua", "archivo": "/cantos/resucito/t/tuhascubiertodevergüenzalamuerte.html"},</v>
      </c>
    </row>
    <row r="170" spans="1:9" x14ac:dyDescent="0.35">
      <c r="A170">
        <v>161</v>
      </c>
      <c r="B170" t="str" cm="1">
        <f t="array" ref="B17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VLOOKUP(Table1[[#This Row],['#]],'Codigo Cantos'!A4:AN239, 40, FALSE)</f>
        <v>TÚ QUE ERES FIEL</v>
      </c>
      <c r="E170" t="s">
        <v>989</v>
      </c>
      <c r="F170" t="s">
        <v>1043</v>
      </c>
      <c r="G170" t="s">
        <v>853</v>
      </c>
      <c r="H170" t="str">
        <f>_xlfn.CONCAT("""","archivo","""",": ","""","/cantos/resucito/" &amp; LEFT(Table1[[#This Row],[id]], 1),"/",Table1[[#This Row],[id]],".html","""")</f>
        <v>"archivo": "/cantos/resucito/t/tuqueeresfiel.html"</v>
      </c>
      <c r="I170" t="str">
        <f>_xlfn.CONCAT("{ ","""","id","""",": ","""","",B170,"""",", ","""","titulo","""",": ","""",C170,"""",", ","""","salmo","""",": ","""",E170,"""",", ","""","letra","""",": ","""",G170,", ",Table1[[#This Row],[ab_citas]],"""",", ",H170,"},")</f>
        <v>{ "id": "tuqueeresfiel", "titulo": "Tú que eres fiel", "salmo": "Salmo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s143", "archivo": "/cantos/resucito/t/tuqueeresfiel.html"},</v>
      </c>
    </row>
    <row r="171" spans="1:9" x14ac:dyDescent="0.35">
      <c r="A171">
        <v>162</v>
      </c>
      <c r="B171" t="str" cm="1">
        <f t="array" ref="B17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VLOOKUP(Table1[[#This Row],['#]],'Codigo Cantos'!A4:AN239, 40, FALSE)</f>
        <v>UN RETOÑO BROTA DEL TRONCO DE JESÉ</v>
      </c>
      <c r="E171" t="s">
        <v>727</v>
      </c>
      <c r="F171" t="s">
        <v>1072</v>
      </c>
      <c r="G171" t="s">
        <v>81</v>
      </c>
      <c r="H171" t="str">
        <f>_xlfn.CONCAT("""","archivo","""",": ","""","/cantos/resucito/" &amp; LEFT(Table1[[#This Row],[id]], 1),"/",Table1[[#This Row],[id]],".html","""")</f>
        <v>"archivo": "/cantos/resucito/u/unretonobrotadeltroncodejese.html"</v>
      </c>
      <c r="I171" t="str">
        <f>_xlfn.CONCAT("{ ","""","id","""",": ","""","",B171,"""",", ","""","titulo","""",": ","""",C171,"""",", ","""","salmo","""",": ","""",E171,"""",", ","""","letra","""",": ","""",G171,", ",Table1[[#This Row],[ab_citas]],"""",", ",H171,"},")</f>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is", "archivo": "/cantos/resucito/u/unretonobrotadeltroncodejese.html"},</v>
      </c>
    </row>
    <row r="172" spans="1:9" x14ac:dyDescent="0.35">
      <c r="A172">
        <v>163</v>
      </c>
      <c r="B172" t="str" cm="1">
        <f t="array" ref="B17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VLOOKUP(Table1[[#This Row],['#]],'Codigo Cantos'!A4:AN239, 40, FALSE)</f>
        <v>UNA GRAN SEÑAL</v>
      </c>
      <c r="E172" t="s">
        <v>729</v>
      </c>
      <c r="F172" t="s">
        <v>1066</v>
      </c>
      <c r="G172" t="s">
        <v>854</v>
      </c>
      <c r="H172" t="str">
        <f>_xlfn.CONCAT("""","archivo","""",": ","""","/cantos/resucito/" &amp; LEFT(Table1[[#This Row],[id]], 1),"/",Table1[[#This Row],[id]],".html","""")</f>
        <v>"archivo": "/cantos/resucito/u/unagransenal.html"</v>
      </c>
      <c r="I172" t="str">
        <f>_xlfn.CONCAT("{ ","""","id","""",": ","""","",B172,"""",", ","""","titulo","""",": ","""",C172,"""",", ","""","salmo","""",": ","""",E172,"""",", ","""","letra","""",": ","""",G172,", ",Table1[[#This Row],[ab_citas]],"""",", ",H172,"},")</f>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ap", "archivo": "/cantos/resucito/u/unagransenal.html"},</v>
      </c>
    </row>
    <row r="173" spans="1:9" x14ac:dyDescent="0.35">
      <c r="A173">
        <v>164</v>
      </c>
      <c r="B173" t="str" cm="1">
        <f t="array" ref="B17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VLOOKUP(Table1[[#This Row],['#]],'Codigo Cantos'!A4:AN239, 40, FALSE)</f>
        <v>URÍ, URÍ, URÁ</v>
      </c>
      <c r="E173" t="s">
        <v>134</v>
      </c>
      <c r="F173" t="s">
        <v>1063</v>
      </c>
      <c r="G173" t="s">
        <v>82</v>
      </c>
      <c r="H173" t="str">
        <f>_xlfn.CONCAT("""","archivo","""",": ","""","/cantos/resucito/" &amp; LEFT(Table1[[#This Row],[id]], 1),"/",Table1[[#This Row],[id]],".html","""")</f>
        <v>"archivo": "/cantos/resucito/u/uriuriura.html"</v>
      </c>
      <c r="I173" t="str">
        <f>_xlfn.CONCAT("{ ","""","id","""",": ","""","",B173,"""",", ","""","titulo","""",": ","""",C173,"""",", ","""","salmo","""",": ","""",E173,"""",", ","""","letra","""",": ","""",G173,", ",Table1[[#This Row],[ab_citas]],"""",", ",H173,"},")</f>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kiko", "archivo": "/cantos/resucito/u/uriuriura.html"},</v>
      </c>
    </row>
    <row r="174" spans="1:9" x14ac:dyDescent="0.35">
      <c r="A174">
        <v>165</v>
      </c>
      <c r="B174" t="str" cm="1">
        <f t="array" ref="B17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VLOOKUP(Table1[[#This Row],['#]],'Codigo Cantos'!A4:AN239, 40, FALSE)</f>
        <v>VAMOS YA, PASTORES</v>
      </c>
      <c r="E174" t="s">
        <v>134</v>
      </c>
      <c r="F174" t="s">
        <v>1063</v>
      </c>
      <c r="G174" t="s">
        <v>83</v>
      </c>
      <c r="H174" t="str">
        <f>_xlfn.CONCAT("""","archivo","""",": ","""","/cantos/resucito/" &amp; LEFT(Table1[[#This Row],[id]], 1),"/",Table1[[#This Row],[id]],".html","""")</f>
        <v>"archivo": "/cantos/resucito/v/vamosyapastores.html"</v>
      </c>
      <c r="I174" t="str">
        <f>_xlfn.CONCAT("{ ","""","id","""",": ","""","",B174,"""",", ","""","titulo","""",": ","""",C174,"""",", ","""","salmo","""",": ","""",E174,"""",", ","""","letra","""",": ","""",G174,", ",Table1[[#This Row],[ab_citas]],"""",", ",H174,"},")</f>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kiko", "archivo": "/cantos/resucito/v/vamosyapastores.html"},</v>
      </c>
    </row>
    <row r="175" spans="1:9" x14ac:dyDescent="0.35">
      <c r="A175">
        <v>166</v>
      </c>
      <c r="B175" t="str" cm="1">
        <f t="array" ref="B17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VLOOKUP(Table1[[#This Row],['#]],'Codigo Cantos'!A4:AN239, 40, FALSE)</f>
        <v>VEN DEL LÍBANO</v>
      </c>
      <c r="E175" t="s">
        <v>733</v>
      </c>
      <c r="F175" t="s">
        <v>1075</v>
      </c>
      <c r="G175" t="s">
        <v>84</v>
      </c>
      <c r="H175" t="str">
        <f>_xlfn.CONCAT("""","archivo","""",": ","""","/cantos/resucito/" &amp; LEFT(Table1[[#This Row],[id]], 1),"/",Table1[[#This Row],[id]],".html","""")</f>
        <v>"archivo": "/cantos/resucito/v/vendellibano.html"</v>
      </c>
      <c r="I175" t="str">
        <f>_xlfn.CONCAT("{ ","""","id","""",": ","""","",B175,"""",", ","""","titulo","""",": ","""",C175,"""",", ","""","salmo","""",": ","""",E175,"""",", ","""","letra","""",": ","""",G175,", ",Table1[[#This Row],[ab_citas]],"""",", ",H175,"},")</f>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ct", "archivo": "/cantos/resucito/v/vendellibano.html"},</v>
      </c>
    </row>
    <row r="176" spans="1:9" x14ac:dyDescent="0.35">
      <c r="A176">
        <v>167</v>
      </c>
      <c r="B176" t="str" cm="1">
        <f t="array" ref="B17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VLOOKUP(Table1[[#This Row],['#]],'Codigo Cantos'!A4:AN239, 40, FALSE)</f>
        <v>VEN, ESPÍRITU SANTO</v>
      </c>
      <c r="E176" t="s">
        <v>735</v>
      </c>
      <c r="F176" t="s">
        <v>1110</v>
      </c>
      <c r="G176" t="s">
        <v>855</v>
      </c>
      <c r="H176" t="str">
        <f>_xlfn.CONCAT("""","archivo","""",": ","""","/cantos/resucito/" &amp; LEFT(Table1[[#This Row],[id]], 1),"/",Table1[[#This Row],[id]],".html","""")</f>
        <v>"archivo": "/cantos/resucito/v/venespiritusanto.html"</v>
      </c>
      <c r="I176" t="str">
        <f>_xlfn.CONCAT("{ ","""","id","""",": ","""","",B176,"""",", ","""","titulo","""",": ","""",C176,"""",", ","""","salmo","""",": ","""",E176,"""",", ","""","letra","""",": ","""",G176,", ",Table1[[#This Row],[ab_citas]],"""",", ",H176,"},")</f>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himno", "archivo": "/cantos/resucito/v/venespiritusanto.html"},</v>
      </c>
    </row>
    <row r="177" spans="1:9" x14ac:dyDescent="0.35">
      <c r="A177">
        <v>168</v>
      </c>
      <c r="B177" t="str" cm="1">
        <f t="array" ref="B17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VLOOKUP(Table1[[#This Row],['#]],'Codigo Cantos'!A4:AN239, 40, FALSE)</f>
        <v>VEN, HIJO DEL HOMBRE</v>
      </c>
      <c r="E177" t="s">
        <v>737</v>
      </c>
      <c r="F177" t="s">
        <v>1066</v>
      </c>
      <c r="G177" t="s">
        <v>85</v>
      </c>
      <c r="H177" t="str">
        <f>_xlfn.CONCAT("""","archivo","""",": ","""","/cantos/resucito/" &amp; LEFT(Table1[[#This Row],[id]], 1),"/",Table1[[#This Row],[id]],".html","""")</f>
        <v>"archivo": "/cantos/resucito/v/venhijodelhombre.html"</v>
      </c>
      <c r="I177" t="str">
        <f>_xlfn.CONCAT("{ ","""","id","""",": ","""","",B177,"""",", ","""","titulo","""",": ","""",C177,"""",", ","""","salmo","""",": ","""",E177,"""",", ","""","letra","""",": ","""",G177,", ",Table1[[#This Row],[ab_citas]],"""",", ",H177,"},")</f>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ap", "archivo": "/cantos/resucito/v/venhijodelhombre.html"},</v>
      </c>
    </row>
    <row r="178" spans="1:9" x14ac:dyDescent="0.35">
      <c r="A178">
        <v>169</v>
      </c>
      <c r="B178" t="str" cm="1">
        <f t="array" ref="B17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VLOOKUP(Table1[[#This Row],['#]],'Codigo Cantos'!A4:AN239, 40, FALSE)</f>
        <v>VENI CREATOR</v>
      </c>
      <c r="E178" t="s">
        <v>709</v>
      </c>
      <c r="F178" t="s">
        <v>1110</v>
      </c>
      <c r="G178" t="s">
        <v>856</v>
      </c>
      <c r="H178" t="str">
        <f>_xlfn.CONCAT("""","archivo","""",": ","""","/cantos/resucito/" &amp; LEFT(Table1[[#This Row],[id]], 1),"/",Table1[[#This Row],[id]],".html","""")</f>
        <v>"archivo": "/cantos/resucito/v/venicreator.html"</v>
      </c>
      <c r="I178" t="str">
        <f>_xlfn.CONCAT("{ ","""","id","""",": ","""","",B178,"""",", ","""","titulo","""",": ","""",C178,"""",", ","""","salmo","""",": ","""",E178,"""",", ","""","letra","""",": ","""",G178,", ",Table1[[#This Row],[ab_citas]],"""",", ",H178,"},")</f>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himno", "archivo": "/cantos/resucito/v/venicreator.html"},</v>
      </c>
    </row>
    <row r="179" spans="1:9" x14ac:dyDescent="0.35">
      <c r="A179">
        <v>170</v>
      </c>
      <c r="B179" t="str" cm="1">
        <f t="array" ref="B17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VLOOKUP(Table1[[#This Row],['#]],'Codigo Cantos'!A4:AN239, 40, FALSE)</f>
        <v>VIENE EL SEÑOR</v>
      </c>
      <c r="E179" t="s">
        <v>740</v>
      </c>
      <c r="F179" t="s">
        <v>1096</v>
      </c>
      <c r="G179" t="s">
        <v>86</v>
      </c>
      <c r="H179" t="str">
        <f>_xlfn.CONCAT("""","archivo","""",": ","""","/cantos/resucito/" &amp; LEFT(Table1[[#This Row],[id]], 1),"/",Table1[[#This Row],[id]],".html","""")</f>
        <v>"archivo": "/cantos/resucito/v/vieneelsenor.html"</v>
      </c>
      <c r="I179" t="str">
        <f>_xlfn.CONCAT("{ ","""","id","""",": ","""","",B179,"""",", ","""","titulo","""",": ","""",C179,"""",", ","""","salmo","""",": ","""",E179,"""",", ","""","letra","""",": ","""",G179,", ",Table1[[#This Row],[ab_citas]],"""",", ",H179,"},")</f>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s93", "archivo": "/cantos/resucito/v/vieneelsenor.html"},</v>
      </c>
    </row>
    <row r="180" spans="1:9" x14ac:dyDescent="0.35">
      <c r="A180">
        <v>171</v>
      </c>
      <c r="B180" t="str" cm="1">
        <f t="array" ref="B18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VLOOKUP(Table1[[#This Row],['#]],'Codigo Cantos'!A4:AN239, 40, FALSE)</f>
        <v>VIRGEN DE LA MARAVILLA</v>
      </c>
      <c r="E180" t="s">
        <v>742</v>
      </c>
      <c r="F180" t="s">
        <v>1089</v>
      </c>
      <c r="G180" t="s">
        <v>857</v>
      </c>
      <c r="H180" t="str">
        <f>_xlfn.CONCAT("""","archivo","""",": ","""","/cantos/resucito/" &amp; LEFT(Table1[[#This Row],[id]], 1),"/",Table1[[#This Row],[id]],".html","""")</f>
        <v>"archivo": "/cantos/resucito/v/virgendelamaravilla.html"</v>
      </c>
      <c r="I180" t="str">
        <f>_xlfn.CONCAT("{ ","""","id","""",": ","""","",B180,"""",", ","""","titulo","""",": ","""",C180,"""",", ","""","salmo","""",": ","""",E180,"""",", ","""","letra","""",": ","""",G180,", ",Table1[[#This Row],[ab_citas]],"""",", ",H180,"},")</f>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maria", "archivo": "/cantos/resucito/v/virgendelamaravilla.html"},</v>
      </c>
    </row>
    <row r="181" spans="1:9" x14ac:dyDescent="0.35">
      <c r="A181">
        <v>172</v>
      </c>
      <c r="B181" t="str" cm="1">
        <f t="array" ref="B18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VLOOKUP(Table1[[#This Row],['#]],'Codigo Cantos'!A4:AN239, 40, FALSE)</f>
        <v>VIVID ALEGRES</v>
      </c>
      <c r="E181" t="s">
        <v>744</v>
      </c>
      <c r="F181" t="s">
        <v>1083</v>
      </c>
      <c r="G181" t="s">
        <v>87</v>
      </c>
      <c r="H181" t="str">
        <f>_xlfn.CONCAT("""","archivo","""",": ","""","/cantos/resucito/" &amp; LEFT(Table1[[#This Row],[id]], 1),"/",Table1[[#This Row],[id]],".html","""")</f>
        <v>"archivo": "/cantos/resucito/v/vividalegres.html"</v>
      </c>
      <c r="I181" t="str">
        <f>_xlfn.CONCAT("{ ","""","id","""",": ","""","",B181,"""",", ","""","titulo","""",": ","""",C181,"""",", ","""","salmo","""",": ","""",E181,"""",", ","""","letra","""",": ","""",G181,", ",Table1[[#This Row],[ab_citas]],"""",", ",H181,"},")</f>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flp", "archivo": "/cantos/resucito/v/vividalegres.html"},</v>
      </c>
    </row>
    <row r="182" spans="1:9" x14ac:dyDescent="0.35">
      <c r="A182">
        <v>173</v>
      </c>
      <c r="B182" t="str" cm="1">
        <f t="array" ref="B18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VLOOKUP(Table1[[#This Row],['#]],'Codigo Cantos'!A4:AN239, 40, FALSE)</f>
        <v>VOSOTROS SOIS LA LUZ DEL MUNDO</v>
      </c>
      <c r="E182" t="s">
        <v>746</v>
      </c>
      <c r="F182" t="s">
        <v>1085</v>
      </c>
      <c r="G182" t="s">
        <v>88</v>
      </c>
      <c r="H182" t="str">
        <f>_xlfn.CONCAT("""","archivo","""",": ","""","/cantos/resucito/" &amp; LEFT(Table1[[#This Row],[id]], 1),"/",Table1[[#This Row],[id]],".html","""")</f>
        <v>"archivo": "/cantos/resucito/v/vosotrossoislaluzdelmundo.html"</v>
      </c>
      <c r="I182" t="str">
        <f>_xlfn.CONCAT("{ ","""","id","""",": ","""","",B182,"""",", ","""","titulo","""",": ","""",C182,"""",", ","""","salmo","""",": ","""",E182,"""",", ","""","letra","""",": ","""",G182,", ",Table1[[#This Row],[ab_citas]],"""",", ",H182,"},")</f>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mt", "archivo": "/cantos/resucito/v/vosotrossoislaluzdelmundo.html"},</v>
      </c>
    </row>
    <row r="183" spans="1:9" x14ac:dyDescent="0.35">
      <c r="A183">
        <v>174</v>
      </c>
      <c r="B183" t="str" cm="1">
        <f t="array" ref="B18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VLOOKUP(Table1[[#This Row],['#]],'Codigo Cantos'!A4:AN239, 40, FALSE)</f>
        <v>YA VIENE MI DIOS</v>
      </c>
      <c r="E183" t="s">
        <v>134</v>
      </c>
      <c r="F183" t="s">
        <v>1063</v>
      </c>
      <c r="G183" t="s">
        <v>858</v>
      </c>
      <c r="H183" t="str">
        <f>_xlfn.CONCAT("""","archivo","""",": ","""","/cantos/resucito/" &amp; LEFT(Table1[[#This Row],[id]], 1),"/",Table1[[#This Row],[id]],".html","""")</f>
        <v>"archivo": "/cantos/resucito/y/yavienemidios.html"</v>
      </c>
      <c r="I183" t="str">
        <f>_xlfn.CONCAT("{ ","""","id","""",": ","""","",B183,"""",", ","""","titulo","""",": ","""",C183,"""",", ","""","salmo","""",": ","""",E183,"""",", ","""","letra","""",": ","""",G183,", ",Table1[[#This Row],[ab_citas]],"""",", ",H183,"},")</f>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kiko", "archivo": "/cantos/resucito/y/yavienemidios.html"},</v>
      </c>
    </row>
    <row r="184" spans="1:9" x14ac:dyDescent="0.35">
      <c r="A184">
        <v>175</v>
      </c>
      <c r="B184" t="str" cm="1">
        <f t="array" ref="B18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VLOOKUP(Table1[[#This Row],['#]],'Codigo Cantos'!A4:AN239, 40, FALSE)</f>
        <v>YAHVEH, TÚ ERES MI DIOS</v>
      </c>
      <c r="E184" t="s">
        <v>749</v>
      </c>
      <c r="F184" t="s">
        <v>1072</v>
      </c>
      <c r="G184" t="s">
        <v>859</v>
      </c>
      <c r="H184" t="str">
        <f>_xlfn.CONCAT("""","archivo","""",": ","""","/cantos/resucito/" &amp; LEFT(Table1[[#This Row],[id]], 1),"/",Table1[[#This Row],[id]],".html","""")</f>
        <v>"archivo": "/cantos/resucito/y/yahvehtueresmidios.html"</v>
      </c>
      <c r="I184" t="str">
        <f>_xlfn.CONCAT("{ ","""","id","""",": ","""","",B184,"""",", ","""","titulo","""",": ","""",C184,"""",", ","""","salmo","""",": ","""",E184,"""",", ","""","letra","""",": ","""",G184,", ",Table1[[#This Row],[ab_citas]],"""",", ",H184,"},")</f>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is", "archivo": "/cantos/resucito/y/yahvehtueresmidios.html"},</v>
      </c>
    </row>
    <row r="185" spans="1:9" x14ac:dyDescent="0.35">
      <c r="A185">
        <v>176</v>
      </c>
      <c r="B185" t="str" cm="1">
        <f t="array" ref="B18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VLOOKUP(Table1[[#This Row],['#]],'Codigo Cantos'!A4:AN239, 40, FALSE)</f>
        <v>YO TE AMO, SEÑOR</v>
      </c>
      <c r="E185" t="s">
        <v>990</v>
      </c>
      <c r="F185" t="s">
        <v>1044</v>
      </c>
      <c r="G185" t="s">
        <v>860</v>
      </c>
      <c r="H185" t="str">
        <f>_xlfn.CONCAT("""","archivo","""",": ","""","/cantos/resucito/" &amp; LEFT(Table1[[#This Row],[id]], 1),"/",Table1[[#This Row],[id]],".html","""")</f>
        <v>"archivo": "/cantos/resucito/y/yoteamosenor.html"</v>
      </c>
      <c r="I185" t="str">
        <f>_xlfn.CONCAT("{ ","""","id","""",": ","""","",B185,"""",", ","""","titulo","""",": ","""",C185,"""",", ","""","salmo","""",": ","""",E185,"""",", ","""","letra","""",": ","""",G185,", ",Table1[[#This Row],[ab_citas]],"""",", ",H185,"},")</f>
        <v>{ "id": "yoteamosenor", "titulo": "Yo te amo, Señor", "salmo": "Salmo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s18", "archivo": "/cantos/resucito/y/yoteamosenor.html"},</v>
      </c>
    </row>
    <row r="186" spans="1:9" x14ac:dyDescent="0.35">
      <c r="A186">
        <v>177</v>
      </c>
      <c r="B186" t="str" cm="1">
        <f t="array" ref="B18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VLOOKUP(Table1[[#This Row],['#]],'Codigo Cantos'!A4:AN239, 40, FALSE)</f>
        <v>YO VENGO A REUNIR</v>
      </c>
      <c r="E186" t="s">
        <v>753</v>
      </c>
      <c r="F186" t="s">
        <v>1072</v>
      </c>
      <c r="G186" t="s">
        <v>89</v>
      </c>
      <c r="H186" t="str">
        <f>_xlfn.CONCAT("""","archivo","""",": ","""","/cantos/resucito/" &amp; LEFT(Table1[[#This Row],[id]], 1),"/",Table1[[#This Row],[id]],".html","""")</f>
        <v>"archivo": "/cantos/resucito/y/yovengoareunir.html"</v>
      </c>
      <c r="I186" t="str">
        <f>_xlfn.CONCAT("{ ","""","id","""",": ","""","",B186,"""",", ","""","titulo","""",": ","""",C186,"""",", ","""","salmo","""",": ","""",E186,"""",", ","""","letra","""",": ","""",G186,", ",Table1[[#This Row],[ab_citas]],"""",", ",H186,"},")</f>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is", "archivo": "/cantos/resucito/y/yovengoareunir.html"},</v>
      </c>
    </row>
    <row r="187" spans="1:9" x14ac:dyDescent="0.35">
      <c r="A187">
        <v>178</v>
      </c>
      <c r="B187" t="str" cm="1">
        <f t="array" ref="B18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VLOOKUP(Table1[[#This Row],['#]],'Codigo Cantos'!A4:AN239, 40, FALSE)</f>
        <v>ZAQUEO</v>
      </c>
      <c r="E187" t="s">
        <v>755</v>
      </c>
      <c r="F187" t="s">
        <v>1012</v>
      </c>
      <c r="G187" t="s">
        <v>90</v>
      </c>
      <c r="H187" t="str">
        <f>_xlfn.CONCAT("""","archivo","""",": ","""","/cantos/resucito/" &amp; LEFT(Table1[[#This Row],[id]], 1),"/",Table1[[#This Row],[id]],".html","""")</f>
        <v>"archivo": "/cantos/resucito/z/zaqueo.html"</v>
      </c>
      <c r="I187" t="str">
        <f>_xlfn.CONCAT("{ ","""","id","""",": ","""","",B187,"""",", ","""","titulo","""",": ","""",C187,"""",", ","""","salmo","""",": ","""",E187,"""",", ","""","letra","""",": ","""",G187,", ",Table1[[#This Row],[ab_citas]],"""",", ",H187,"},")</f>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lc", "archivo": "/cantos/resucito/z/zaqueo.html"},</v>
      </c>
    </row>
    <row r="188" spans="1:9" x14ac:dyDescent="0.35">
      <c r="A188">
        <v>179</v>
      </c>
      <c r="B188" t="str" cm="1">
        <f t="array" ref="B18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VLOOKUP(Table1[[#This Row],['#]],'Codigo Cantos'!A4:AN239, 40, FALSE)</f>
        <v>ACLAMACIONES A LA ORACIÓN DE LOS FIELES</v>
      </c>
      <c r="E188" t="s">
        <v>350</v>
      </c>
      <c r="F188" t="s">
        <v>1097</v>
      </c>
      <c r="G188" t="s">
        <v>91</v>
      </c>
      <c r="H188" t="str">
        <f>_xlfn.CONCAT("""","archivo","""",": ","""","/cantos/resucito/" &amp; LEFT(Table1[[#This Row],[id]], 1),"/",Table1[[#This Row],[id]],".html","""")</f>
        <v>"archivo": "/cantos/resucito/a/aclamacionesalaoraciondelosfieles.html"</v>
      </c>
      <c r="I188" t="str">
        <f>_xlfn.CONCAT("{ ","""","id","""",": ","""","",B188,"""",", ","""","titulo","""",": ","""",C188,"""",", ","""","salmo","""",": ","""",E188,"""",", ","""","letra","""",": ","""",G188,", ",Table1[[#This Row],[ab_citas]],"""",", ",H188,"},")</f>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oraciones", "archivo": "/cantos/resucito/a/aclamacionesalaoraciondelosfieles.html"},</v>
      </c>
    </row>
    <row r="189" spans="1:9" x14ac:dyDescent="0.35">
      <c r="A189">
        <v>180</v>
      </c>
      <c r="B189" t="str" cm="1">
        <f t="array" ref="B18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VLOOKUP(Table1[[#This Row],['#]],'Codigo Cantos'!A4:AN239, 40, FALSE)</f>
        <v>ALELUYA INTERLECCIONAL</v>
      </c>
      <c r="E189" t="s">
        <v>365</v>
      </c>
      <c r="F189" t="s">
        <v>1098</v>
      </c>
      <c r="G189" t="s">
        <v>92</v>
      </c>
      <c r="H189" t="str">
        <f>_xlfn.CONCAT("""","archivo","""",": ","""","/cantos/resucito/" &amp; LEFT(Table1[[#This Row],[id]], 1),"/",Table1[[#This Row],[id]],".html","""")</f>
        <v>"archivo": "/cantos/resucito/a/aleluyainterleccional.html"</v>
      </c>
      <c r="I189" t="str">
        <f>_xlfn.CONCAT("{ ","""","id","""",": ","""","",B189,"""",", ","""","titulo","""",": ","""",C189,"""",", ","""","salmo","""",": ","""",E189,"""",", ","""","letra","""",": ","""",G189,", ",Table1[[#This Row],[ab_citas]],"""",", ",H189,"},")</f>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aleluya", "archivo": "/cantos/resucito/a/aleluyainterleccional.html"},</v>
      </c>
    </row>
    <row r="190" spans="1:9" x14ac:dyDescent="0.35">
      <c r="A190">
        <v>181</v>
      </c>
      <c r="B190" t="str" cm="1">
        <f t="array" ref="B19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VLOOKUP(Table1[[#This Row],['#]],'Codigo Cantos'!A4:AN239, 40, FALSE)</f>
        <v>ALELUYA PASCUAL</v>
      </c>
      <c r="E190" t="s">
        <v>367</v>
      </c>
      <c r="F190" t="s">
        <v>1084</v>
      </c>
      <c r="G190" t="s">
        <v>93</v>
      </c>
      <c r="H190" t="str">
        <f>_xlfn.CONCAT("""","archivo","""",": ","""","/cantos/resucito/" &amp; LEFT(Table1[[#This Row],[id]], 1),"/",Table1[[#This Row],[id]],".html","""")</f>
        <v>"archivo": "/cantos/resucito/a/aleluyapascual.html"</v>
      </c>
      <c r="I190" t="str">
        <f>_xlfn.CONCAT("{ ","""","id","""",": ","""","",B190,"""",", ","""","titulo","""",": ","""",C190,"""",", ","""","salmo","""",": ","""",E190,"""",", ","""","letra","""",": ","""",G190,", ",Table1[[#This Row],[ab_citas]],"""",", ",H190,"},")</f>
        <v>{ "id": "aleluyapascual", "titulo": "Aleluya pascual", "salmo": "Apropiado para el tiempo Pascual", "letra": "aleluya pascual cristo jesús ha resucitado. aleluya., pascua", "archivo": "/cantos/resucito/a/aleluyapascual.html"},</v>
      </c>
    </row>
    <row r="191" spans="1:9" x14ac:dyDescent="0.35">
      <c r="A191">
        <v>182</v>
      </c>
      <c r="B191" t="str" cm="1">
        <f t="array" ref="B19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VLOOKUP(Table1[[#This Row],['#]],'Codigo Cantos'!A4:AN239, 40, FALSE)</f>
        <v>ANTÍFONA PARA EL EVANGELIO</v>
      </c>
      <c r="E191" t="s">
        <v>381</v>
      </c>
      <c r="F191" t="s">
        <v>1099</v>
      </c>
      <c r="G191" t="s">
        <v>94</v>
      </c>
      <c r="H191" t="str">
        <f>_xlfn.CONCAT("""","archivo","""",": ","""","/cantos/resucito/" &amp; LEFT(Table1[[#This Row],[id]], 1),"/",Table1[[#This Row],[id]],".html","""")</f>
        <v>"archivo": "/cantos/resucito/a/antifonaparaelevangelio.html"</v>
      </c>
      <c r="I191" t="str">
        <f>_xlfn.CONCAT("{ ","""","id","""",": ","""","",B191,"""",", ","""","titulo","""",": ","""",C191,"""",", ","""","salmo","""",": ","""",E191,"""",", ","""","letra","""",": ","""",G191,", ",Table1[[#This Row],[ab_citas]],"""",", ",H191,"},")</f>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evangelio", "archivo": "/cantos/resucito/a/antifonaparaelevangelio.html"},</v>
      </c>
    </row>
    <row r="192" spans="1:9" x14ac:dyDescent="0.35">
      <c r="A192">
        <v>183</v>
      </c>
      <c r="B192" t="str" cm="1">
        <f t="array" ref="B19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VLOOKUP(Table1[[#This Row],['#]],'Codigo Cantos'!A4:AN239, 40, FALSE)</f>
        <v>BENDICIÓN DEL AGUA</v>
      </c>
      <c r="E192" t="s">
        <v>400</v>
      </c>
      <c r="F192" t="s">
        <v>1100</v>
      </c>
      <c r="G192" t="s">
        <v>861</v>
      </c>
      <c r="H192" t="str">
        <f>_xlfn.CONCAT("""","archivo","""",": ","""","/cantos/resucito/" &amp; LEFT(Table1[[#This Row],[id]], 1),"/",Table1[[#This Row],[id]],".html","""")</f>
        <v>"archivo": "/cantos/resucito/b/bendiciondelagua.html"</v>
      </c>
      <c r="I192" t="str">
        <f>_xlfn.CONCAT("{ ","""","id","""",": ","""","",B192,"""",", ","""","titulo","""",": ","""",C192,"""",", ","""","salmo","""",": ","""",E192,"""",", ","""","letra","""",": ","""",G192,", ",Table1[[#This Row],[ab_citas]],"""",", ",H192,"},")</f>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agua", "archivo": "/cantos/resucito/b/bendiciondelagua.html"},</v>
      </c>
    </row>
    <row r="193" spans="1:9" x14ac:dyDescent="0.35">
      <c r="A193">
        <v>185</v>
      </c>
      <c r="B193" t="str" cm="1">
        <f t="array" ref="B19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VLOOKUP(Table1[[#This Row],['#]],'Codigo Cantos'!A4:AN239, 40, FALSE)</f>
        <v>CELEBRACIÓN PENITENCIAL (BENDICIÓN PENITENCIAL )</v>
      </c>
      <c r="E193" t="s">
        <v>423</v>
      </c>
      <c r="F193" t="s">
        <v>1101</v>
      </c>
      <c r="G193" t="s">
        <v>862</v>
      </c>
      <c r="H193" t="str">
        <f>_xlfn.CONCAT("""","archivo","""",": ","""","/cantos/resucito/" &amp; LEFT(Table1[[#This Row],[id]], 1),"/",Table1[[#This Row],[id]],".html","""")</f>
        <v>"archivo": "/cantos/resucito/c/celebracionpenitencial(bendicionpenitencial).html"</v>
      </c>
      <c r="I193" t="str">
        <f>_xlfn.CONCAT("{ ","""","id","""",": ","""","",B193,"""",", ","""","titulo","""",": ","""",C193,"""",", ","""","salmo","""",": ","""",E193,"""",", ","""","letra","""",": ","""",G193,", ",Table1[[#This Row],[ab_citas]],"""",", ",H193,"},")</f>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penitencial", "archivo": "/cantos/resucito/c/celebracionpenitencial(bendicionpenitencial).html"},</v>
      </c>
    </row>
    <row r="194" spans="1:9" x14ac:dyDescent="0.35">
      <c r="A194">
        <v>186</v>
      </c>
      <c r="B194" t="str" cm="1">
        <f t="array" ref="B19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VLOOKUP(Table1[[#This Row],['#]],'Codigo Cantos'!A4:AN239, 40, FALSE)</f>
        <v>CORDERO DE DIOS</v>
      </c>
      <c r="E194" t="s">
        <v>442</v>
      </c>
      <c r="F194" t="s">
        <v>1102</v>
      </c>
      <c r="G194" t="s">
        <v>863</v>
      </c>
      <c r="H194" t="str">
        <f>_xlfn.CONCAT("""","archivo","""",": ","""","/cantos/resucito/" &amp; LEFT(Table1[[#This Row],[id]], 1),"/",Table1[[#This Row],[id]],".html","""")</f>
        <v>"archivo": "/cantos/resucito/c/corderodedios.html"</v>
      </c>
      <c r="I194" t="str">
        <f>_xlfn.CONCAT("{ ","""","id","""",": ","""","",B194,"""",", ","""","titulo","""",": ","""",C194,"""",", ","""","salmo","""",": ","""",E194,"""",", ","""","letra","""",": ","""",G194,", ",Table1[[#This Row],[ab_citas]],"""",", ",H194,"},")</f>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cordero", "archivo": "/cantos/resucito/c/corderodedios.html"},</v>
      </c>
    </row>
    <row r="195" spans="1:9" x14ac:dyDescent="0.35">
      <c r="A195">
        <v>187</v>
      </c>
      <c r="B195" t="str" cm="1">
        <f t="array" ref="B19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VLOOKUP(Table1[[#This Row],['#]],'Codigo Cantos'!A4:AN239, 40, FALSE)</f>
        <v>CREDO</v>
      </c>
      <c r="E195" t="s">
        <v>444</v>
      </c>
      <c r="F195" t="s">
        <v>1103</v>
      </c>
      <c r="G195" t="s">
        <v>864</v>
      </c>
      <c r="H195" t="str">
        <f>_xlfn.CONCAT("""","archivo","""",": ","""","/cantos/resucito/" &amp; LEFT(Table1[[#This Row],[id]], 1),"/",Table1[[#This Row],[id]],".html","""")</f>
        <v>"archivo": "/cantos/resucito/c/credo.html"</v>
      </c>
      <c r="I195" t="str">
        <f>_xlfn.CONCAT("{ ","""","id","""",": ","""","",B195,"""",", ","""","titulo","""",": ","""",C195,"""",", ","""","salmo","""",": ","""",E195,"""",", ","""","letra","""",": ","""",G195,", ",Table1[[#This Row],[ab_citas]],"""",", ",H195,"},")</f>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credo", "archivo": "/cantos/resucito/c/credo.html"},</v>
      </c>
    </row>
    <row r="196" spans="1:9" x14ac:dyDescent="0.35">
      <c r="A196">
        <v>188</v>
      </c>
      <c r="B196" t="str" cm="1">
        <f t="array" ref="B19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VLOOKUP(Table1[[#This Row],['#]],'Codigo Cantos'!A4:AN239, 40, FALSE)</f>
        <v>GLORIA A DIOS EN LO ALTO DEL CIELO</v>
      </c>
      <c r="E196" t="s">
        <v>517</v>
      </c>
      <c r="F196" t="s">
        <v>1110</v>
      </c>
      <c r="G196" t="s">
        <v>865</v>
      </c>
      <c r="H196" t="str">
        <f>_xlfn.CONCAT("""","archivo","""",": ","""","/cantos/resucito/" &amp; LEFT(Table1[[#This Row],[id]], 1),"/",Table1[[#This Row],[id]],".html","""")</f>
        <v>"archivo": "/cantos/resucito/g/gloriaadiosenloaltodelcielo.html"</v>
      </c>
      <c r="I196" t="str">
        <f>_xlfn.CONCAT("{ ","""","id","""",": ","""","",B196,"""",", ","""","titulo","""",": ","""",C196,"""",", ","""","salmo","""",": ","""",E196,"""",", ","""","letra","""",": ","""",G196,", ",Table1[[#This Row],[ab_citas]],"""",", ",H196,"},")</f>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himno", "archivo": "/cantos/resucito/g/gloriaadiosenloaltodelcielo.html"},</v>
      </c>
    </row>
    <row r="197" spans="1:9" x14ac:dyDescent="0.35">
      <c r="A197">
        <v>189</v>
      </c>
      <c r="B197" t="str" cm="1">
        <f t="array" ref="B19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VLOOKUP(Table1[[#This Row],['#]],'Codigo Cantos'!A4:AN239, 40, FALSE)</f>
        <v>LETANÍAS DE LOS SANTOS</v>
      </c>
      <c r="E197" t="s">
        <v>400</v>
      </c>
      <c r="F197" t="s">
        <v>1104</v>
      </c>
      <c r="G197" s="1" t="s">
        <v>866</v>
      </c>
      <c r="H197" t="str">
        <f>_xlfn.CONCAT("""","archivo","""",": ","""","/cantos/resucito/" &amp; LEFT(Table1[[#This Row],[id]], 1),"/",Table1[[#This Row],[id]],".html","""")</f>
        <v>"archivo": "/cantos/resucito/l/letaniasdelossantos.html"</v>
      </c>
      <c r="I197" t="str">
        <f>_xlfn.CONCAT("{ ","""","id","""",": ","""","",B197,"""",", ","""","titulo","""",": ","""",C197,"""",", ","""","salmo","""",": ","""",E197,"""",", ","""","letra","""",": ","""",G197,", ",Table1[[#This Row],[ab_citas]],"""",", ",H197,"},")</f>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letanias", "archivo": "/cantos/resucito/l/letaniasdelossantos.html"},</v>
      </c>
    </row>
    <row r="198" spans="1:9" x14ac:dyDescent="0.35">
      <c r="A198">
        <v>191</v>
      </c>
      <c r="B198" t="str" cm="1">
        <f t="array" ref="B19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VLOOKUP(Table1[[#This Row],['#]],'Codigo Cantos'!A4:AN239, 40, FALSE)</f>
        <v>LETANÍAS PENITENCIALES I</v>
      </c>
      <c r="E198" t="s">
        <v>578</v>
      </c>
      <c r="F198" t="s">
        <v>1104</v>
      </c>
      <c r="G198" t="s">
        <v>95</v>
      </c>
      <c r="H198" t="str">
        <f>_xlfn.CONCAT("""","archivo","""",": ","""","/cantos/resucito/" &amp; LEFT(Table1[[#This Row],[id]], 1),"/",Table1[[#This Row],[id]],".html","""")</f>
        <v>"archivo": "/cantos/resucito/l/letaniaspenitencialesi.html"</v>
      </c>
      <c r="I198" t="str">
        <f>_xlfn.CONCAT("{ ","""","id","""",": ","""","",B198,"""",", ","""","titulo","""",": ","""",C198,"""",", ","""","salmo","""",": ","""",E198,"""",", ","""","letra","""",": ","""",G198,", ",Table1[[#This Row],[ab_citas]],"""",", ",H198,"},")</f>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letanias", "archivo": "/cantos/resucito/l/letaniaspenitencialesi.html"},</v>
      </c>
    </row>
    <row r="199" spans="1:9" x14ac:dyDescent="0.35">
      <c r="A199">
        <v>193</v>
      </c>
      <c r="B199" t="str" cm="1">
        <f t="array" ref="B19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VLOOKUP(Table1[[#This Row],['#]],'Codigo Cantos'!A4:AN239, 40, FALSE)</f>
        <v>PADRE NUESTRO</v>
      </c>
      <c r="E199" t="s">
        <v>631</v>
      </c>
      <c r="F199" t="s">
        <v>1105</v>
      </c>
      <c r="G199" t="s">
        <v>96</v>
      </c>
      <c r="H199" t="str">
        <f>_xlfn.CONCAT("""","archivo","""",": ","""","/cantos/resucito/" &amp; LEFT(Table1[[#This Row],[id]], 1),"/",Table1[[#This Row],[id]],".html","""")</f>
        <v>"archivo": "/cantos/resucito/p/padrenuestro.html"</v>
      </c>
      <c r="I199" t="str">
        <f>_xlfn.CONCAT("{ ","""","id","""",": ","""","",B199,"""",", ","""","titulo","""",": ","""",C199,"""",", ","""","salmo","""",": ","""",E199,"""",", ","""","letra","""",": ","""",G199,", ",Table1[[#This Row],[ab_citas]],"""",", ",H199,"},")</f>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Padre Nuestro", "archivo": "/cantos/resucito/p/padrenuestro.html"},</v>
      </c>
    </row>
    <row r="200" spans="1:9" x14ac:dyDescent="0.35">
      <c r="A200">
        <v>194</v>
      </c>
      <c r="B200" t="str" cm="1">
        <f t="array" ref="B20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VLOOKUP(Table1[[#This Row],['#]],'Codigo Cantos'!A4:AN239, 40, FALSE)</f>
        <v>PLEGARIA EUCARÍSTICA II</v>
      </c>
      <c r="E200" t="s">
        <v>636</v>
      </c>
      <c r="F200" t="s">
        <v>1106</v>
      </c>
      <c r="G200" s="1" t="s">
        <v>867</v>
      </c>
      <c r="H200" t="str">
        <f>_xlfn.CONCAT("""","archivo","""",": ","""","/cantos/resucito/" &amp; LEFT(Table1[[#This Row],[id]], 1),"/",Table1[[#This Row],[id]],".html","""")</f>
        <v>"archivo": "/cantos/resucito/p/plegariaeucaristicaii.html"</v>
      </c>
      <c r="I200" t="str">
        <f>_xlfn.CONCAT("{ ","""","id","""",": ","""","",B200,"""",", ","""","titulo","""",": ","""",C200,"""",", ","""","salmo","""",": ","""",E200,"""",", ","""","letra","""",": ","""",G200,", ",Table1[[#This Row],[ab_citas]],"""",", ",H200,"},")</f>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plegaria", "archivo": "/cantos/resucito/p/plegariaeucaristicaii.html"},</v>
      </c>
    </row>
    <row r="201" spans="1:9" x14ac:dyDescent="0.35">
      <c r="A201">
        <v>197</v>
      </c>
      <c r="B201" t="str" cm="1">
        <f t="array" ref="B20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VLOOKUP(Table1[[#This Row],['#]],'Codigo Cantos'!A4:AN239, 40, FALSE)</f>
        <v>PLEGARIA EUCARÍSTICA II</v>
      </c>
      <c r="E201" t="s">
        <v>637</v>
      </c>
      <c r="F201" t="s">
        <v>1106</v>
      </c>
      <c r="G201" t="s">
        <v>868</v>
      </c>
      <c r="H201" t="str">
        <f>_xlfn.CONCAT("""","archivo","""",": ","""","/cantos/resucito/" &amp; LEFT(Table1[[#This Row],[id]], 1),"/",Table1[[#This Row],[id]],".html","""")</f>
        <v>"archivo": "/cantos/resucito/p/plegariaeucaristicaii.html"</v>
      </c>
      <c r="I201" t="str">
        <f>_xlfn.CONCAT("{ ","""","id","""",": ","""","",B201,"""",", ","""","titulo","""",": ","""",C201,"""",", ","""","salmo","""",": ","""",E201,"""",", ","""","letra","""",": ","""",G201,", ",Table1[[#This Row],[ab_citas]],"""",", ",H201,"},")</f>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plegaria", "archivo": "/cantos/resucito/p/plegariaeucaristicaii.html"},</v>
      </c>
    </row>
    <row r="202" spans="1:9" x14ac:dyDescent="0.35">
      <c r="A202">
        <v>200</v>
      </c>
      <c r="B202" t="str" cm="1">
        <f t="array" ref="B20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VLOOKUP(Table1[[#This Row],['#]],'Codigo Cantos'!A4:AN239, 40, FALSE)</f>
        <v xml:space="preserve">PLEGARIA EUCARÍSTICA IV </v>
      </c>
      <c r="E202" t="s">
        <v>639</v>
      </c>
      <c r="F202" t="s">
        <v>1106</v>
      </c>
      <c r="G202" t="s">
        <v>869</v>
      </c>
      <c r="H202" t="str">
        <f>_xlfn.CONCAT("""","archivo","""",": ","""","/cantos/resucito/" &amp; LEFT(Table1[[#This Row],[id]], 1),"/",Table1[[#This Row],[id]],".html","""")</f>
        <v>"archivo": "/cantos/resucito/p/plegariaeucaristicaiv.html"</v>
      </c>
      <c r="I202" t="str">
        <f>_xlfn.CONCAT("{ ","""","id","""",": ","""","",B202,"""",", ","""","titulo","""",": ","""",C202,"""",", ","""","salmo","""",": ","""",E202,"""",", ","""","letra","""",": ","""",G202,", ",Table1[[#This Row],[ab_citas]],"""",", ",H202,"},")</f>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plegaria", "archivo": "/cantos/resucito/p/plegariaeucaristicaiv.html"},</v>
      </c>
    </row>
    <row r="203" spans="1:9" x14ac:dyDescent="0.35">
      <c r="A203">
        <v>204</v>
      </c>
      <c r="B203" t="str" cm="1">
        <f t="array" ref="B20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VLOOKUP(Table1[[#This Row],['#]],'Codigo Cantos'!A4:AN239, 40, FALSE)</f>
        <v>PREFACIO PARA ADVIENTO Y NAVIDAD</v>
      </c>
      <c r="E203" t="s">
        <v>649</v>
      </c>
      <c r="F203" t="s">
        <v>1106</v>
      </c>
      <c r="G203" t="s">
        <v>870</v>
      </c>
      <c r="H203" t="str">
        <f>_xlfn.CONCAT("""","archivo","""",": ","""","/cantos/resucito/" &amp; LEFT(Table1[[#This Row],[id]], 1),"/",Table1[[#This Row],[id]],".html","""")</f>
        <v>"archivo": "/cantos/resucito/p/prefacioparaadvientoynavidad.html"</v>
      </c>
      <c r="I203" t="str">
        <f>_xlfn.CONCAT("{ ","""","id","""",": ","""","",B203,"""",", ","""","titulo","""",": ","""",C203,"""",", ","""","salmo","""",": ","""",E203,"""",", ","""","letra","""",": ","""",G203,", ",Table1[[#This Row],[ab_citas]],"""",", ",H203,"},")</f>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plegaria", "archivo": "/cantos/resucito/p/prefacioparaadvientoynavidad.html"},</v>
      </c>
    </row>
    <row r="204" spans="1:9" x14ac:dyDescent="0.35">
      <c r="A204">
        <v>205</v>
      </c>
      <c r="B204" t="str" cm="1">
        <f t="array" ref="B20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VLOOKUP(Table1[[#This Row],['#]],'Codigo Cantos'!A4:AN239, 40, FALSE)</f>
        <v>PREFACIO PARA EL TIEMPO PASCUAL</v>
      </c>
      <c r="E204" t="s">
        <v>651</v>
      </c>
      <c r="F204" t="s">
        <v>1106</v>
      </c>
      <c r="G204" t="s">
        <v>871</v>
      </c>
      <c r="H204" t="str">
        <f>_xlfn.CONCAT("""","archivo","""",": ","""","/cantos/resucito/" &amp; LEFT(Table1[[#This Row],[id]], 1),"/",Table1[[#This Row],[id]],".html","""")</f>
        <v>"archivo": "/cantos/resucito/p/prefacioparaeltiempopascual.html"</v>
      </c>
      <c r="I204" t="str">
        <f>_xlfn.CONCAT("{ ","""","id","""",": ","""","",B204,"""",", ","""","titulo","""",": ","""",C204,"""",", ","""","salmo","""",": ","""",E204,"""",", ","""","letra","""",": ","""",G204,", ",Table1[[#This Row],[ab_citas]],"""",", ",H204,"},")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plegaria", "archivo": "/cantos/resucito/p/prefacioparaeltiempopascual.html"},</v>
      </c>
    </row>
    <row r="205" spans="1:9" x14ac:dyDescent="0.35">
      <c r="A205">
        <v>206</v>
      </c>
      <c r="B205" t="str" cm="1">
        <f t="array" ref="B20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VLOOKUP(Table1[[#This Row],['#]],'Codigo Cantos'!A4:AN239, 40, FALSE)</f>
        <v>PREGÓN PASCUAL</v>
      </c>
      <c r="E205" t="s">
        <v>653</v>
      </c>
      <c r="F205" t="s">
        <v>1107</v>
      </c>
      <c r="G205" t="s">
        <v>872</v>
      </c>
      <c r="H205" t="str">
        <f>_xlfn.CONCAT("""","archivo","""",": ","""","/cantos/resucito/" &amp; LEFT(Table1[[#This Row],[id]], 1),"/",Table1[[#This Row],[id]],".html","""")</f>
        <v>"archivo": "/cantos/resucito/p/pregonpascual.html"</v>
      </c>
      <c r="I205" t="str">
        <f>_xlfn.CONCAT("{ ","""","id","""",": ","""","",B205,"""",", ","""","titulo","""",": ","""",C205,"""",", ","""","salmo","""",": ","""",E205,"""",", ","""","letra","""",": ","""",G205,", ",Table1[[#This Row],[ab_citas]],"""",", ",H205,"},")</f>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pregon", "archivo": "/cantos/resucito/p/pregonpascual.html"},</v>
      </c>
    </row>
    <row r="206" spans="1:9" x14ac:dyDescent="0.35">
      <c r="A206">
        <v>208</v>
      </c>
      <c r="B206" t="str" cm="1">
        <f t="array" ref="B20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VLOOKUP(Table1[[#This Row],['#]],'Codigo Cantos'!A4:AN239, 40, FALSE)</f>
        <v>SALMODIA PARA EL EVANGELIO</v>
      </c>
      <c r="E206" t="s">
        <v>669</v>
      </c>
      <c r="F206" t="s">
        <v>1108</v>
      </c>
      <c r="G206" t="s">
        <v>873</v>
      </c>
      <c r="H206" t="str">
        <f>_xlfn.CONCAT("""","archivo","""",": ","""","/cantos/resucito/" &amp; LEFT(Table1[[#This Row],[id]], 1),"/",Table1[[#This Row],[id]],".html","""")</f>
        <v>"archivo": "/cantos/resucito/s/salmodiaparaelevangelio.html"</v>
      </c>
      <c r="I206" t="str">
        <f>_xlfn.CONCAT("{ ","""","id","""",": ","""","",B206,"""",", ","""","titulo","""",": ","""",C206,"""",", ","""","salmo","""",": ","""",E206,"""",", ","""","letra","""",": ","""",G206,", ",Table1[[#This Row],[ab_citas]],"""",", ",H206,"},")</f>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salmodia", "archivo": "/cantos/resucito/s/salmodiaparaelevangelio.html"},</v>
      </c>
    </row>
    <row r="207" spans="1:9" x14ac:dyDescent="0.35">
      <c r="A207">
        <v>209</v>
      </c>
      <c r="B207" t="str" cm="1">
        <f t="array" ref="B20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VLOOKUP(Table1[[#This Row],['#]],'Codigo Cantos'!A4:AN239, 40, FALSE)</f>
        <v>SALMODIA PARA EL ROSARIO</v>
      </c>
      <c r="E207" t="s">
        <v>777</v>
      </c>
      <c r="F207" t="s">
        <v>1108</v>
      </c>
      <c r="G207" t="s">
        <v>874</v>
      </c>
      <c r="H207" t="str">
        <f>_xlfn.CONCAT("""","archivo","""",": ","""","/cantos/resucito/" &amp; LEFT(Table1[[#This Row],[id]], 1),"/",Table1[[#This Row],[id]],".html","""")</f>
        <v>"archivo": "/cantos/resucito/s/salmodiaparaelrosario.html"</v>
      </c>
      <c r="I207" t="str">
        <f>_xlfn.CONCAT("{ ","""","id","""",": ","""","",B207,"""",", ","""","titulo","""",": ","""",C207,"""",", ","""","salmo","""",": ","""",E207,"""",", ","""","letra","""",": ","""",G207,", ",Table1[[#This Row],[ab_citas]],"""",", ",H207,"},")</f>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salmodia", "archivo": "/cantos/resucito/s/salmodiaparaelrosario.html"},</v>
      </c>
    </row>
    <row r="208" spans="1:9" x14ac:dyDescent="0.35">
      <c r="A208">
        <v>210</v>
      </c>
      <c r="B208" t="str" cm="1">
        <f t="array" ref="B20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VLOOKUP(Table1[[#This Row],['#]],'Codigo Cantos'!A4:AN239, 40, FALSE)</f>
        <v>SALMODIA PARA EL SALMO RESPONSORIAL</v>
      </c>
      <c r="E208" t="s">
        <v>365</v>
      </c>
      <c r="F208" t="s">
        <v>1108</v>
      </c>
      <c r="G208" t="s">
        <v>875</v>
      </c>
      <c r="H208" t="str">
        <f>_xlfn.CONCAT("""","archivo","""",": ","""","/cantos/resucito/" &amp; LEFT(Table1[[#This Row],[id]], 1),"/",Table1[[#This Row],[id]],".html","""")</f>
        <v>"archivo": "/cantos/resucito/s/salmodiaparaelsalmoresponsorial.html"</v>
      </c>
      <c r="I208" t="str">
        <f>_xlfn.CONCAT("{ ","""","id","""",": ","""","",B208,"""",", ","""","titulo","""",": ","""",C208,"""",", ","""","salmo","""",": ","""",E208,"""",", ","""","letra","""",": ","""",G208,", ",Table1[[#This Row],[ab_citas]],"""",", ",H208,"},")</f>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salmodia", "archivo": "/cantos/resucito/s/salmodiaparaelsalmoresponsorial.html"},</v>
      </c>
    </row>
    <row r="209" spans="1:9" x14ac:dyDescent="0.35">
      <c r="A209">
        <v>211</v>
      </c>
      <c r="B209" t="str" cm="1">
        <f t="array" ref="B20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VLOOKUP(Table1[[#This Row],['#]],'Codigo Cantos'!A4:AN239, 40, FALSE)</f>
        <v>SALMODIAS PARA LA ORACIÓN DE LOS FIELES</v>
      </c>
      <c r="E209" t="s">
        <v>673</v>
      </c>
      <c r="F209" t="s">
        <v>1108</v>
      </c>
      <c r="G209" t="s">
        <v>876</v>
      </c>
      <c r="H209" t="str">
        <f>_xlfn.CONCAT("""","archivo","""",": ","""","/cantos/resucito/" &amp; LEFT(Table1[[#This Row],[id]], 1),"/",Table1[[#This Row],[id]],".html","""")</f>
        <v>"archivo": "/cantos/resucito/s/salmodiasparalaoraciondelosfieles.html"</v>
      </c>
      <c r="I209" t="str">
        <f>_xlfn.CONCAT("{ ","""","id","""",": ","""","",B209,"""",", ","""","titulo","""",": ","""",C209,"""",", ","""","salmo","""",": ","""",E209,"""",", ","""","letra","""",": ","""",G209,", ",Table1[[#This Row],[ab_citas]],"""",", ",H209,"},")</f>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salmodia", "archivo": "/cantos/resucito/s/salmodiasparalaoraciondelosfieles.html"},</v>
      </c>
    </row>
    <row r="210" spans="1:9" x14ac:dyDescent="0.35">
      <c r="A210">
        <v>212</v>
      </c>
      <c r="B210" t="str" cm="1">
        <f t="array" ref="B21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VLOOKUP(Table1[[#This Row],['#]],'Codigo Cantos'!A4:AN239, 40, FALSE)</f>
        <v>SALMODIAS PARA LAUDES</v>
      </c>
      <c r="E210" t="s">
        <v>675</v>
      </c>
      <c r="F210" t="s">
        <v>1108</v>
      </c>
      <c r="G210" t="s">
        <v>877</v>
      </c>
      <c r="H210" t="str">
        <f>_xlfn.CONCAT("""","archivo","""",": ","""","/cantos/resucito/" &amp; LEFT(Table1[[#This Row],[id]], 1),"/",Table1[[#This Row],[id]],".html","""")</f>
        <v>"archivo": "/cantos/resucito/s/salmodiasparalaudes.html"</v>
      </c>
      <c r="I210" t="str">
        <f>_xlfn.CONCAT("{ ","""","id","""",": ","""","",B210,"""",", ","""","titulo","""",": ","""",C210,"""",", ","""","salmo","""",": ","""",E210,"""",", ","""","letra","""",": ","""",G210,", ",Table1[[#This Row],[ab_citas]],"""",", ",H210,"},")</f>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salmodia", "archivo": "/cantos/resucito/s/salmodiasparalaudes.html"},</v>
      </c>
    </row>
    <row r="211" spans="1:9" x14ac:dyDescent="0.35">
      <c r="A211">
        <v>214</v>
      </c>
      <c r="B211" t="str" cm="1">
        <f t="array" ref="B21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VLOOKUP(Table1[[#This Row],['#]],'Codigo Cantos'!A4:AN239, 40, FALSE)</f>
        <v>SANTO</v>
      </c>
      <c r="E211" t="s">
        <v>679</v>
      </c>
      <c r="F211" t="s">
        <v>1109</v>
      </c>
      <c r="G211" t="s">
        <v>878</v>
      </c>
      <c r="H211" t="str">
        <f>_xlfn.CONCAT("""","archivo","""",": ","""","/cantos/resucito/" &amp; LEFT(Table1[[#This Row],[id]], 1),"/",Table1[[#This Row],[id]],".html","""")</f>
        <v>"archivo": "/cantos/resucito/s/santo.html"</v>
      </c>
      <c r="I211" t="str">
        <f>_xlfn.CONCAT("{ ","""","id","""",": ","""","",B211,"""",", ","""","titulo","""",": ","""",C211,"""",", ","""","salmo","""",": ","""",E211,"""",", ","""","letra","""",": ","""",G211,", ",Table1[[#This Row],[ab_citas]],"""",", ",H211,"},")</f>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santo", "archivo": "/cantos/resucito/s/santo.html"},</v>
      </c>
    </row>
    <row r="212" spans="1:9" x14ac:dyDescent="0.35">
      <c r="A212">
        <v>215</v>
      </c>
      <c r="B212" t="str" cm="1">
        <f t="array" ref="B21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VLOOKUP(Table1[[#This Row],['#]],'Codigo Cantos'!A4:AN239, 40, FALSE)</f>
        <v>SANTO</v>
      </c>
      <c r="E212" t="s">
        <v>680</v>
      </c>
      <c r="F212" t="s">
        <v>1109</v>
      </c>
      <c r="G212" t="s">
        <v>97</v>
      </c>
      <c r="H212" t="str">
        <f>_xlfn.CONCAT("""","archivo","""",": ","""","/cantos/resucito/" &amp; LEFT(Table1[[#This Row],[id]], 1),"/",Table1[[#This Row],[id]],".html","""")</f>
        <v>"archivo": "/cantos/resucito/s/santo.html"</v>
      </c>
      <c r="I212" t="str">
        <f>_xlfn.CONCAT("{ ","""","id","""",": ","""","",B212,"""",", ","""","titulo","""",": ","""",C212,"""",", ","""","salmo","""",": ","""",E212,"""",", ","""","letra","""",": ","""",G212,", ",Table1[[#This Row],[ab_citas]],"""",", ",H212,"},")</f>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santo", "archivo": "/cantos/resucito/s/santo.html"},</v>
      </c>
    </row>
    <row r="213" spans="1:9" x14ac:dyDescent="0.35">
      <c r="A213">
        <v>216</v>
      </c>
      <c r="B213" t="str" cm="1">
        <f t="array" ref="B21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VLOOKUP(Table1[[#This Row],['#]],'Codigo Cantos'!A4:AN239, 40, FALSE)</f>
        <v>SANTO</v>
      </c>
      <c r="E213" t="s">
        <v>681</v>
      </c>
      <c r="F213" t="s">
        <v>1109</v>
      </c>
      <c r="G213" t="s">
        <v>767</v>
      </c>
      <c r="H213" t="str">
        <f>_xlfn.CONCAT("""","archivo","""",": ","""","/cantos/resucito/" &amp; LEFT(Table1[[#This Row],[id]], 1),"/",Table1[[#This Row],[id]],".html","""")</f>
        <v>"archivo": "/cantos/resucito/s/santo.html"</v>
      </c>
      <c r="I213" t="str">
        <f>_xlfn.CONCAT("{ ","""","id","""",": ","""","",B213,"""",", ","""","titulo","""",": ","""",C213,"""",", ","""","salmo","""",": ","""",E213,"""",", ","""","letra","""",": ","""",G213,", ",Table1[[#This Row],[ab_citas]],"""",", ",H213,"},")</f>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santo", "archivo": "/cantos/resucito/s/santo.html"},</v>
      </c>
    </row>
    <row r="214" spans="1:9" x14ac:dyDescent="0.35">
      <c r="A214">
        <v>217</v>
      </c>
      <c r="B214" t="str" cm="1">
        <f t="array" ref="B21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VLOOKUP(Table1[[#This Row],['#]],'Codigo Cantos'!A4:AN239, 40, FALSE)</f>
        <v>SANTO</v>
      </c>
      <c r="E214" t="s">
        <v>682</v>
      </c>
      <c r="F214" t="s">
        <v>1109</v>
      </c>
      <c r="G214" t="s">
        <v>98</v>
      </c>
      <c r="H214" t="str">
        <f>_xlfn.CONCAT("""","archivo","""",": ","""","/cantos/resucito/" &amp; LEFT(Table1[[#This Row],[id]], 1),"/",Table1[[#This Row],[id]],".html","""")</f>
        <v>"archivo": "/cantos/resucito/s/santo.html"</v>
      </c>
      <c r="I214" t="str">
        <f>_xlfn.CONCAT("{ ","""","id","""",": ","""","",B214,"""",", ","""","titulo","""",": ","""",C214,"""",", ","""","salmo","""",": ","""",E214,"""",", ","""","letra","""",": ","""",G214,", ",Table1[[#This Row],[ab_citas]],"""",", ",H214,"},")</f>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santo", "archivo": "/cantos/resucito/s/santo.html"},</v>
      </c>
    </row>
    <row r="215" spans="1:9" x14ac:dyDescent="0.35">
      <c r="A215">
        <v>218</v>
      </c>
      <c r="B215" t="str" cm="1">
        <f t="array" ref="B21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VLOOKUP(Table1[[#This Row],['#]],'Codigo Cantos'!A4:AN239, 40, FALSE)</f>
        <v>SANTO</v>
      </c>
      <c r="E215">
        <v>1982</v>
      </c>
      <c r="F215" t="s">
        <v>1109</v>
      </c>
      <c r="G215" t="s">
        <v>879</v>
      </c>
      <c r="H215" t="str">
        <f>_xlfn.CONCAT("""","archivo","""",": ","""","/cantos/resucito/" &amp; LEFT(Table1[[#This Row],[id]], 1),"/",Table1[[#This Row],[id]],".html","""")</f>
        <v>"archivo": "/cantos/resucito/s/santo.html"</v>
      </c>
      <c r="I215" t="str">
        <f>_xlfn.CONCAT("{ ","""","id","""",": ","""","",B215,"""",", ","""","titulo","""",": ","""",C215,"""",", ","""","salmo","""",": ","""",E215,"""",", ","""","letra","""",": ","""",G215,", ",Table1[[#This Row],[ab_citas]],"""",", ",H215,"},")</f>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santo", "archivo": "/cantos/resucito/s/santo.html"},</v>
      </c>
    </row>
    <row r="216" spans="1:9" x14ac:dyDescent="0.35">
      <c r="A216">
        <v>219</v>
      </c>
      <c r="B216" t="str" cm="1">
        <f t="array" ref="B21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VLOOKUP(Table1[[#This Row],['#]],'Codigo Cantos'!A4:AN239, 40, FALSE)</f>
        <v>SANTO</v>
      </c>
      <c r="E216">
        <v>1988</v>
      </c>
      <c r="F216" t="s">
        <v>1109</v>
      </c>
      <c r="G216" t="s">
        <v>99</v>
      </c>
      <c r="H216" t="str">
        <f>_xlfn.CONCAT("""","archivo","""",": ","""","/cantos/resucito/" &amp; LEFT(Table1[[#This Row],[id]], 1),"/",Table1[[#This Row],[id]],".html","""")</f>
        <v>"archivo": "/cantos/resucito/s/santo.html"</v>
      </c>
      <c r="I216" t="str">
        <f>_xlfn.CONCAT("{ ","""","id","""",": ","""","",B216,"""",", ","""","titulo","""",": ","""",C216,"""",", ","""","salmo","""",": ","""",E216,"""",", ","""","letra","""",": ","""",G216,", ",Table1[[#This Row],[ab_citas]],"""",", ",H216,"},")</f>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santo", "archivo": "/cantos/resucito/s/santo.html"},</v>
      </c>
    </row>
    <row r="217" spans="1:9" x14ac:dyDescent="0.35">
      <c r="A217">
        <v>220</v>
      </c>
      <c r="B217" t="str" cm="1">
        <f t="array" ref="B21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VLOOKUP(Table1[[#This Row],['#]],'Codigo Cantos'!A4:AN239, 40, FALSE)</f>
        <v>TE DEUM</v>
      </c>
      <c r="E217" t="s">
        <v>715</v>
      </c>
      <c r="F217" t="s">
        <v>1110</v>
      </c>
      <c r="G217" t="s">
        <v>880</v>
      </c>
      <c r="H217" t="str">
        <f>_xlfn.CONCAT("""","archivo","""",": ","""","/cantos/resucito/" &amp; LEFT(Table1[[#This Row],[id]], 1),"/",Table1[[#This Row],[id]],".html","""")</f>
        <v>"archivo": "/cantos/resucito/t/tedeum.html"</v>
      </c>
      <c r="I217" t="str">
        <f>_xlfn.CONCAT("{ ","""","id","""",": ","""","",B217,"""",", ","""","titulo","""",": ","""",C217,"""",", ","""","salmo","""",": ","""",E217,"""",", ","""","letra","""",": ","""",G217,", ",Table1[[#This Row],[ab_citas]],"""",", ",H217,"},")</f>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himno", "archivo": "/cantos/resucito/t/tedeum.html"},</v>
      </c>
    </row>
    <row r="218" spans="1:9" x14ac:dyDescent="0.35">
      <c r="A218">
        <v>221</v>
      </c>
      <c r="B218" t="str" cm="1">
        <f t="array" ref="B21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VLOOKUP(Table1[[#This Row],['#]],'Codigo Cantos'!A4:AN239, 40, FALSE)</f>
        <v>COMO EL IMPULSO QUE SIENTE LA IRA</v>
      </c>
      <c r="E218" t="s">
        <v>429</v>
      </c>
      <c r="F218" t="s">
        <v>1113</v>
      </c>
      <c r="G218" t="s">
        <v>100</v>
      </c>
      <c r="H218" t="str">
        <f>_xlfn.CONCAT("""","archivo","""",": ","""","/cantos/resucito/" &amp; LEFT(Table1[[#This Row],[id]], 1),"/",Table1[[#This Row],[id]],".html","""")</f>
        <v>"archivo": "/cantos/resucito/c/comoelimpulsoquesientelaira.html"</v>
      </c>
      <c r="I218" t="str">
        <f>_xlfn.CONCAT("{ ","""","id","""",": ","""","",B218,"""",", ","""","titulo","""",": ","""",C218,"""",", ","""","salmo","""",": ","""",E218,"""",", ","""","letra","""",": ","""",G218,", ",Table1[[#This Row],[ab_citas]],"""",", ",H218,"},")</f>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salomon", "archivo": "/cantos/resucito/c/comoelimpulsoquesientelaira.html"},</v>
      </c>
    </row>
    <row r="219" spans="1:9" x14ac:dyDescent="0.35">
      <c r="A219">
        <v>222</v>
      </c>
      <c r="B219" t="str" cm="1">
        <f t="array" ref="B21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VLOOKUP(Table1[[#This Row],['#]],'Codigo Cantos'!A4:AN239, 40, FALSE)</f>
        <v>CUANDO DORMÍA</v>
      </c>
      <c r="E219" t="s">
        <v>448</v>
      </c>
      <c r="F219" t="s">
        <v>1075</v>
      </c>
      <c r="G219" t="s">
        <v>101</v>
      </c>
      <c r="H219" t="str">
        <f>_xlfn.CONCAT("""","archivo","""",": ","""","/cantos/resucito/" &amp; LEFT(Table1[[#This Row],[id]], 1),"/",Table1[[#This Row],[id]],".html","""")</f>
        <v>"archivo": "/cantos/resucito/c/cuandodormia.html"</v>
      </c>
      <c r="I219" t="str">
        <f>_xlfn.CONCAT("{ ","""","id","""",": ","""","",B219,"""",", ","""","titulo","""",": ","""",C219,"""",", ","""","salmo","""",": ","""",E219,"""",", ","""","letra","""",": ","""",G219,", ",Table1[[#This Row],[ab_citas]],"""",", ",H219,"},")</f>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ct", "archivo": "/cantos/resucito/c/cuandodormia.html"},</v>
      </c>
    </row>
    <row r="220" spans="1:9" x14ac:dyDescent="0.35">
      <c r="A220">
        <v>223</v>
      </c>
      <c r="B220" t="str" cm="1">
        <f t="array" ref="B22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VLOOKUP(Table1[[#This Row],['#]],'Codigo Cantos'!A4:AN239, 40, FALSE)</f>
        <v>DÉBORA</v>
      </c>
      <c r="E220" t="s">
        <v>458</v>
      </c>
      <c r="F220" t="s">
        <v>1111</v>
      </c>
      <c r="G220" t="s">
        <v>881</v>
      </c>
      <c r="H220" t="str">
        <f>_xlfn.CONCAT("""","archivo","""",": ","""","/cantos/resucito/" &amp; LEFT(Table1[[#This Row],[id]], 1),"/",Table1[[#This Row],[id]],".html","""")</f>
        <v>"archivo": "/cantos/resucito/d/debora.html"</v>
      </c>
      <c r="I220" t="str">
        <f>_xlfn.CONCAT("{ ","""","id","""",": ","""","",B220,"""",", ","""","titulo","""",": ","""",C220,"""",", ","""","salmo","""",": ","""",E220,"""",", ","""","letra","""",": ","""",G220,", ",Table1[[#This Row],[ab_citas]],"""",", ",H220,"},")</f>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jc", "archivo": "/cantos/resucito/d/debora.html"},</v>
      </c>
    </row>
    <row r="221" spans="1:9" x14ac:dyDescent="0.35">
      <c r="A221">
        <v>224</v>
      </c>
      <c r="B221" t="str" cm="1">
        <f t="array" ref="B22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VLOOKUP(Table1[[#This Row],['#]],'Codigo Cantos'!A4:AN239, 40, FALSE)</f>
        <v>EL MISMO DIOS</v>
      </c>
      <c r="E221" t="s">
        <v>480</v>
      </c>
      <c r="F221" t="s">
        <v>999</v>
      </c>
      <c r="G221" t="s">
        <v>882</v>
      </c>
      <c r="H221" t="str">
        <f>_xlfn.CONCAT("""","archivo","""",": ","""","/cantos/resucito/" &amp; LEFT(Table1[[#This Row],[id]], 1),"/",Table1[[#This Row],[id]],".html","""")</f>
        <v>"archivo": "/cantos/resucito/e/elmismodios.html"</v>
      </c>
      <c r="I221" t="str">
        <f>_xlfn.CONCAT("{ ","""","id","""",": ","""","",B221,"""",", ","""","titulo","""",": ","""",C221,"""",", ","""","salmo","""",": ","""",E221,"""",", ","""","letra","""",": ","""",G221,", ",Table1[[#This Row],[ab_citas]],"""",", ",H221,"},")</f>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2co", "archivo": "/cantos/resucito/e/elmismodios.html"},</v>
      </c>
    </row>
    <row r="222" spans="1:9" x14ac:dyDescent="0.35">
      <c r="A222">
        <v>225</v>
      </c>
      <c r="B222" t="str" cm="1">
        <f t="array" ref="B22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VLOOKUP(Table1[[#This Row],['#]],'Codigo Cantos'!A4:AN239, 40, FALSE)</f>
        <v>EL SEMBRADOR</v>
      </c>
      <c r="E222" t="s">
        <v>486</v>
      </c>
      <c r="F222" t="s">
        <v>1112</v>
      </c>
      <c r="G222" t="s">
        <v>102</v>
      </c>
      <c r="H222" t="str">
        <f>_xlfn.CONCAT("""","archivo","""",": ","""","/cantos/resucito/" &amp; LEFT(Table1[[#This Row],[id]], 1),"/",Table1[[#This Row],[id]],".html","""")</f>
        <v>"archivo": "/cantos/resucito/e/elsembrador.html"</v>
      </c>
      <c r="I222" t="str">
        <f>_xlfn.CONCAT("{ ","""","id","""",": ","""","",B222,"""",", ","""","titulo","""",": ","""",C222,"""",", ","""","salmo","""",": ","""",E222,"""",", ","""","letra","""",": ","""",G222,", ",Table1[[#This Row],[ab_citas]],"""",", ",H222,"},")</f>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mc", "archivo": "/cantos/resucito/e/elsembrador.html"},</v>
      </c>
    </row>
    <row r="223" spans="1:9" x14ac:dyDescent="0.35">
      <c r="A223">
        <v>226</v>
      </c>
      <c r="B223" t="str" cm="1">
        <f t="array" ref="B22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VLOOKUP(Table1[[#This Row],['#]],'Codigo Cantos'!A4:AN239, 40, FALSE)</f>
        <v>HE AQUÍ QUE NUESTRO ESPEJO ES EL SEÑOR</v>
      </c>
      <c r="E223" t="s">
        <v>527</v>
      </c>
      <c r="F223" t="s">
        <v>1113</v>
      </c>
      <c r="G223" t="s">
        <v>103</v>
      </c>
      <c r="H223" t="str">
        <f>_xlfn.CONCAT("""","archivo","""",": ","""","/cantos/resucito/" &amp; LEFT(Table1[[#This Row],[id]], 1),"/",Table1[[#This Row],[id]],".html","""")</f>
        <v>"archivo": "/cantos/resucito/h/heaquiquenuestroespejoeselsenor.html"</v>
      </c>
      <c r="I223" t="str">
        <f>_xlfn.CONCAT("{ ","""","id","""",": ","""","",B223,"""",", ","""","titulo","""",": ","""",C223,"""",", ","""","salmo","""",": ","""",E223,"""",", ","""","letra","""",": ","""",G223,", ",Table1[[#This Row],[ab_citas]],"""",", ",H223,"},")</f>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salomon", "archivo": "/cantos/resucito/h/heaquiquenuestroespejoeselsenor.html"},</v>
      </c>
    </row>
    <row r="224" spans="1:9" x14ac:dyDescent="0.35">
      <c r="A224">
        <v>227</v>
      </c>
      <c r="B224" t="str" cm="1">
        <f t="array" ref="B22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VLOOKUP(Table1[[#This Row],['#]],'Codigo Cantos'!A4:AN239, 40, FALSE)</f>
        <v>HIMNO A LA CRUZ GLORIOSA</v>
      </c>
      <c r="E224" t="s">
        <v>540</v>
      </c>
      <c r="F224" t="s">
        <v>1110</v>
      </c>
      <c r="G224" t="s">
        <v>883</v>
      </c>
      <c r="H224" t="str">
        <f>_xlfn.CONCAT("""","archivo","""",": ","""","/cantos/resucito/" &amp; LEFT(Table1[[#This Row],[id]], 1),"/",Table1[[#This Row],[id]],".html","""")</f>
        <v>"archivo": "/cantos/resucito/h/himnoalacruzgloriosa.html"</v>
      </c>
      <c r="I224" t="str">
        <f>_xlfn.CONCAT("{ ","""","id","""",": ","""","",B224,"""",", ","""","titulo","""",": ","""",C224,"""",", ","""","salmo","""",": ","""",E224,"""",", ","""","letra","""",": ","""",G224,", ",Table1[[#This Row],[ab_citas]],"""",", ",H224,"},")</f>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himno", "archivo": "/cantos/resucito/h/himnoalacruzgloriosa.html"},</v>
      </c>
    </row>
    <row r="225" spans="1:9" x14ac:dyDescent="0.35">
      <c r="A225">
        <v>228</v>
      </c>
      <c r="B225" t="str" cm="1">
        <f t="array" ref="B22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VLOOKUP(Table1[[#This Row],['#]],'Codigo Cantos'!A4:AN239, 40, FALSE)</f>
        <v>JACOB</v>
      </c>
      <c r="E225" t="s">
        <v>555</v>
      </c>
      <c r="F225" t="s">
        <v>1008</v>
      </c>
      <c r="G225" t="s">
        <v>884</v>
      </c>
      <c r="H225" t="str">
        <f>_xlfn.CONCAT("""","archivo","""",": ","""","/cantos/resucito/" &amp; LEFT(Table1[[#This Row],[id]], 1),"/",Table1[[#This Row],[id]],".html","""")</f>
        <v>"archivo": "/cantos/resucito/j/jacob.html"</v>
      </c>
      <c r="I225" t="str">
        <f>_xlfn.CONCAT("{ ","""","id","""",": ","""","",B225,"""",", ","""","titulo","""",": ","""",C225,"""",", ","""","salmo","""",": ","""",E225,"""",", ","""","letra","""",": ","""",G225,", ",Table1[[#This Row],[ab_citas]],"""",", ",H225,"},")</f>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gn", "archivo": "/cantos/resucito/j/jacob.html"},</v>
      </c>
    </row>
    <row r="226" spans="1:9" x14ac:dyDescent="0.35">
      <c r="A226">
        <v>229</v>
      </c>
      <c r="B226" t="str" cm="1">
        <f t="array" ref="B22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VLOOKUP(Table1[[#This Row],['#]],'Codigo Cantos'!A4:AN239, 40, FALSE)</f>
        <v>NINGUNO PUEDE SERVIR A DOS SEÑORES</v>
      </c>
      <c r="E226" t="s">
        <v>606</v>
      </c>
      <c r="F226" t="s">
        <v>1085</v>
      </c>
      <c r="G226" t="s">
        <v>885</v>
      </c>
      <c r="H226" t="str">
        <f>_xlfn.CONCAT("""","archivo","""",": ","""","/cantos/resucito/" &amp; LEFT(Table1[[#This Row],[id]], 1),"/",Table1[[#This Row],[id]],".html","""")</f>
        <v>"archivo": "/cantos/resucito/n/ningunopuedeserviradossenores.html"</v>
      </c>
      <c r="I226" t="str">
        <f>_xlfn.CONCAT("{ ","""","id","""",": ","""","",B226,"""",", ","""","titulo","""",": ","""",C226,"""",", ","""","salmo","""",": ","""",E226,"""",", ","""","letra","""",": ","""",G226,", ",Table1[[#This Row],[ab_citas]],"""",", ",H226,"},")</f>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mt", "archivo": "/cantos/resucito/n/ningunopuedeserviradossenores.html"},</v>
      </c>
    </row>
    <row r="227" spans="1:9" x14ac:dyDescent="0.35">
      <c r="A227">
        <v>230</v>
      </c>
      <c r="B227" t="str" cm="1">
        <f t="array" ref="B22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VLOOKUP(Table1[[#This Row],['#]],'Codigo Cantos'!A4:AN239, 40, FALSE)</f>
        <v>NO RESISTÁIS AL MAL</v>
      </c>
      <c r="E227" t="s">
        <v>612</v>
      </c>
      <c r="F227" t="s">
        <v>1085</v>
      </c>
      <c r="G227" t="s">
        <v>104</v>
      </c>
      <c r="H227" t="str">
        <f>_xlfn.CONCAT("""","archivo","""",": ","""","/cantos/resucito/" &amp; LEFT(Table1[[#This Row],[id]], 1),"/",Table1[[#This Row],[id]],".html","""")</f>
        <v>"archivo": "/cantos/resucito/n/noresistaisalmal.html"</v>
      </c>
      <c r="I227" t="str">
        <f>_xlfn.CONCAT("{ ","""","id","""",": ","""","",B227,"""",", ","""","titulo","""",": ","""",C227,"""",", ","""","salmo","""",": ","""",E227,"""",", ","""","letra","""",": ","""",G227,", ",Table1[[#This Row],[ab_citas]],"""",", ",H227,"},")</f>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mt", "archivo": "/cantos/resucito/n/noresistaisalmal.html"},</v>
      </c>
    </row>
    <row r="228" spans="1:9" x14ac:dyDescent="0.35">
      <c r="A228">
        <v>231</v>
      </c>
      <c r="B228" t="str" cm="1">
        <f t="array" ref="B22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VLOOKUP(Table1[[#This Row],['#]],'Codigo Cantos'!A4:AN239, 40, FALSE)</f>
        <v>NO SUFRAS POR LOS MALVADOS</v>
      </c>
      <c r="E228" t="s">
        <v>991</v>
      </c>
      <c r="F228" t="s">
        <v>1045</v>
      </c>
      <c r="G228" t="s">
        <v>105</v>
      </c>
      <c r="H228" t="str">
        <f>_xlfn.CONCAT("""","archivo","""",": ","""","/cantos/resucito/" &amp; LEFT(Table1[[#This Row],[id]], 1),"/",Table1[[#This Row],[id]],".html","""")</f>
        <v>"archivo": "/cantos/resucito/n/nosufrasporlosmalvados.html"</v>
      </c>
      <c r="I228" t="str">
        <f>_xlfn.CONCAT("{ ","""","id","""",": ","""","",B228,"""",", ","""","titulo","""",": ","""",C228,"""",", ","""","salmo","""",": ","""",E228,"""",", ","""","letra","""",": ","""",G228,", ",Table1[[#This Row],[ab_citas]],"""",", ",H228,"},")</f>
        <v>{ "id": "nosufrasporlosmalvados", "titulo": "No sufras por los malvados", "salmo": "Salmo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s37", "archivo": "/cantos/resucito/n/nosufrasporlosmalvados.html"},</v>
      </c>
    </row>
    <row r="229" spans="1:9" x14ac:dyDescent="0.35">
      <c r="A229">
        <v>232</v>
      </c>
      <c r="B229" t="str" cm="1">
        <f t="array" ref="B22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VLOOKUP(Table1[[#This Row],['#]],'Codigo Cantos'!A4:AN239, 40, FALSE)</f>
        <v>OH SEÑOR, MI CORAZÓN YA NO ES AMBICIOSO</v>
      </c>
      <c r="E229" t="s">
        <v>992</v>
      </c>
      <c r="F229" t="s">
        <v>1061</v>
      </c>
      <c r="G229" t="s">
        <v>106</v>
      </c>
      <c r="H229" t="str">
        <f>_xlfn.CONCAT("""","archivo","""",": ","""","/cantos/resucito/" &amp; LEFT(Table1[[#This Row],[id]], 1),"/",Table1[[#This Row],[id]],".html","""")</f>
        <v>"archivo": "/cantos/resucito/o/ohsenormicorazonyanoesambicioso.html"</v>
      </c>
      <c r="I229" t="str">
        <f>_xlfn.CONCAT("{ ","""","id","""",": ","""","",B229,"""",", ","""","titulo","""",": ","""",C229,"""",", ","""","salmo","""",": ","""",E229,"""",", ","""","letra","""",": ","""",G229,", ",Table1[[#This Row],[ab_citas]],"""",", ",H229,"},")</f>
        <v>{ "id": "ohsenormicorazonyanoesambicioso", "titulo": "Oh Señor, mi corazón ya no es ambicioso", "salmo": "Salmo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n131", "archivo": "/cantos/resucito/o/ohsenormicorazonyanoesambicioso.html"},</v>
      </c>
    </row>
    <row r="230" spans="1:9" x14ac:dyDescent="0.35">
      <c r="A230">
        <f>+A229+1</f>
        <v>233</v>
      </c>
      <c r="B230" t="str" cm="1">
        <f t="array" ref="B23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VLOOKUP(Table1[[#This Row],['#]],'Codigo Cantos'!A4:AN239, 40, FALSE)</f>
        <v>SEÑOR, TÚ ME ESCRUTAS Y CONOCES</v>
      </c>
      <c r="E230" t="s">
        <v>993</v>
      </c>
      <c r="F230" t="s">
        <v>1062</v>
      </c>
      <c r="G230" s="1" t="s">
        <v>107</v>
      </c>
      <c r="H230" t="str">
        <f>_xlfn.CONCAT("""","archivo","""",": ","""","/cantos/resucito/" &amp; LEFT(Table1[[#This Row],[id]], 1),"/",Table1[[#This Row],[id]],".html","""")</f>
        <v>"archivo": "/cantos/resucito/s/senortumeescrutasyconoces.html"</v>
      </c>
      <c r="I230" t="str">
        <f>_xlfn.CONCAT("{ ","""","id","""",": ","""","",B230,"""",", ","""","titulo","""",": ","""",C230,"""",", ","""","salmo","""",": ","""",E230,"""",", ","""","letra","""",": ","""",G230,", ",Table1[[#This Row],[ab_citas]],"""",", ",H230,"},")</f>
        <v>{ "id": "senortumeescrutasyconoces", "titulo": "Señor, tú me escrutas y conoces", "salmo": "Salmo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s139", "archivo": "/cantos/resucito/s/senortumeescrutasyconoces.html"},</v>
      </c>
    </row>
    <row r="231" spans="1:9" x14ac:dyDescent="0.35">
      <c r="A231">
        <f t="shared" ref="A231:A241" si="0">+A230+1</f>
        <v>234</v>
      </c>
      <c r="B231" t="str" cm="1">
        <f t="array" ref="B23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VLOOKUP(Table1[[#This Row],['#]],'Codigo Cantos'!A4:AN239, 40, FALSE)</f>
        <v>SHEMÁ ISRAEL</v>
      </c>
      <c r="E231" t="s">
        <v>994</v>
      </c>
      <c r="F231" t="s">
        <v>1086</v>
      </c>
      <c r="G231" t="s">
        <v>886</v>
      </c>
      <c r="H231" t="str">
        <f>_xlfn.CONCAT("""","archivo","""",": ","""","/cantos/resucito/" &amp; LEFT(Table1[[#This Row],[id]], 1),"/",Table1[[#This Row],[id]],".html","""")</f>
        <v>"archivo": "/cantos/resucito/s/shemaisrael.html"</v>
      </c>
      <c r="I231" t="str">
        <f>_xlfn.CONCAT("{ ","""","id","""",": ","""","",B231,"""",", ","""","titulo","""",": ","""",C231,"""",", ","""","salmo","""",": ","""",E231,"""",", ","""","letra","""",": ","""",G231,", ",Table1[[#This Row],[ab_citas]],"""",", ",H231,"},")</f>
        <v>{ "id": "shemaisrael", "titulo": "Shemá israel", "salmo": "Deuteronomio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dt", "archivo": "/cantos/resucito/s/shemaisrael.html"},</v>
      </c>
    </row>
    <row r="232" spans="1:9" x14ac:dyDescent="0.35">
      <c r="A232">
        <f t="shared" si="0"/>
        <v>235</v>
      </c>
      <c r="B232" t="str" cm="1">
        <f t="array" ref="B23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VLOOKUP(Table1[[#This Row],['#]],'Codigo Cantos'!A4:AN239, 40, FALSE)</f>
        <v>SIÉNTATE SOLITARIO Y SILENCIOSO</v>
      </c>
      <c r="E232" t="s">
        <v>704</v>
      </c>
      <c r="F232" t="s">
        <v>1114</v>
      </c>
      <c r="G232" t="s">
        <v>887</v>
      </c>
      <c r="H232" t="str">
        <f>_xlfn.CONCAT("""","archivo","""",": ","""","/cantos/resucito/" &amp; LEFT(Table1[[#This Row],[id]], 1),"/",Table1[[#This Row],[id]],".html","""")</f>
        <v>"archivo": "/cantos/resucito/s/sientatesolitarioysilencioso.html"</v>
      </c>
      <c r="I232" t="str">
        <f>_xlfn.CONCAT("{ ","""","id","""",": ","""","",B232,"""",", ","""","titulo","""",": ","""",C232,"""",", ","""","salmo","""",": ","""",E232,"""",", ","""","letra","""",": ","""",G232,", ",Table1[[#This Row],[ab_citas]],"""",", ",H232,"},")</f>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lm", "archivo": "/cantos/resucito/s/sientatesolitarioysilencioso.html"},</v>
      </c>
    </row>
    <row r="233" spans="1:9" x14ac:dyDescent="0.35">
      <c r="A233">
        <f t="shared" si="0"/>
        <v>236</v>
      </c>
      <c r="B233" t="str" cm="1">
        <f t="array" ref="B23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VLOOKUP(Table1[[#This Row],['#]],'Codigo Cantos'!A4:AN239, 40, FALSE)</f>
        <v>TÚ ERES MI ESPERANZA, SEÑOR</v>
      </c>
      <c r="E233" t="s">
        <v>721</v>
      </c>
      <c r="F233" t="s">
        <v>1113</v>
      </c>
      <c r="G233" t="s">
        <v>108</v>
      </c>
      <c r="H233" t="str">
        <f>_xlfn.CONCAT("""","archivo","""",": ","""","/cantos/resucito/" &amp; LEFT(Table1[[#This Row],[id]], 1),"/",Table1[[#This Row],[id]],".html","""")</f>
        <v>"archivo": "/cantos/resucito/t/tueresmiesperanzasenor.html"</v>
      </c>
      <c r="I233" t="str">
        <f>_xlfn.CONCAT("{ ","""","id","""",": ","""","",B233,"""",", ","""","titulo","""",": ","""",C233,"""",", ","""","salmo","""",": ","""",E233,"""",", ","""","letra","""",": ","""",G233,", ",Table1[[#This Row],[ab_citas]],"""",", ",H233,"},")</f>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salomon", "archivo": "/cantos/resucito/t/tueresmiesperanzasenor.html"},</v>
      </c>
    </row>
    <row r="234" spans="1:9" x14ac:dyDescent="0.35">
      <c r="A234">
        <f t="shared" si="0"/>
        <v>237</v>
      </c>
      <c r="B234" t="str" cm="1">
        <f t="array" ref="B23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VLOOKUP(Table1[[#This Row],['#]],'Codigo Cantos'!A4:AN239, 40, FALSE)</f>
        <v>A LA CENA DEL CORDERO</v>
      </c>
      <c r="E234" t="s">
        <v>318</v>
      </c>
      <c r="F234" t="s">
        <v>1110</v>
      </c>
      <c r="G234" s="1" t="s">
        <v>109</v>
      </c>
      <c r="H234" t="str">
        <f>_xlfn.CONCAT("""","archivo","""",": ","""","/cantos/resucito/" &amp; LEFT(Table1[[#This Row],[id]], 1),"/",Table1[[#This Row],[id]],".html","""")</f>
        <v>"archivo": "/cantos/resucito/a/alacenadelcordero.html"</v>
      </c>
      <c r="I234" t="str">
        <f>_xlfn.CONCAT("{ ","""","id","""",": ","""","",B234,"""",", ","""","titulo","""",": ","""",C234,"""",", ","""","salmo","""",": ","""",E234,"""",", ","""","letra","""",": ","""",G234,", ",Table1[[#This Row],[ab_citas]],"""",", ",H234,"},")</f>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himno", "archivo": "/cantos/resucito/a/alacenadelcordero.html"},</v>
      </c>
    </row>
    <row r="235" spans="1:9" x14ac:dyDescent="0.35">
      <c r="A235">
        <f t="shared" si="0"/>
        <v>238</v>
      </c>
      <c r="B235" t="str" cm="1">
        <f t="array" ref="B23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VLOOKUP(Table1[[#This Row],['#]],'Codigo Cantos'!A4:AN239, 40, FALSE)</f>
        <v>ADÓNDE TE ESCONDISTE, AMADO</v>
      </c>
      <c r="E235" t="s">
        <v>355</v>
      </c>
      <c r="F235" t="s">
        <v>1082</v>
      </c>
      <c r="G235" t="s">
        <v>110</v>
      </c>
      <c r="H235" t="str">
        <f>_xlfn.CONCAT("""","archivo","""",": ","""","/cantos/resucito/" &amp; LEFT(Table1[[#This Row],[id]], 1),"/",Table1[[#This Row],[id]],".html","""")</f>
        <v>"archivo": "/cantos/resucito/a/adondeteescondisteamado.html"</v>
      </c>
      <c r="I235" t="str">
        <f>_xlfn.CONCAT("{ ","""","id","""",": ","""","",B235,"""",", ","""","titulo","""",": ","""",C235,"""",", ","""","salmo","""",": ","""",E235,"""",", ","""","letra","""",": ","""",G235,", ",Table1[[#This Row],[ab_citas]],"""",", ",H235,"},")</f>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cruz", "archivo": "/cantos/resucito/a/adondeteescondisteamado.html"},</v>
      </c>
    </row>
    <row r="236" spans="1:9" x14ac:dyDescent="0.35">
      <c r="A236">
        <f t="shared" si="0"/>
        <v>239</v>
      </c>
      <c r="B236" t="str" cm="1">
        <f t="array" ref="B236">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VLOOKUP(Table1[[#This Row],['#]],'Codigo Cantos'!A4:AN239, 40, FALSE)</f>
        <v>COMO DESTILA LA MIEL</v>
      </c>
      <c r="E236" t="s">
        <v>427</v>
      </c>
      <c r="F236" t="s">
        <v>1113</v>
      </c>
      <c r="G236" s="1" t="s">
        <v>768</v>
      </c>
      <c r="H236" t="str">
        <f>_xlfn.CONCAT("""","archivo","""",": ","""","/cantos/resucito/" &amp; LEFT(Table1[[#This Row],[id]], 1),"/",Table1[[#This Row],[id]],".html","""")</f>
        <v>"archivo": "/cantos/resucito/c/comodestilalamiel.html"</v>
      </c>
      <c r="I236" t="str">
        <f>_xlfn.CONCAT("{ ","""","id","""",": ","""","",B236,"""",", ","""","titulo","""",": ","""",C236,"""",", ","""","salmo","""",": ","""",E236,"""",", ","""","letra","""",": ","""",G236,", ",Table1[[#This Row],[ab_citas]],"""",", ",H236,"},")</f>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salomon", "archivo": "/cantos/resucito/c/comodestilalamiel.html"},</v>
      </c>
    </row>
    <row r="237" spans="1:9" x14ac:dyDescent="0.35">
      <c r="A237">
        <f t="shared" si="0"/>
        <v>240</v>
      </c>
      <c r="B237" t="str" cm="1">
        <f t="array" ref="B237">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VLOOKUP(Table1[[#This Row],['#]],'Codigo Cantos'!A4:AN239, 40, FALSE)</f>
        <v>COMO LIRIO ENTRE LOS CARDOS</v>
      </c>
      <c r="E237" t="s">
        <v>436</v>
      </c>
      <c r="F237" t="s">
        <v>1075</v>
      </c>
      <c r="G237" t="s">
        <v>111</v>
      </c>
      <c r="H237" t="str">
        <f>_xlfn.CONCAT("""","archivo","""",": ","""","/cantos/resucito/" &amp; LEFT(Table1[[#This Row],[id]], 1),"/",Table1[[#This Row],[id]],".html","""")</f>
        <v>"archivo": "/cantos/resucito/c/comolirioentreloscardos.html"</v>
      </c>
      <c r="I237" t="str">
        <f>_xlfn.CONCAT("{ ","""","id","""",": ","""","",B237,"""",", ","""","titulo","""",": ","""",C237,"""",", ","""","salmo","""",": ","""",E237,"""",", ","""","letra","""",": ","""",G237,", ",Table1[[#This Row],[ab_citas]],"""",", ",H237,"},")</f>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ct", "archivo": "/cantos/resucito/c/comolirioentreloscardos.html"},</v>
      </c>
    </row>
    <row r="238" spans="1:9" x14ac:dyDescent="0.35">
      <c r="A238">
        <f t="shared" si="0"/>
        <v>241</v>
      </c>
      <c r="B238" t="str" cm="1">
        <f t="array" ref="B238">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VLOOKUP(Table1[[#This Row],['#]],'Codigo Cantos'!A4:AN239, 40, FALSE)</f>
        <v>HERMOSA ERES, AMIGA MÍA</v>
      </c>
      <c r="E238" t="s">
        <v>533</v>
      </c>
      <c r="F238" t="s">
        <v>1075</v>
      </c>
      <c r="G238" t="s">
        <v>112</v>
      </c>
      <c r="H238" t="str">
        <f>_xlfn.CONCAT("""","archivo","""",": ","""","/cantos/resucito/" &amp; LEFT(Table1[[#This Row],[id]], 1),"/",Table1[[#This Row],[id]],".html","""")</f>
        <v>"archivo": "/cantos/resucito/h/hermosaeresamigamia.html"</v>
      </c>
      <c r="I238" t="str">
        <f>_xlfn.CONCAT("{ ","""","id","""",": ","""","",B238,"""",", ","""","titulo","""",": ","""",C238,"""",", ","""","salmo","""",": ","""",E238,"""",", ","""","letra","""",": ","""",G238,", ",Table1[[#This Row],[ab_citas]],"""",", ",H238,"},")</f>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ct", "archivo": "/cantos/resucito/h/hermosaeresamigamia.html"},</v>
      </c>
    </row>
    <row r="239" spans="1:9" x14ac:dyDescent="0.35">
      <c r="A239">
        <f t="shared" si="0"/>
        <v>242</v>
      </c>
      <c r="B239" t="str" cm="1">
        <f t="array" ref="B239">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VLOOKUP(Table1[[#This Row],['#]],'Codigo Cantos'!A4:AN239, 40, FALSE)</f>
        <v>LA PALOMA VOLÓ</v>
      </c>
      <c r="E239" t="s">
        <v>566</v>
      </c>
      <c r="F239" t="s">
        <v>1113</v>
      </c>
      <c r="G239" t="s">
        <v>113</v>
      </c>
      <c r="H239" t="str">
        <f>_xlfn.CONCAT("""","archivo","""",": ","""","/cantos/resucito/" &amp; LEFT(Table1[[#This Row],[id]], 1),"/",Table1[[#This Row],[id]],".html","""")</f>
        <v>"archivo": "/cantos/resucito/l/lapalomavolo.html"</v>
      </c>
      <c r="I239" t="str">
        <f>_xlfn.CONCAT("{ ","""","id","""",": ","""","",B239,"""",", ","""","titulo","""",": ","""",C239,"""",", ","""","salmo","""",": ","""",E239,"""",", ","""","letra","""",": ","""",G239,", ",Table1[[#This Row],[ab_citas]],"""",", ",H239,"},")</f>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salomon", "archivo": "/cantos/resucito/l/lapalomavolo.html"},</v>
      </c>
    </row>
    <row r="240" spans="1:9" x14ac:dyDescent="0.35">
      <c r="A240">
        <f t="shared" si="0"/>
        <v>243</v>
      </c>
      <c r="B240" t="str" cm="1">
        <f t="array" ref="B240">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VLOOKUP(Table1[[#This Row],['#]],'Codigo Cantos'!A4:AN239, 40, FALSE)</f>
        <v>ME ROBASTE EL CORAZÓN</v>
      </c>
      <c r="E240" t="s">
        <v>600</v>
      </c>
      <c r="F240" t="s">
        <v>1075</v>
      </c>
      <c r="G240" t="s">
        <v>114</v>
      </c>
      <c r="H240" t="str">
        <f>_xlfn.CONCAT("""","archivo","""",": ","""","/cantos/resucito/" &amp; LEFT(Table1[[#This Row],[id]], 1),"/",Table1[[#This Row],[id]],".html","""")</f>
        <v>"archivo": "/cantos/resucito/m/merobasteelcorazon.html"</v>
      </c>
      <c r="I240" t="str">
        <f>_xlfn.CONCAT("{ ","""","id","""",": ","""","",B240,"""",", ","""","titulo","""",": ","""",C240,"""",", ","""","salmo","""",": ","""",E240,"""",", ","""","letra","""",": ","""",G240,", ",Table1[[#This Row],[ab_citas]],"""",", ",H240,"},")</f>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ct", "archivo": "/cantos/resucito/m/merobasteelcorazon.html"},</v>
      </c>
    </row>
    <row r="241" spans="1:9" x14ac:dyDescent="0.35">
      <c r="A241">
        <f t="shared" si="0"/>
        <v>244</v>
      </c>
      <c r="B241" t="str" cm="1">
        <f t="array" ref="B241">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VLOOKUP(Table1[[#This Row],['#]],'Codigo Cantos'!A4:AN239, 40, FALSE)</f>
        <v>SUBA EL ESPOSO AL LEÑO DE SU TÁLAMO</v>
      </c>
      <c r="E241" t="s">
        <v>711</v>
      </c>
      <c r="F241" t="s">
        <v>1110</v>
      </c>
      <c r="G241" t="s">
        <v>115</v>
      </c>
      <c r="H241" t="str">
        <f>_xlfn.CONCAT("""","archivo","""",": ","""","/cantos/resucito/" &amp; LEFT(Table1[[#This Row],[id]], 1),"/",Table1[[#This Row],[id]],".html","""")</f>
        <v>"archivo": "/cantos/resucito/s/subaelesposoallenodesutalamo.html"</v>
      </c>
      <c r="I241" t="str">
        <f>_xlfn.CONCAT("{ ","""","id","""",": ","""","",B241,"""",", ","""","titulo","""",": ","""",C241,"""",", ","""","salmo","""",": ","""",E241,"""",", ","""","letra","""",": ","""",G241,", ",Table1[[#This Row],[ab_citas]],"""",", ",H241,"},")</f>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himno", "archivo": "/cantos/resucito/s/subaelesposoallenodesutalamo.html"},</v>
      </c>
    </row>
    <row r="242" spans="1:9" x14ac:dyDescent="0.35">
      <c r="B242" t="str" cm="1">
        <f t="array" ref="B242">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H242" t="str">
        <f>_xlfn.CONCAT("""","archivo","""",": ","""","/cantos/resucito/" &amp; LEFT(Table1[[#This Row],[id]], 1),"/",Table1[[#This Row],[id]],".html","""")</f>
        <v>"archivo": "/cantos/resucito//.html"</v>
      </c>
      <c r="I242" t="str">
        <f>_xlfn.CONCAT("{ ","""","id","""",": ","""","",B242,"""",", ","""","titulo","""",": ","""",C242,"""",", ","""","salmo","""",": ","""",E242,"""",", ","""","letra","""",": ","""",G242,", ",Table1[[#This Row],[ab_citas]],"""",", ",H242,"},")</f>
        <v>{ "id": "", "titulo": "", "salmo": "", "letra": ", ", "archivo": "/cantos/resucito//.html"},</v>
      </c>
    </row>
    <row r="243" spans="1:9" x14ac:dyDescent="0.35">
      <c r="B243" t="str" cm="1">
        <f t="array" ref="B243">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H243" t="str">
        <f>_xlfn.CONCAT("""","archivo","""",": ","""","/cantos/resucito/" &amp; LEFT(Table1[[#This Row],[id]], 1),"/",Table1[[#This Row],[id]],".html","""")</f>
        <v>"archivo": "/cantos/resucito//.html"</v>
      </c>
      <c r="I243" t="str">
        <f>_xlfn.CONCAT("{ ","""","id","""",": ","""","",B243,"""",", ","""","titulo","""",": ","""",C243,"""",", ","""","salmo","""",": ","""",E243,"""",", ","""","letra","""",": ","""",G243,", ",Table1[[#This Row],[ab_citas]],"""",", ",H243,"},")</f>
        <v>{ "id": "", "titulo": "", "salmo": "", "letra": ", ", "archivo": "/cantos/resucito//.html"},</v>
      </c>
    </row>
    <row r="244" spans="1:9" x14ac:dyDescent="0.35">
      <c r="B244" t="str" cm="1">
        <f t="array" ref="B244">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H244" t="str">
        <f>_xlfn.CONCAT("""","archivo","""",": ","""","/cantos/resucito/" &amp; LEFT(Table1[[#This Row],[id]], 1),"/",Table1[[#This Row],[id]],".html","""")</f>
        <v>"archivo": "/cantos/resucito//.html"</v>
      </c>
      <c r="I244" t="str">
        <f>_xlfn.CONCAT("{ ","""","id","""",": ","""","",B244,"""",", ","""","titulo","""",": ","""",C244,"""",", ","""","salmo","""",": ","""",E244,"""",", ","""","letra","""",": ","""",G244,", ",Table1[[#This Row],[ab_citas]],"""",", ",H244,"},")</f>
        <v>{ "id": "", "titulo": "", "salmo": "", "letra": ", ", "archivo": "/cantos/resucito//.html"},</v>
      </c>
    </row>
    <row r="245" spans="1:9" x14ac:dyDescent="0.35">
      <c r="B245" t="str" cm="1">
        <f t="array" ref="B245">_xlfn.LET(
   _xlpm.texto, Table1[[#This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H245" t="str">
        <f>_xlfn.CONCAT("""","archivo","""",": ","""","/cantos/resucito/" &amp; LEFT(Table1[[#This Row],[id]], 1),"/",Table1[[#This Row],[id]],".html","""")</f>
        <v>"archivo": "/cantos/resucito//.html"</v>
      </c>
      <c r="I245" t="str">
        <f>_xlfn.CONCAT("{ ","""","id","""",": ","""","",B245,"""",", ","""","titulo","""",": ","""",C245,"""",", ","""","salmo","""",": ","""",E245,"""",", ","""","letra","""",": ","""",G245,", ",Table1[[#This Row],[ab_citas]],"""",", ",H245,"},")</f>
        <v>{ "id": "", "titulo": "", "salmo": "", "letra": ", ", "archivo": "/cantos/resucito//.html"},</v>
      </c>
    </row>
  </sheetData>
  <dataConsolidate/>
  <pageMargins left="0.7" right="0.7" top="0.75" bottom="0.75" header="0.3" footer="0.3"/>
  <pageSetup orientation="portrait" r:id="rId1"/>
  <ignoredErrors>
    <ignoredError sqref="E11" calculatedColumn="1"/>
  </ignoredErrors>
  <tableParts count="1">
    <tablePart r:id="rId2"/>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324DB2-6ABD-493B-BAED-89CEE2265C46}">
  <sheetPr>
    <tabColor rgb="FF00B0F0"/>
  </sheetPr>
  <dimension ref="A1:AN240"/>
  <sheetViews>
    <sheetView zoomScale="220" zoomScaleNormal="220" workbookViewId="0">
      <selection activeCell="A4" sqref="A4"/>
    </sheetView>
  </sheetViews>
  <sheetFormatPr defaultRowHeight="14.5" x14ac:dyDescent="0.35"/>
  <cols>
    <col min="1" max="1" width="4.26953125" bestFit="1" customWidth="1"/>
    <col min="2" max="2" width="5.26953125" bestFit="1" customWidth="1"/>
    <col min="3" max="3" width="6.453125" bestFit="1" customWidth="1"/>
    <col min="4" max="4" width="4.26953125" bestFit="1" customWidth="1"/>
    <col min="5" max="5" width="7.26953125" bestFit="1" customWidth="1"/>
    <col min="6" max="6" width="5.26953125" bestFit="1" customWidth="1"/>
    <col min="7" max="7" width="41" bestFit="1" customWidth="1"/>
    <col min="8" max="8" width="5.26953125" bestFit="1" customWidth="1"/>
    <col min="9" max="9" width="10.453125" bestFit="1" customWidth="1"/>
    <col min="10" max="10" width="6.26953125" bestFit="1" customWidth="1"/>
    <col min="11" max="11" width="31.26953125" customWidth="1"/>
    <col min="12" max="12" width="6.26953125" bestFit="1" customWidth="1"/>
    <col min="13" max="13" width="11.453125" bestFit="1" customWidth="1"/>
    <col min="14" max="14" width="6.26953125" bestFit="1" customWidth="1"/>
    <col min="15" max="15" width="17.26953125" bestFit="1" customWidth="1"/>
    <col min="16" max="16" width="6.26953125" bestFit="1" customWidth="1"/>
    <col min="17" max="17" width="11.81640625" bestFit="1" customWidth="1"/>
    <col min="18" max="18" width="5.7265625" bestFit="1" customWidth="1"/>
    <col min="19" max="19" width="18.7265625" bestFit="1" customWidth="1"/>
    <col min="20" max="20" width="5.7265625" bestFit="1" customWidth="1"/>
    <col min="21" max="21" width="18.7265625" bestFit="1" customWidth="1"/>
    <col min="22" max="22" width="6.26953125" bestFit="1" customWidth="1"/>
    <col min="23" max="23" width="18.7265625" bestFit="1" customWidth="1"/>
    <col min="24" max="24" width="6.1796875" bestFit="1" customWidth="1"/>
    <col min="25" max="25" width="18.7265625" bestFit="1" customWidth="1"/>
    <col min="26" max="26" width="6.26953125" bestFit="1" customWidth="1"/>
    <col min="27" max="27" width="18.7265625" bestFit="1" customWidth="1"/>
    <col min="28" max="28" width="5.54296875" bestFit="1" customWidth="1"/>
    <col min="29" max="29" width="17.54296875" bestFit="1" customWidth="1"/>
    <col min="30" max="30" width="7.453125" bestFit="1" customWidth="1"/>
    <col min="31" max="31" width="58.453125" bestFit="1" customWidth="1"/>
    <col min="32" max="32" width="7.26953125" bestFit="1" customWidth="1"/>
    <col min="33" max="33" width="8.1796875" bestFit="1" customWidth="1"/>
    <col min="34" max="34" width="50.54296875" customWidth="1"/>
    <col min="35" max="36" width="26" customWidth="1"/>
    <col min="37" max="37" width="16.7265625" customWidth="1"/>
  </cols>
  <sheetData>
    <row r="1" spans="1:40" x14ac:dyDescent="0.35">
      <c r="AE1" t="s">
        <v>276</v>
      </c>
    </row>
    <row r="2" spans="1:40" x14ac:dyDescent="0.35">
      <c r="A2">
        <v>1</v>
      </c>
      <c r="B2">
        <v>2</v>
      </c>
      <c r="C2">
        <v>3</v>
      </c>
      <c r="D2">
        <v>4</v>
      </c>
      <c r="E2">
        <v>5</v>
      </c>
      <c r="F2">
        <f t="shared" ref="F2:J2" si="0">+E2+1</f>
        <v>6</v>
      </c>
      <c r="G2">
        <f t="shared" si="0"/>
        <v>7</v>
      </c>
      <c r="H2">
        <f t="shared" si="0"/>
        <v>8</v>
      </c>
      <c r="I2">
        <f t="shared" si="0"/>
        <v>9</v>
      </c>
      <c r="J2">
        <f t="shared" si="0"/>
        <v>10</v>
      </c>
      <c r="K2">
        <f t="shared" ref="K2:AN2" si="1">+J2+1</f>
        <v>11</v>
      </c>
      <c r="L2">
        <f t="shared" si="1"/>
        <v>12</v>
      </c>
      <c r="M2">
        <f t="shared" si="1"/>
        <v>13</v>
      </c>
      <c r="N2">
        <f t="shared" si="1"/>
        <v>14</v>
      </c>
      <c r="O2">
        <f t="shared" si="1"/>
        <v>15</v>
      </c>
      <c r="P2">
        <f t="shared" si="1"/>
        <v>16</v>
      </c>
      <c r="Q2">
        <f t="shared" si="1"/>
        <v>17</v>
      </c>
      <c r="R2">
        <f t="shared" si="1"/>
        <v>18</v>
      </c>
      <c r="S2">
        <f t="shared" si="1"/>
        <v>19</v>
      </c>
      <c r="T2">
        <f t="shared" si="1"/>
        <v>20</v>
      </c>
      <c r="U2">
        <f t="shared" si="1"/>
        <v>21</v>
      </c>
      <c r="V2">
        <f t="shared" si="1"/>
        <v>22</v>
      </c>
      <c r="W2">
        <f t="shared" si="1"/>
        <v>23</v>
      </c>
      <c r="X2">
        <f t="shared" si="1"/>
        <v>24</v>
      </c>
      <c r="Y2">
        <f t="shared" si="1"/>
        <v>25</v>
      </c>
      <c r="Z2">
        <f t="shared" si="1"/>
        <v>26</v>
      </c>
      <c r="AA2">
        <f t="shared" si="1"/>
        <v>27</v>
      </c>
      <c r="AB2">
        <f t="shared" si="1"/>
        <v>28</v>
      </c>
      <c r="AC2">
        <f t="shared" si="1"/>
        <v>29</v>
      </c>
      <c r="AD2">
        <f t="shared" si="1"/>
        <v>30</v>
      </c>
      <c r="AE2">
        <f t="shared" si="1"/>
        <v>31</v>
      </c>
      <c r="AF2">
        <f t="shared" si="1"/>
        <v>32</v>
      </c>
      <c r="AG2">
        <f t="shared" si="1"/>
        <v>33</v>
      </c>
      <c r="AH2">
        <f t="shared" si="1"/>
        <v>34</v>
      </c>
      <c r="AI2">
        <f t="shared" si="1"/>
        <v>35</v>
      </c>
      <c r="AJ2">
        <f t="shared" si="1"/>
        <v>36</v>
      </c>
      <c r="AK2">
        <f t="shared" si="1"/>
        <v>37</v>
      </c>
      <c r="AL2">
        <f t="shared" si="1"/>
        <v>38</v>
      </c>
      <c r="AM2">
        <f t="shared" si="1"/>
        <v>39</v>
      </c>
      <c r="AN2">
        <f t="shared" si="1"/>
        <v>40</v>
      </c>
    </row>
    <row r="3" spans="1:40" x14ac:dyDescent="0.35">
      <c r="A3" t="s">
        <v>277</v>
      </c>
      <c r="B3" t="s">
        <v>278</v>
      </c>
      <c r="C3" t="s">
        <v>279</v>
      </c>
      <c r="D3" t="s">
        <v>280</v>
      </c>
      <c r="E3" t="s">
        <v>281</v>
      </c>
      <c r="F3" t="s">
        <v>282</v>
      </c>
      <c r="G3" t="s">
        <v>283</v>
      </c>
      <c r="H3" t="s">
        <v>284</v>
      </c>
      <c r="I3" t="s">
        <v>285</v>
      </c>
      <c r="J3" t="s">
        <v>286</v>
      </c>
      <c r="K3" t="s">
        <v>287</v>
      </c>
      <c r="L3" t="s">
        <v>288</v>
      </c>
      <c r="M3" t="s">
        <v>289</v>
      </c>
      <c r="N3" t="s">
        <v>290</v>
      </c>
      <c r="O3" t="s">
        <v>291</v>
      </c>
      <c r="P3" t="s">
        <v>292</v>
      </c>
      <c r="Q3" t="s">
        <v>293</v>
      </c>
      <c r="R3" s="2" t="s">
        <v>294</v>
      </c>
      <c r="S3" t="s">
        <v>295</v>
      </c>
      <c r="T3" s="2" t="s">
        <v>296</v>
      </c>
      <c r="U3" t="s">
        <v>297</v>
      </c>
      <c r="V3" s="2" t="s">
        <v>298</v>
      </c>
      <c r="W3" t="s">
        <v>299</v>
      </c>
      <c r="X3" s="2" t="s">
        <v>300</v>
      </c>
      <c r="Y3" t="s">
        <v>301</v>
      </c>
      <c r="Z3" s="2" t="s">
        <v>302</v>
      </c>
      <c r="AA3" t="s">
        <v>303</v>
      </c>
      <c r="AB3" s="3" t="s">
        <v>304</v>
      </c>
      <c r="AC3" t="s">
        <v>305</v>
      </c>
      <c r="AD3" t="s">
        <v>306</v>
      </c>
      <c r="AE3" t="s">
        <v>307</v>
      </c>
      <c r="AF3" t="s">
        <v>308</v>
      </c>
      <c r="AG3" t="s">
        <v>309</v>
      </c>
      <c r="AH3" t="s">
        <v>310</v>
      </c>
      <c r="AI3" t="s">
        <v>149</v>
      </c>
      <c r="AJ3" t="s">
        <v>763</v>
      </c>
      <c r="AK3" t="s">
        <v>764</v>
      </c>
      <c r="AL3" t="s">
        <v>765</v>
      </c>
      <c r="AM3" t="s">
        <v>762</v>
      </c>
      <c r="AN3" t="s">
        <v>766</v>
      </c>
    </row>
    <row r="4" spans="1:40" x14ac:dyDescent="0.35">
      <c r="A4">
        <v>237</v>
      </c>
      <c r="B4" t="s">
        <v>311</v>
      </c>
      <c r="C4">
        <v>1</v>
      </c>
      <c r="D4" t="s">
        <v>312</v>
      </c>
      <c r="E4" t="s">
        <v>313</v>
      </c>
      <c r="F4" t="s">
        <v>314</v>
      </c>
      <c r="G4" t="s">
        <v>315</v>
      </c>
      <c r="H4" t="s">
        <v>316</v>
      </c>
      <c r="I4" t="s">
        <v>317</v>
      </c>
      <c r="J4" t="s">
        <v>314</v>
      </c>
      <c r="K4" t="s">
        <v>318</v>
      </c>
      <c r="L4" t="s">
        <v>319</v>
      </c>
      <c r="M4" t="s">
        <v>320</v>
      </c>
      <c r="N4" t="s">
        <v>314</v>
      </c>
      <c r="O4" s="4" t="s">
        <v>321</v>
      </c>
      <c r="P4" t="s">
        <v>314</v>
      </c>
      <c r="Q4" t="s">
        <v>322</v>
      </c>
      <c r="R4" t="s">
        <v>314</v>
      </c>
      <c r="S4" t="s">
        <v>295</v>
      </c>
      <c r="T4" t="s">
        <v>323</v>
      </c>
      <c r="U4" t="s">
        <v>324</v>
      </c>
      <c r="V4" t="s">
        <v>323</v>
      </c>
      <c r="W4" t="s">
        <v>305</v>
      </c>
      <c r="AD4" t="s">
        <v>325</v>
      </c>
      <c r="AE4" t="str" cm="1">
        <f t="array" ref="AE4">_xlfn.LET(
    _xlpm.texto_limpio, _xlfn.REDUCE(
        LOWER(Table13456[[#This Row],[Titulo]]),
        {"á";"é";"í";"ó";"ú";"ñ";",";" "},
        _xlfn.LAMBDA(_xlpm.acum,_xlpm.caracter, SUBSTITUTE(_xlpm.acum, _xlpm.caracter, CHOOSE(MATCH(_xlpm.caracter, {"á";"é";"í";"ó";"ú";"ñ";",";" "}, 0), "a","e","i","o","u","n","","")))
    ),
    _xlfn.CONCAT("/cantos/resucito/", AG4, "/", _xlpm.texto_limpio, ".html")
)</f>
        <v>/cantos/resucito/a/alacenadelcordero.html</v>
      </c>
      <c r="AF4" t="s">
        <v>326</v>
      </c>
      <c r="AG4" t="str">
        <f>LOWER(LEFT(Table13456[[#This Row],[Titulo]],1))</f>
        <v>a</v>
      </c>
      <c r="AH4" t="str">
        <f>_xlfn.CONCAT(Table13456[[#This Row],[ID]:[c021]])</f>
        <v>{id:1,title: "A la cena del Cordero", subtitle: "Himno lat. «Ad cenam Agni providi»", category: "Eleccion", moments: ["Pascua", "Laudes/Visperas", "Entrada"], url: "/cantos/resucito/a/alacenadelcordero.html"},</v>
      </c>
      <c r="AI4" t="str">
        <f>UPPER(Table13456[[#This Row],[Titulo]])</f>
        <v>A LA CENA DEL CORDERO</v>
      </c>
      <c r="AJ4" t="str">
        <f>LOWER(SUBSTITUTE(Table13456[[#This Row],[CANTO]], " ", ""))</f>
        <v>alacenadelcordero</v>
      </c>
      <c r="AK4" t="str">
        <f>Table13456[[#This Row],[Subtitle5]]</f>
        <v>Himno lat. «Ad cenam Agni providi»</v>
      </c>
      <c r="AM4" t="str">
        <f>Table1[[#Headers],[CANTO]]</f>
        <v>CANTO</v>
      </c>
      <c r="AN4" t="str">
        <f>Table13456[[#This Row],[CANTO]]</f>
        <v>A LA CENA DEL CORDERO</v>
      </c>
    </row>
    <row r="5" spans="1:40" x14ac:dyDescent="0.35">
      <c r="A5">
        <v>1</v>
      </c>
      <c r="B5" t="s">
        <v>311</v>
      </c>
      <c r="C5">
        <v>2</v>
      </c>
      <c r="D5" t="s">
        <v>312</v>
      </c>
      <c r="E5" t="s">
        <v>313</v>
      </c>
      <c r="F5" t="s">
        <v>314</v>
      </c>
      <c r="G5" t="s">
        <v>327</v>
      </c>
      <c r="H5" t="s">
        <v>316</v>
      </c>
      <c r="I5" t="s">
        <v>317</v>
      </c>
      <c r="J5" t="s">
        <v>314</v>
      </c>
      <c r="K5" t="s">
        <v>328</v>
      </c>
      <c r="L5" t="s">
        <v>319</v>
      </c>
      <c r="M5" t="s">
        <v>320</v>
      </c>
      <c r="N5" t="s">
        <v>314</v>
      </c>
      <c r="O5" t="s">
        <v>329</v>
      </c>
      <c r="P5" t="s">
        <v>314</v>
      </c>
      <c r="Q5" t="s">
        <v>322</v>
      </c>
      <c r="R5" t="s">
        <v>314</v>
      </c>
      <c r="S5" s="5" t="s">
        <v>295</v>
      </c>
      <c r="T5" t="s">
        <v>323</v>
      </c>
      <c r="U5" s="5" t="s">
        <v>297</v>
      </c>
      <c r="V5" t="s">
        <v>323</v>
      </c>
      <c r="W5" s="5" t="s">
        <v>305</v>
      </c>
      <c r="X5" t="s">
        <v>323</v>
      </c>
      <c r="Y5" s="5" t="s">
        <v>330</v>
      </c>
      <c r="Z5" t="s">
        <v>323</v>
      </c>
      <c r="AA5" t="s">
        <v>331</v>
      </c>
      <c r="AB5" t="s">
        <v>323</v>
      </c>
      <c r="AC5" t="s">
        <v>332</v>
      </c>
      <c r="AD5" t="s">
        <v>325</v>
      </c>
      <c r="AE5" t="str" cm="1">
        <f t="array" ref="AE5">_xlfn.LET(
    _xlpm.texto_limpio, _xlfn.REDUCE(
        LOWER(Table13456[[#This Row],[Titulo]]),
        {"á";"é";"í";"ó";"ú";"ñ";",";" "},
        _xlfn.LAMBDA(_xlpm.acum,_xlpm.caracter, SUBSTITUTE(_xlpm.acum, _xlpm.caracter, CHOOSE(MATCH(_xlpm.caracter, {"á";"é";"í";"ó";"ú";"ñ";",";" "}, 0), "a","e","i","o","u","n","","")))
    ),
    _xlfn.CONCAT("/cantos/resucito/", AG5, "/", _xlpm.texto_limpio, ".html")
)</f>
        <v>/cantos/resucito/a/alavictimapascual.html</v>
      </c>
      <c r="AF5" t="s">
        <v>326</v>
      </c>
      <c r="AG5" t="str">
        <f>LOWER(LEFT(Table13456[[#This Row],[Titulo]],1))</f>
        <v>a</v>
      </c>
      <c r="AH5" t="str">
        <f>_xlfn.CONCAT(Table13456[[#This Row],[ID]:[c021]])</f>
        <v>{id:2,title: "A la víctima pascual", subtitle: "Secuencia de Pascua - Himno lat. «Victimae paschall laudes» ", category: "Precatecumenado", moments: ["Pascua", "Pentecostés", "Entrada", "Comunión", "Final", "Nuevo Testamento"], url: "/cantos/resucito/a/alavictimapascual.html"},</v>
      </c>
      <c r="AI5" t="str">
        <f>UPPER(Table13456[[#This Row],[Titulo]])</f>
        <v>A LA VÍCTIMA PASCUAL</v>
      </c>
      <c r="AJ5" t="str">
        <f>LOWER(SUBSTITUTE(Table13456[[#This Row],[CANTO]], " ", ""))</f>
        <v>alavíctimapascual</v>
      </c>
      <c r="AK5" t="str">
        <f>Table13456[[#This Row],[Subtitle5]]</f>
        <v xml:space="preserve">Secuencia de Pascua - Himno lat. «Victimae paschall laudes» </v>
      </c>
      <c r="AM5" t="str">
        <f>Table1[[#Headers],[CANTO]]</f>
        <v>CANTO</v>
      </c>
      <c r="AN5" t="str">
        <f>Table13456[[#This Row],[CANTO]]</f>
        <v>A LA VÍCTIMA PASCUAL</v>
      </c>
    </row>
    <row r="6" spans="1:40" x14ac:dyDescent="0.35">
      <c r="A6">
        <v>2</v>
      </c>
      <c r="B6" t="s">
        <v>311</v>
      </c>
      <c r="C6">
        <v>3</v>
      </c>
      <c r="D6" t="s">
        <v>312</v>
      </c>
      <c r="E6" t="s">
        <v>313</v>
      </c>
      <c r="F6" t="s">
        <v>314</v>
      </c>
      <c r="G6" t="s">
        <v>333</v>
      </c>
      <c r="H6" t="s">
        <v>316</v>
      </c>
      <c r="I6" t="s">
        <v>317</v>
      </c>
      <c r="J6" t="s">
        <v>314</v>
      </c>
      <c r="K6" t="s">
        <v>334</v>
      </c>
      <c r="L6" t="s">
        <v>319</v>
      </c>
      <c r="M6" t="s">
        <v>320</v>
      </c>
      <c r="N6" t="s">
        <v>314</v>
      </c>
      <c r="O6" t="s">
        <v>329</v>
      </c>
      <c r="P6" t="s">
        <v>314</v>
      </c>
      <c r="Q6" t="s">
        <v>322</v>
      </c>
      <c r="R6" t="s">
        <v>314</v>
      </c>
      <c r="S6" t="s">
        <v>332</v>
      </c>
      <c r="AD6" t="s">
        <v>325</v>
      </c>
      <c r="AE6" t="str" cm="1">
        <f t="array" ref="AE6">_xlfn.LET(
    _xlpm.texto_limpio, _xlfn.REDUCE(
        LOWER(Table13456[[#This Row],[Titulo]]),
        {"á";"é";"í";"ó";"ú";"ñ";",";" "},
        _xlfn.LAMBDA(_xlpm.acum,_xlpm.caracter, SUBSTITUTE(_xlpm.acum, _xlpm.caracter, CHOOSE(MATCH(_xlpm.caracter, {"á";"é";"í";"ó";"ú";"ñ";",";" "}, 0), "a","e","i","o","u","n","","")))
    ),
    _xlfn.CONCAT("/cantos/resucito/", AG6, "/", _xlpm.texto_limpio, ".html")
)</f>
        <v>/cantos/resucito/a/anadiedemosocasiondetropiezo.html</v>
      </c>
      <c r="AF6" t="s">
        <v>326</v>
      </c>
      <c r="AG6" t="str">
        <f>LOWER(LEFT(Table13456[[#This Row],[Titulo]],1))</f>
        <v>a</v>
      </c>
      <c r="AH6" t="str">
        <f>_xlfn.CONCAT(Table13456[[#This Row],[ID]:[c021]])</f>
        <v>{id:3,title: "A nadie demos ocasión de tropiezo", subtitle: "2ª Corintios 6,3ss", category: "Precatecumenado", moments: ["Nuevo Testamento"], url: "/cantos/resucito/a/anadiedemosocasiondetropiezo.html"},</v>
      </c>
      <c r="AI6" t="str">
        <f>UPPER(Table13456[[#This Row],[Titulo]])</f>
        <v>A NADIE DEMOS OCASIÓN DE TROPIEZO</v>
      </c>
      <c r="AJ6" t="str">
        <f>LOWER(SUBSTITUTE(Table13456[[#This Row],[CANTO]], " ", ""))</f>
        <v>anadiedemosocasióndetropiezo</v>
      </c>
      <c r="AK6" t="str">
        <f>Table13456[[#This Row],[Subtitle5]]</f>
        <v>2ª Corintios 6,3ss</v>
      </c>
      <c r="AM6" t="str">
        <f>Table1[[#Headers],[CANTO]]</f>
        <v>CANTO</v>
      </c>
      <c r="AN6" t="str">
        <f>Table13456[[#This Row],[CANTO]]</f>
        <v>A NADIE DEMOS OCASIÓN DE TROPIEZO</v>
      </c>
    </row>
    <row r="7" spans="1:40" x14ac:dyDescent="0.35">
      <c r="A7">
        <v>3</v>
      </c>
      <c r="B7" t="s">
        <v>311</v>
      </c>
      <c r="C7">
        <v>4</v>
      </c>
      <c r="D7" t="s">
        <v>312</v>
      </c>
      <c r="E7" t="s">
        <v>313</v>
      </c>
      <c r="F7" t="s">
        <v>314</v>
      </c>
      <c r="G7" t="s">
        <v>335</v>
      </c>
      <c r="H7" t="s">
        <v>316</v>
      </c>
      <c r="I7" t="s">
        <v>317</v>
      </c>
      <c r="J7" t="s">
        <v>314</v>
      </c>
      <c r="K7" t="s">
        <v>336</v>
      </c>
      <c r="L7" t="s">
        <v>319</v>
      </c>
      <c r="M7" t="s">
        <v>320</v>
      </c>
      <c r="N7" t="s">
        <v>314</v>
      </c>
      <c r="O7" t="s">
        <v>329</v>
      </c>
      <c r="P7" t="s">
        <v>314</v>
      </c>
      <c r="Q7" t="s">
        <v>322</v>
      </c>
      <c r="R7" t="s">
        <v>314</v>
      </c>
      <c r="S7" t="s">
        <v>337</v>
      </c>
      <c r="T7" t="s">
        <v>323</v>
      </c>
      <c r="U7" t="s">
        <v>338</v>
      </c>
      <c r="AD7" t="s">
        <v>325</v>
      </c>
      <c r="AE7" t="str" cm="1">
        <f t="array" ref="AE7">_xlfn.LET(
    _xlpm.texto_limpio, _xlfn.REDUCE(
        LOWER(Table13456[[#This Row],[Titulo]]),
        {"á";"é";"í";"ó";"ú";"ñ";",";" "},
        _xlfn.LAMBDA(_xlpm.acum,_xlpm.caracter, SUBSTITUTE(_xlpm.acum, _xlpm.caracter, CHOOSE(MATCH(_xlpm.caracter, {"á";"é";"í";"ó";"ú";"ñ";",";" "}, 0), "a","e","i","o","u","n","","")))
    ),
    _xlfn.CONCAT("/cantos/resucito/", AG7, "/", _xlpm.texto_limpio, ".html")
)</f>
        <v>/cantos/resucito/a/atilevantomisojos.html</v>
      </c>
      <c r="AF7" t="s">
        <v>326</v>
      </c>
      <c r="AG7" t="str">
        <f>LOWER(LEFT(Table13456[[#This Row],[Titulo]],1))</f>
        <v>a</v>
      </c>
      <c r="AH7" t="str">
        <f>_xlfn.CONCAT(Table13456[[#This Row],[ID]:[c021]])</f>
        <v>{id:4,title: "A ti levanto mis ojos", subtitle: "Salmo 123 (122)", category: "Precatecumenado", moments: ["Cuaresma", "Antiguo Testamento"], url: "/cantos/resucito/a/atilevantomisojos.html"},</v>
      </c>
      <c r="AI7" t="str">
        <f>UPPER(Table13456[[#This Row],[Titulo]])</f>
        <v>A TI LEVANTO MIS OJOS</v>
      </c>
      <c r="AJ7" t="str">
        <f>LOWER(SUBSTITUTE(Table13456[[#This Row],[CANTO]], " ", ""))</f>
        <v>atilevantomisojos</v>
      </c>
      <c r="AK7" t="str">
        <f>Table13456[[#This Row],[Subtitle5]]</f>
        <v>Salmo 123 (122)</v>
      </c>
      <c r="AM7" t="str">
        <f>Table1[[#Headers],[CANTO]]</f>
        <v>CANTO</v>
      </c>
      <c r="AN7" t="str">
        <f>Table13456[[#This Row],[CANTO]]</f>
        <v>A TI LEVANTO MIS OJOS</v>
      </c>
    </row>
    <row r="8" spans="1:40" x14ac:dyDescent="0.35">
      <c r="A8">
        <v>4</v>
      </c>
      <c r="B8" t="s">
        <v>311</v>
      </c>
      <c r="C8">
        <v>5</v>
      </c>
      <c r="D8" t="s">
        <v>312</v>
      </c>
      <c r="E8" t="s">
        <v>313</v>
      </c>
      <c r="F8" t="s">
        <v>314</v>
      </c>
      <c r="G8" t="s">
        <v>339</v>
      </c>
      <c r="H8" t="s">
        <v>316</v>
      </c>
      <c r="I8" t="s">
        <v>317</v>
      </c>
      <c r="J8" t="s">
        <v>314</v>
      </c>
      <c r="K8" t="s">
        <v>340</v>
      </c>
      <c r="L8" t="s">
        <v>319</v>
      </c>
      <c r="M8" t="s">
        <v>320</v>
      </c>
      <c r="N8" t="s">
        <v>314</v>
      </c>
      <c r="O8" t="s">
        <v>329</v>
      </c>
      <c r="P8" t="s">
        <v>314</v>
      </c>
      <c r="Q8" t="s">
        <v>322</v>
      </c>
      <c r="R8" t="s">
        <v>314</v>
      </c>
      <c r="S8" t="s">
        <v>337</v>
      </c>
      <c r="T8" t="s">
        <v>323</v>
      </c>
      <c r="U8" t="s">
        <v>338</v>
      </c>
      <c r="AD8" t="s">
        <v>325</v>
      </c>
      <c r="AE8" t="str" cm="1">
        <f t="array" ref="AE8">_xlfn.LET(
    _xlpm.texto_limpio, _xlfn.REDUCE(
        LOWER(Table13456[[#This Row],[Titulo]]),
        {"á";"é";"í";"ó";"ú";"ñ";",";" "},
        _xlfn.LAMBDA(_xlpm.acum,_xlpm.caracter, SUBSTITUTE(_xlpm.acum, _xlpm.caracter, CHOOSE(MATCH(_xlpm.caracter, {"á";"é";"í";"ó";"ú";"ñ";",";" "}, 0), "a","e","i","o","u","n","","")))
    ),
    _xlfn.CONCAT("/cantos/resucito/", AG8, "/", _xlpm.texto_limpio, ".html")
)</f>
        <v>/cantos/resucito/a/atisenorenmiclamorimploro.html</v>
      </c>
      <c r="AF8" t="s">
        <v>326</v>
      </c>
      <c r="AG8" t="str">
        <f>LOWER(LEFT(Table13456[[#This Row],[Titulo]],1))</f>
        <v>a</v>
      </c>
      <c r="AH8" t="str">
        <f>_xlfn.CONCAT(Table13456[[#This Row],[ID]:[c021]])</f>
        <v>{id:5,title: "A ti, Señor, en mi clamor imploro", subtitle: "Salmo 142 (141)", category: "Precatecumenado", moments: ["Cuaresma", "Antiguo Testamento"], url: "/cantos/resucito/a/atisenorenmiclamorimploro.html"},</v>
      </c>
      <c r="AI8" t="str">
        <f>UPPER(Table13456[[#This Row],[Titulo]])</f>
        <v>A TI, SEÑOR, EN MI CLAMOR IMPLORO</v>
      </c>
      <c r="AJ8" t="str">
        <f>LOWER(SUBSTITUTE(Table13456[[#This Row],[CANTO]], " ", ""))</f>
        <v>ati,señor,enmiclamorimploro</v>
      </c>
      <c r="AK8" t="str">
        <f>Table13456[[#This Row],[Subtitle5]]</f>
        <v>Salmo 142 (141)</v>
      </c>
      <c r="AM8" t="str">
        <f>Table1[[#Headers],[CANTO]]</f>
        <v>CANTO</v>
      </c>
      <c r="AN8" t="str">
        <f>Table13456[[#This Row],[CANTO]]</f>
        <v>A TI, SEÑOR, EN MI CLAMOR IMPLORO</v>
      </c>
    </row>
    <row r="9" spans="1:40" x14ac:dyDescent="0.35">
      <c r="A9">
        <v>5</v>
      </c>
      <c r="B9" t="s">
        <v>311</v>
      </c>
      <c r="C9">
        <v>6</v>
      </c>
      <c r="D9" t="s">
        <v>312</v>
      </c>
      <c r="E9" t="s">
        <v>313</v>
      </c>
      <c r="F9" t="s">
        <v>314</v>
      </c>
      <c r="G9" t="s">
        <v>341</v>
      </c>
      <c r="H9" t="s">
        <v>316</v>
      </c>
      <c r="I9" t="s">
        <v>317</v>
      </c>
      <c r="J9" t="s">
        <v>314</v>
      </c>
      <c r="K9" t="s">
        <v>342</v>
      </c>
      <c r="L9" t="s">
        <v>319</v>
      </c>
      <c r="M9" t="s">
        <v>320</v>
      </c>
      <c r="N9" t="s">
        <v>314</v>
      </c>
      <c r="O9" t="s">
        <v>329</v>
      </c>
      <c r="P9" t="s">
        <v>314</v>
      </c>
      <c r="Q9" t="s">
        <v>322</v>
      </c>
      <c r="R9" t="s">
        <v>314</v>
      </c>
      <c r="S9" t="s">
        <v>337</v>
      </c>
      <c r="T9" t="s">
        <v>323</v>
      </c>
      <c r="U9" t="s">
        <v>338</v>
      </c>
      <c r="AD9" t="s">
        <v>325</v>
      </c>
      <c r="AE9" t="str" cm="1">
        <f t="array" ref="AE9">_xlfn.LET(
    _xlpm.texto_limpio, _xlfn.REDUCE(
        LOWER(Table13456[[#This Row],[Titulo]]),
        {"á";"é";"í";"ó";"ú";"ñ";",";" "},
        _xlfn.LAMBDA(_xlpm.acum,_xlpm.caracter, SUBSTITUTE(_xlpm.acum, _xlpm.caracter, CHOOSE(MATCH(_xlpm.caracter, {"á";"é";"í";"ó";"ú";"ñ";",";" "}, 0), "a","e","i","o","u","n","","")))
    ),
    _xlfn.CONCAT("/cantos/resucito/", AG9, "/", _xlpm.texto_limpio, ".html")
)</f>
        <v>/cantos/resucito/a/atisenorlevantomialma.html</v>
      </c>
      <c r="AF9" t="s">
        <v>326</v>
      </c>
      <c r="AG9" t="str">
        <f>LOWER(LEFT(Table13456[[#This Row],[Titulo]],1))</f>
        <v>a</v>
      </c>
      <c r="AH9" t="str">
        <f>_xlfn.CONCAT(Table13456[[#This Row],[ID]:[c021]])</f>
        <v>{id:6,title: "A ti, Señor, levanto mi alma", subtitle: "Salmo 25 (24)", category: "Precatecumenado", moments: ["Cuaresma", "Antiguo Testamento"], url: "/cantos/resucito/a/atisenorlevantomialma.html"},</v>
      </c>
      <c r="AI9" t="str">
        <f>UPPER(Table13456[[#This Row],[Titulo]])</f>
        <v>A TI, SEÑOR, LEVANTO MI ALMA</v>
      </c>
      <c r="AJ9" t="str">
        <f>LOWER(SUBSTITUTE(Table13456[[#This Row],[CANTO]], " ", ""))</f>
        <v>ati,señor,levantomialma</v>
      </c>
      <c r="AK9" t="str">
        <f>Table13456[[#This Row],[Subtitle5]]</f>
        <v>Salmo 25 (24)</v>
      </c>
      <c r="AM9" t="str">
        <f>Table1[[#Headers],[CANTO]]</f>
        <v>CANTO</v>
      </c>
      <c r="AN9" t="str">
        <f>Table13456[[#This Row],[CANTO]]</f>
        <v>A TI, SEÑOR, LEVANTO MI ALMA</v>
      </c>
    </row>
    <row r="10" spans="1:40" x14ac:dyDescent="0.35">
      <c r="A10">
        <v>6</v>
      </c>
      <c r="B10" t="s">
        <v>311</v>
      </c>
      <c r="C10">
        <v>7</v>
      </c>
      <c r="D10" t="s">
        <v>312</v>
      </c>
      <c r="E10" t="s">
        <v>313</v>
      </c>
      <c r="F10" t="s">
        <v>314</v>
      </c>
      <c r="G10" t="s">
        <v>343</v>
      </c>
      <c r="H10" t="s">
        <v>316</v>
      </c>
      <c r="I10" t="s">
        <v>317</v>
      </c>
      <c r="J10" t="s">
        <v>314</v>
      </c>
      <c r="K10" t="s">
        <v>344</v>
      </c>
      <c r="L10" t="s">
        <v>319</v>
      </c>
      <c r="M10" t="s">
        <v>320</v>
      </c>
      <c r="N10" t="s">
        <v>314</v>
      </c>
      <c r="O10" t="s">
        <v>329</v>
      </c>
      <c r="P10" t="s">
        <v>314</v>
      </c>
      <c r="Q10" t="s">
        <v>322</v>
      </c>
      <c r="R10" t="s">
        <v>314</v>
      </c>
      <c r="S10" t="s">
        <v>337</v>
      </c>
      <c r="T10" t="s">
        <v>323</v>
      </c>
      <c r="U10" t="s">
        <v>324</v>
      </c>
      <c r="V10" t="s">
        <v>323</v>
      </c>
      <c r="W10" t="s">
        <v>338</v>
      </c>
      <c r="AD10" t="s">
        <v>325</v>
      </c>
      <c r="AE10" t="str" cm="1">
        <f t="array" ref="AE10">_xlfn.LET(
    _xlpm.texto_limpio, _xlfn.REDUCE(
        LOWER(Table13456[[#This Row],[Titulo]]),
        {"á";"é";"í";"ó";"ú";"ñ";",";" "},
        _xlfn.LAMBDA(_xlpm.acum,_xlpm.caracter, SUBSTITUTE(_xlpm.acum, _xlpm.caracter, CHOOSE(MATCH(_xlpm.caracter, {"á";"é";"í";"ó";"ú";"ñ";",";" "}, 0), "a","e","i","o","u","n","","")))
    ),
    _xlfn.CONCAT("/cantos/resucito/", AG10, "/", _xlpm.texto_limpio, ".html")
)</f>
        <v>/cantos/resucito/a/atisenorsedebelaalabanzaension.html</v>
      </c>
      <c r="AF10" t="s">
        <v>326</v>
      </c>
      <c r="AG10" t="str">
        <f>LOWER(LEFT(Table13456[[#This Row],[Titulo]],1))</f>
        <v>a</v>
      </c>
      <c r="AH10" t="str">
        <f>_xlfn.CONCAT(Table13456[[#This Row],[ID]:[c021]])</f>
        <v>{id:7,title: "A ti, Señor, se debe la alabanza en Sión", subtitle: "Salmo 65 (64)", category: "Precatecumenado", moments: ["Cuaresma", "Laudes/Visperas", "Antiguo Testamento"], url: "/cantos/resucito/a/atisenorsedebelaalabanzaension.html"},</v>
      </c>
      <c r="AI10" t="str">
        <f>UPPER(Table13456[[#This Row],[Titulo]])</f>
        <v>A TI, SEÑOR, SE DEBE LA ALABANZA EN SIÓN</v>
      </c>
      <c r="AJ10" t="str">
        <f>LOWER(SUBSTITUTE(Table13456[[#This Row],[CANTO]], " ", ""))</f>
        <v>ati,señor,sedebelaalabanzaensión</v>
      </c>
      <c r="AK10" t="str">
        <f>Table13456[[#This Row],[Subtitle5]]</f>
        <v>Salmo 65 (64)</v>
      </c>
      <c r="AM10" t="str">
        <f>Table1[[#Headers],[CANTO]]</f>
        <v>CANTO</v>
      </c>
      <c r="AN10" t="str">
        <f>Table13456[[#This Row],[CANTO]]</f>
        <v>A TI, SEÑOR, SE DEBE LA ALABANZA EN SIÓN</v>
      </c>
    </row>
    <row r="11" spans="1:40" x14ac:dyDescent="0.35">
      <c r="A11">
        <v>7</v>
      </c>
      <c r="B11" t="s">
        <v>311</v>
      </c>
      <c r="C11">
        <v>8</v>
      </c>
      <c r="D11" t="s">
        <v>312</v>
      </c>
      <c r="E11" t="s">
        <v>313</v>
      </c>
      <c r="F11" t="s">
        <v>314</v>
      </c>
      <c r="G11" t="s">
        <v>345</v>
      </c>
      <c r="H11" t="s">
        <v>316</v>
      </c>
      <c r="I11" t="s">
        <v>317</v>
      </c>
      <c r="J11" t="s">
        <v>314</v>
      </c>
      <c r="K11" t="s">
        <v>346</v>
      </c>
      <c r="L11" t="s">
        <v>319</v>
      </c>
      <c r="M11" t="s">
        <v>320</v>
      </c>
      <c r="N11" t="s">
        <v>314</v>
      </c>
      <c r="O11" t="s">
        <v>329</v>
      </c>
      <c r="P11" t="s">
        <v>314</v>
      </c>
      <c r="Q11" t="s">
        <v>322</v>
      </c>
      <c r="R11" t="s">
        <v>314</v>
      </c>
      <c r="S11" t="s">
        <v>324</v>
      </c>
      <c r="T11" t="s">
        <v>323</v>
      </c>
      <c r="U11" t="s">
        <v>330</v>
      </c>
      <c r="V11" t="s">
        <v>323</v>
      </c>
      <c r="W11" t="s">
        <v>332</v>
      </c>
      <c r="AD11" t="s">
        <v>325</v>
      </c>
      <c r="AE11" t="str" cm="1">
        <f t="array" ref="AE11">_xlfn.LET(
    _xlpm.texto_limpio, _xlfn.REDUCE(
        LOWER(Table13456[[#This Row],[Titulo]]),
        {"á";"é";"í";"ó";"ú";"ñ";",";" "},
        _xlfn.LAMBDA(_xlpm.acum,_xlpm.caracter, SUBSTITUTE(_xlpm.acum, _xlpm.caracter, CHOOSE(MATCH(_xlpm.caracter, {"á";"é";"í";"ó";"ú";"ñ";",";" "}, 0), "a","e","i","o","u","n","","")))
    ),
    _xlfn.CONCAT("/cantos/resucito/", AG11, "/", _xlpm.texto_limpio, ".html")
)</f>
        <v>/cantos/resucito/a/abbapadre.html</v>
      </c>
      <c r="AF11" t="s">
        <v>326</v>
      </c>
      <c r="AG11" t="str">
        <f>LOWER(LEFT(Table13456[[#This Row],[Titulo]],1))</f>
        <v>a</v>
      </c>
      <c r="AH11" t="str">
        <f>_xlfn.CONCAT(Table13456[[#This Row],[ID]:[c021]])</f>
        <v>{id:8,title: "Abbá, Padre", subtitle: "Romanos 8,15–17", category: "Precatecumenado", moments: ["Laudes/Visperas", "Comunión", "Nuevo Testamento"], url: "/cantos/resucito/a/abbapadre.html"},</v>
      </c>
      <c r="AI11" t="str">
        <f>UPPER(Table13456[[#This Row],[Titulo]])</f>
        <v>ABBÁ, PADRE</v>
      </c>
      <c r="AJ11" t="str">
        <f>LOWER(SUBSTITUTE(Table13456[[#This Row],[CANTO]], " ", ""))</f>
        <v>abbá,padre</v>
      </c>
      <c r="AK11" t="str">
        <f>Table13456[[#This Row],[Subtitle5]]</f>
        <v>Romanos 8,15–17</v>
      </c>
      <c r="AM11" t="str">
        <f>Table1[[#Headers],[CANTO]]</f>
        <v>CANTO</v>
      </c>
      <c r="AN11" t="str">
        <f>Table13456[[#This Row],[CANTO]]</f>
        <v>ABBÁ, PADRE</v>
      </c>
    </row>
    <row r="12" spans="1:40" x14ac:dyDescent="0.35">
      <c r="A12">
        <v>8</v>
      </c>
      <c r="B12" t="s">
        <v>311</v>
      </c>
      <c r="C12">
        <v>9</v>
      </c>
      <c r="D12" t="s">
        <v>312</v>
      </c>
      <c r="E12" t="s">
        <v>313</v>
      </c>
      <c r="F12" t="s">
        <v>314</v>
      </c>
      <c r="G12" t="s">
        <v>347</v>
      </c>
      <c r="H12" t="s">
        <v>316</v>
      </c>
      <c r="I12" t="s">
        <v>317</v>
      </c>
      <c r="J12" t="s">
        <v>314</v>
      </c>
      <c r="K12" t="s">
        <v>348</v>
      </c>
      <c r="L12" t="s">
        <v>319</v>
      </c>
      <c r="M12" t="s">
        <v>320</v>
      </c>
      <c r="N12" t="s">
        <v>314</v>
      </c>
      <c r="O12" t="s">
        <v>329</v>
      </c>
      <c r="P12" t="s">
        <v>314</v>
      </c>
      <c r="Q12" t="s">
        <v>322</v>
      </c>
      <c r="R12" t="s">
        <v>314</v>
      </c>
      <c r="S12" t="s">
        <v>324</v>
      </c>
      <c r="T12" t="s">
        <v>323</v>
      </c>
      <c r="U12" t="s">
        <v>305</v>
      </c>
      <c r="V12" t="s">
        <v>323</v>
      </c>
      <c r="W12" t="s">
        <v>338</v>
      </c>
      <c r="AD12" t="s">
        <v>325</v>
      </c>
      <c r="AE12" t="str" cm="1">
        <f t="array" ref="AE12">_xlfn.LET(
    _xlpm.texto_limpio, _xlfn.REDUCE(
        LOWER(Table13456[[#This Row],[Titulo]]),
        {"á";"é";"í";"ó";"ú";"ñ";",";" "},
        _xlfn.LAMBDA(_xlpm.acum,_xlpm.caracter, SUBSTITUTE(_xlpm.acum, _xlpm.caracter, CHOOSE(MATCH(_xlpm.caracter, {"á";"é";"í";"ó";"ú";"ñ";",";" "}, 0), "a","e","i","o","u","n","","")))
    ),
    _xlfn.CONCAT("/cantos/resucito/", AG12, "/", _xlpm.texto_limpio, ".html")
)</f>
        <v>/cantos/resucito/a/abraham.html</v>
      </c>
      <c r="AF12" t="s">
        <v>326</v>
      </c>
      <c r="AG12" t="str">
        <f>LOWER(LEFT(Table13456[[#This Row],[Titulo]],1))</f>
        <v>a</v>
      </c>
      <c r="AH12" t="str">
        <f>_xlfn.CONCAT(Table13456[[#This Row],[ID]:[c021]])</f>
        <v>{id:9,title: "Abraham", subtitle: "Génesis 18,1–5 – Teofanía de Mambré", category: "Precatecumenado", moments: ["Laudes/Visperas", "Entrada", "Antiguo Testamento"], url: "/cantos/resucito/a/abraham.html"},</v>
      </c>
      <c r="AI12" t="str">
        <f>UPPER(Table13456[[#This Row],[Titulo]])</f>
        <v>ABRAHAM</v>
      </c>
      <c r="AJ12" t="str">
        <f>LOWER(SUBSTITUTE(Table13456[[#This Row],[CANTO]], " ", ""))</f>
        <v>abraham</v>
      </c>
      <c r="AK12" t="str">
        <f>Table13456[[#This Row],[Subtitle5]]</f>
        <v>Génesis 18,1–5 – Teofanía de Mambré</v>
      </c>
      <c r="AM12" t="str">
        <f>Table1[[#Headers],[CANTO]]</f>
        <v>CANTO</v>
      </c>
      <c r="AN12" t="str">
        <f>Table13456[[#This Row],[CANTO]]</f>
        <v>ABRAHAM</v>
      </c>
    </row>
    <row r="13" spans="1:40" x14ac:dyDescent="0.35">
      <c r="A13">
        <v>179</v>
      </c>
      <c r="B13" t="s">
        <v>311</v>
      </c>
      <c r="C13">
        <v>10</v>
      </c>
      <c r="D13" t="s">
        <v>312</v>
      </c>
      <c r="E13" t="s">
        <v>313</v>
      </c>
      <c r="F13" t="s">
        <v>314</v>
      </c>
      <c r="G13" s="6" t="s">
        <v>349</v>
      </c>
      <c r="H13" t="s">
        <v>316</v>
      </c>
      <c r="I13" t="s">
        <v>317</v>
      </c>
      <c r="J13" t="s">
        <v>314</v>
      </c>
      <c r="K13" t="s">
        <v>350</v>
      </c>
      <c r="L13" t="s">
        <v>319</v>
      </c>
      <c r="M13" t="s">
        <v>320</v>
      </c>
      <c r="N13" t="s">
        <v>314</v>
      </c>
      <c r="O13" s="7" t="s">
        <v>351</v>
      </c>
      <c r="P13" t="s">
        <v>314</v>
      </c>
      <c r="Q13" t="s">
        <v>322</v>
      </c>
      <c r="R13" t="s">
        <v>314</v>
      </c>
      <c r="S13" t="s">
        <v>324</v>
      </c>
      <c r="T13" t="s">
        <v>323</v>
      </c>
      <c r="U13" t="s">
        <v>331</v>
      </c>
      <c r="V13" t="s">
        <v>323</v>
      </c>
      <c r="W13" t="s">
        <v>338</v>
      </c>
      <c r="AD13" t="s">
        <v>325</v>
      </c>
      <c r="AE13" t="str" cm="1">
        <f t="array" ref="AE13">_xlfn.LET(
    _xlpm.texto_limpio, _xlfn.REDUCE(
        LOWER(Table13456[[#This Row],[Titulo]]),
        {"á";"é";"í";"ó";"ú";"ñ";",";" "},
        _xlfn.LAMBDA(_xlpm.acum,_xlpm.caracter, SUBSTITUTE(_xlpm.acum, _xlpm.caracter, CHOOSE(MATCH(_xlpm.caracter, {"á";"é";"í";"ó";"ú";"ñ";",";" "}, 0), "a","e","i","o","u","n","","")))
    ),
    _xlfn.CONCAT("/cantos/resucito/", AG13, "/", _xlpm.texto_limpio, ".html")
)</f>
        <v>/cantos/resucito/a/aclamacionesalaoraciondelosfieles.html</v>
      </c>
      <c r="AF13" t="s">
        <v>326</v>
      </c>
      <c r="AG13" t="str">
        <f>LOWER(LEFT(Table13456[[#This Row],[Titulo]],1))</f>
        <v>a</v>
      </c>
      <c r="AH13" t="str">
        <f>_xlfn.CONCAT(Table13456[[#This Row],[ID]:[c021]])</f>
        <v>{id:10,title: "Aclamaciones a la oración de los fieles", subtitle: "Respuestas a las oraciones de los fieles, Modelo I, II, III, IV", category: "Liturgia", moments: ["Laudes/Visperas", "Final", "Antiguo Testamento"], url: "/cantos/resucito/a/aclamacionesalaoraciondelosfieles.html"},</v>
      </c>
      <c r="AI13" t="str">
        <f>UPPER(Table13456[[#This Row],[Titulo]])</f>
        <v>ACLAMACIONES A LA ORACIÓN DE LOS FIELES</v>
      </c>
      <c r="AJ13" t="str">
        <f>LOWER(SUBSTITUTE(Table13456[[#This Row],[CANTO]], " ", ""))</f>
        <v>aclamacionesalaoracióndelosfieles</v>
      </c>
      <c r="AK13" t="str">
        <f>Table13456[[#This Row],[Subtitle5]]</f>
        <v>Respuestas a las oraciones de los fieles, Modelo I, II, III, IV</v>
      </c>
      <c r="AM13" t="str">
        <f>Table1[[#Headers],[CANTO]]</f>
        <v>CANTO</v>
      </c>
      <c r="AN13" t="str">
        <f>Table13456[[#This Row],[CANTO]]</f>
        <v>ACLAMACIONES A LA ORACIÓN DE LOS FIELES</v>
      </c>
    </row>
    <row r="14" spans="1:40" x14ac:dyDescent="0.35">
      <c r="A14">
        <v>9</v>
      </c>
      <c r="B14" t="s">
        <v>311</v>
      </c>
      <c r="C14">
        <v>11</v>
      </c>
      <c r="D14" t="s">
        <v>312</v>
      </c>
      <c r="E14" t="s">
        <v>313</v>
      </c>
      <c r="F14" t="s">
        <v>314</v>
      </c>
      <c r="G14" t="s">
        <v>352</v>
      </c>
      <c r="H14" t="s">
        <v>316</v>
      </c>
      <c r="I14" t="s">
        <v>317</v>
      </c>
      <c r="J14" t="s">
        <v>314</v>
      </c>
      <c r="K14" t="s">
        <v>353</v>
      </c>
      <c r="L14" t="s">
        <v>319</v>
      </c>
      <c r="M14" t="s">
        <v>320</v>
      </c>
      <c r="N14" t="s">
        <v>314</v>
      </c>
      <c r="O14" t="s">
        <v>329</v>
      </c>
      <c r="P14" t="s">
        <v>314</v>
      </c>
      <c r="Q14" t="s">
        <v>322</v>
      </c>
      <c r="R14" t="s">
        <v>314</v>
      </c>
      <c r="S14" t="s">
        <v>295</v>
      </c>
      <c r="AD14" t="s">
        <v>325</v>
      </c>
      <c r="AE14" t="str" cm="1">
        <f t="array" ref="AE14">_xlfn.LET(
    _xlpm.texto_limpio, _xlfn.REDUCE(
        LOWER(Table13456[[#This Row],[Titulo]]),
        {"á";"é";"í";"ó";"ú";"ñ";",";" "},
        _xlfn.LAMBDA(_xlpm.acum,_xlpm.caracter, SUBSTITUTE(_xlpm.acum, _xlpm.caracter, CHOOSE(MATCH(_xlpm.caracter, {"á";"é";"í";"ó";"ú";"ñ";",";" "}, 0), "a","e","i","o","u","n","","")))
    ),
    _xlfn.CONCAT("/cantos/resucito/", AG14, "/", _xlpm.texto_limpio, ".html")
)</f>
        <v>/cantos/resucito/a/aclamadalsenor.html</v>
      </c>
      <c r="AF14" t="s">
        <v>326</v>
      </c>
      <c r="AG14" t="str">
        <f>LOWER(LEFT(Table13456[[#This Row],[Titulo]],1))</f>
        <v>a</v>
      </c>
      <c r="AH14" t="str">
        <f>_xlfn.CONCAT(Table13456[[#This Row],[ID]:[c021]])</f>
        <v>{id:11,title: "Aclamad al Señor", subtitle: "Salmo 100 (99)", category: "Precatecumenado", moments: ["Pascua"], url: "/cantos/resucito/a/aclamadalsenor.html"},</v>
      </c>
      <c r="AI14" t="str">
        <f>UPPER(Table13456[[#This Row],[Titulo]])</f>
        <v>ACLAMAD AL SEÑOR</v>
      </c>
      <c r="AJ14" t="str">
        <f>LOWER(SUBSTITUTE(Table13456[[#This Row],[CANTO]], " ", ""))</f>
        <v>aclamadalseñor</v>
      </c>
      <c r="AK14" t="str">
        <f>Table13456[[#This Row],[Subtitle5]]</f>
        <v>Salmo 100 (99)</v>
      </c>
      <c r="AM14" t="str">
        <f>Table1[[#Headers],[CANTO]]</f>
        <v>CANTO</v>
      </c>
      <c r="AN14" t="str">
        <f>Table13456[[#This Row],[CANTO]]</f>
        <v>ACLAMAD AL SEÑOR</v>
      </c>
    </row>
    <row r="15" spans="1:40" x14ac:dyDescent="0.35">
      <c r="A15">
        <v>238</v>
      </c>
      <c r="B15" t="s">
        <v>311</v>
      </c>
      <c r="C15">
        <v>12</v>
      </c>
      <c r="D15" t="s">
        <v>312</v>
      </c>
      <c r="E15" t="s">
        <v>313</v>
      </c>
      <c r="F15" t="s">
        <v>314</v>
      </c>
      <c r="G15" t="s">
        <v>354</v>
      </c>
      <c r="H15" t="s">
        <v>316</v>
      </c>
      <c r="I15" t="s">
        <v>317</v>
      </c>
      <c r="J15" t="s">
        <v>314</v>
      </c>
      <c r="K15" t="s">
        <v>355</v>
      </c>
      <c r="L15" t="s">
        <v>319</v>
      </c>
      <c r="M15" t="s">
        <v>320</v>
      </c>
      <c r="N15" t="s">
        <v>314</v>
      </c>
      <c r="O15" s="4" t="s">
        <v>321</v>
      </c>
      <c r="P15" t="s">
        <v>314</v>
      </c>
      <c r="Q15" t="s">
        <v>322</v>
      </c>
      <c r="R15" t="s">
        <v>314</v>
      </c>
      <c r="S15" t="s">
        <v>337</v>
      </c>
      <c r="T15" t="s">
        <v>323</v>
      </c>
      <c r="U15" t="s">
        <v>324</v>
      </c>
      <c r="V15" t="s">
        <v>323</v>
      </c>
      <c r="W15" t="s">
        <v>338</v>
      </c>
      <c r="AD15" t="s">
        <v>325</v>
      </c>
      <c r="AE15" t="str" cm="1">
        <f t="array" ref="AE15">_xlfn.LET(
    _xlpm.texto_limpio, _xlfn.REDUCE(
        LOWER(Table13456[[#This Row],[Titulo]]),
        {"á";"é";"í";"ó";"ú";"ñ";",";" "},
        _xlfn.LAMBDA(_xlpm.acum,_xlpm.caracter, SUBSTITUTE(_xlpm.acum, _xlpm.caracter, CHOOSE(MATCH(_xlpm.caracter, {"á";"é";"í";"ó";"ú";"ñ";",";" "}, 0), "a","e","i","o","u","n","","")))
    ),
    _xlfn.CONCAT("/cantos/resucito/", AG15, "/", _xlpm.texto_limpio, ".html")
)</f>
        <v>/cantos/resucito/a/adondeteescondisteamado.html</v>
      </c>
      <c r="AF15" t="s">
        <v>326</v>
      </c>
      <c r="AG15" t="str">
        <f>LOWER(LEFT(Table13456[[#This Row],[Titulo]],1))</f>
        <v>a</v>
      </c>
      <c r="AH15" t="str">
        <f>_xlfn.CONCAT(Table13456[[#This Row],[ID]:[c021]])</f>
        <v>{id:12,title: "Adónde te escondiste, Amado", subtitle: "Cántico espiritual (San Juan de la Cruz) ", category: "Eleccion", moments: ["Cuaresma", "Laudes/Visperas", "Antiguo Testamento"], url: "/cantos/resucito/a/adondeteescondisteamado.html"},</v>
      </c>
      <c r="AI15" t="str">
        <f>UPPER(Table13456[[#This Row],[Titulo]])</f>
        <v>ADÓNDE TE ESCONDISTE, AMADO</v>
      </c>
      <c r="AJ15" t="str">
        <f>LOWER(SUBSTITUTE(Table13456[[#This Row],[CANTO]], " ", ""))</f>
        <v>adóndeteescondiste,amado</v>
      </c>
      <c r="AK15" t="str">
        <f>Table13456[[#This Row],[Subtitle5]]</f>
        <v xml:space="preserve">Cántico espiritual (San Juan de la Cruz) </v>
      </c>
      <c r="AM15" t="str">
        <f>Table1[[#Headers],[CANTO]]</f>
        <v>CANTO</v>
      </c>
      <c r="AN15" t="str">
        <f>Table13456[[#This Row],[CANTO]]</f>
        <v>ADÓNDE TE ESCONDISTE, AMADO</v>
      </c>
    </row>
    <row r="16" spans="1:40" x14ac:dyDescent="0.35">
      <c r="A16">
        <v>10</v>
      </c>
      <c r="B16" t="s">
        <v>311</v>
      </c>
      <c r="C16">
        <v>13</v>
      </c>
      <c r="D16" t="s">
        <v>312</v>
      </c>
      <c r="E16" t="s">
        <v>313</v>
      </c>
      <c r="F16" t="s">
        <v>314</v>
      </c>
      <c r="G16" t="s">
        <v>356</v>
      </c>
      <c r="H16" t="s">
        <v>316</v>
      </c>
      <c r="I16" t="s">
        <v>317</v>
      </c>
      <c r="J16" t="s">
        <v>314</v>
      </c>
      <c r="K16" t="s">
        <v>357</v>
      </c>
      <c r="L16" t="s">
        <v>319</v>
      </c>
      <c r="M16" t="s">
        <v>320</v>
      </c>
      <c r="N16" t="s">
        <v>314</v>
      </c>
      <c r="O16" t="s">
        <v>329</v>
      </c>
      <c r="P16" t="s">
        <v>314</v>
      </c>
      <c r="Q16" t="s">
        <v>322</v>
      </c>
      <c r="R16" t="s">
        <v>314</v>
      </c>
      <c r="S16" t="s">
        <v>324</v>
      </c>
      <c r="T16" t="s">
        <v>323</v>
      </c>
      <c r="U16" t="s">
        <v>338</v>
      </c>
      <c r="AD16" t="s">
        <v>325</v>
      </c>
      <c r="AE16" t="str" cm="1">
        <f t="array" ref="AE16">_xlfn.LET(
    _xlpm.texto_limpio, _xlfn.REDUCE(
        LOWER(Table13456[[#This Row],[Titulo]]),
        {"á";"é";"í";"ó";"ú";"ñ";",";" "},
        _xlfn.LAMBDA(_xlpm.acum,_xlpm.caracter, SUBSTITUTE(_xlpm.acum, _xlpm.caracter, CHOOSE(MATCH(_xlpm.caracter, {"á";"é";"í";"ó";"ú";"ñ";",";" "}, 0), "a","e","i","o","u","n","","")))
    ),
    _xlfn.CONCAT("/cantos/resucito/", AG16, "/", _xlpm.texto_limpio, ".html")
)</f>
        <v>/cantos/resucito/a/aldespertar.html</v>
      </c>
      <c r="AF16" t="s">
        <v>326</v>
      </c>
      <c r="AG16" t="str">
        <f>LOWER(LEFT(Table13456[[#This Row],[Titulo]],1))</f>
        <v>a</v>
      </c>
      <c r="AH16" t="str">
        <f>_xlfn.CONCAT(Table13456[[#This Row],[ID]:[c021]])</f>
        <v>{id:13,title: "Al despertar", subtitle: "Salmo 17 (16) ", category: "Precatecumenado", moments: ["Laudes/Visperas", "Antiguo Testamento"], url: "/cantos/resucito/a/aldespertar.html"},</v>
      </c>
      <c r="AI16" t="str">
        <f>UPPER(Table13456[[#This Row],[Titulo]])</f>
        <v>AL DESPERTAR</v>
      </c>
      <c r="AJ16" t="str">
        <f>LOWER(SUBSTITUTE(Table13456[[#This Row],[CANTO]], " ", ""))</f>
        <v>aldespertar</v>
      </c>
      <c r="AK16" t="str">
        <f>Table13456[[#This Row],[Subtitle5]]</f>
        <v xml:space="preserve">Salmo 17 (16) </v>
      </c>
      <c r="AM16" t="str">
        <f>Table1[[#Headers],[CANTO]]</f>
        <v>CANTO</v>
      </c>
      <c r="AN16" t="str">
        <f>Table13456[[#This Row],[CANTO]]</f>
        <v>AL DESPERTAR</v>
      </c>
    </row>
    <row r="17" spans="1:40" x14ac:dyDescent="0.35">
      <c r="A17">
        <v>11</v>
      </c>
      <c r="B17" t="s">
        <v>311</v>
      </c>
      <c r="C17">
        <v>14</v>
      </c>
      <c r="D17" t="s">
        <v>312</v>
      </c>
      <c r="E17" t="s">
        <v>313</v>
      </c>
      <c r="F17" t="s">
        <v>314</v>
      </c>
      <c r="G17" t="s">
        <v>358</v>
      </c>
      <c r="H17" t="s">
        <v>316</v>
      </c>
      <c r="I17" t="s">
        <v>317</v>
      </c>
      <c r="J17" t="s">
        <v>314</v>
      </c>
      <c r="K17" t="s">
        <v>359</v>
      </c>
      <c r="L17" t="s">
        <v>319</v>
      </c>
      <c r="M17" t="s">
        <v>320</v>
      </c>
      <c r="N17" t="s">
        <v>314</v>
      </c>
      <c r="O17" t="s">
        <v>329</v>
      </c>
      <c r="P17" t="s">
        <v>314</v>
      </c>
      <c r="Q17" t="s">
        <v>322</v>
      </c>
      <c r="R17" t="s">
        <v>314</v>
      </c>
      <c r="S17" t="s">
        <v>360</v>
      </c>
      <c r="T17" t="s">
        <v>323</v>
      </c>
      <c r="U17" t="s">
        <v>301</v>
      </c>
      <c r="AD17" t="s">
        <v>325</v>
      </c>
      <c r="AE17" t="str" cm="1">
        <f t="array" ref="AE17">_xlfn.LET(
    _xlpm.texto_limpio, _xlfn.REDUCE(
        LOWER(Table13456[[#This Row],[Titulo]]),
        {"á";"é";"í";"ó";"ú";"ñ";",";" "},
        _xlfn.LAMBDA(_xlpm.acum,_xlpm.caracter, SUBSTITUTE(_xlpm.acum, _xlpm.caracter, CHOOSE(MATCH(_xlpm.caracter, {"á";"é";"í";"ó";"ú";"ñ";",";" "}, 0), "a","e","i","o","u","n","","")))
    ),
    _xlfn.CONCAT("/cantos/resucito/", AG17, "/", _xlpm.texto_limpio, ".html")
)</f>
        <v>/cantos/resucito/a/alabadalsenorenelcielo.html</v>
      </c>
      <c r="AF17" t="s">
        <v>326</v>
      </c>
      <c r="AG17" t="str">
        <f>LOWER(LEFT(Table13456[[#This Row],[Titulo]],1))</f>
        <v>a</v>
      </c>
      <c r="AH17" t="str">
        <f>_xlfn.CONCAT(Table13456[[#This Row],[ID]:[c021]])</f>
        <v>{id:14,title: "Alabad al Señor en el cielo", subtitle: "Salmo 148 ", category: "Precatecumenado", moments: ["Navidad", "Niños"], url: "/cantos/resucito/a/alabadalsenorenelcielo.html"},</v>
      </c>
      <c r="AI17" t="str">
        <f>UPPER(Table13456[[#This Row],[Titulo]])</f>
        <v>ALABAD AL SEÑOR EN EL CIELO</v>
      </c>
      <c r="AJ17" t="str">
        <f>LOWER(SUBSTITUTE(Table13456[[#This Row],[CANTO]], " ", ""))</f>
        <v>alabadalseñorenelcielo</v>
      </c>
      <c r="AK17" t="str">
        <f>Table13456[[#This Row],[Subtitle5]]</f>
        <v xml:space="preserve">Salmo 148 </v>
      </c>
      <c r="AM17" t="str">
        <f>Table1[[#Headers],[CANTO]]</f>
        <v>CANTO</v>
      </c>
      <c r="AN17" t="str">
        <f>Table13456[[#This Row],[CANTO]]</f>
        <v>ALABAD AL SEÑOR EN EL CIELO</v>
      </c>
    </row>
    <row r="18" spans="1:40" x14ac:dyDescent="0.35">
      <c r="A18">
        <v>12</v>
      </c>
      <c r="B18" t="s">
        <v>311</v>
      </c>
      <c r="C18">
        <v>15</v>
      </c>
      <c r="D18" t="s">
        <v>312</v>
      </c>
      <c r="E18" t="s">
        <v>313</v>
      </c>
      <c r="F18" t="s">
        <v>314</v>
      </c>
      <c r="G18" t="s">
        <v>361</v>
      </c>
      <c r="H18" t="s">
        <v>316</v>
      </c>
      <c r="I18" t="s">
        <v>317</v>
      </c>
      <c r="J18" t="s">
        <v>314</v>
      </c>
      <c r="K18" t="s">
        <v>134</v>
      </c>
      <c r="L18" t="s">
        <v>319</v>
      </c>
      <c r="M18" t="s">
        <v>320</v>
      </c>
      <c r="N18" t="s">
        <v>314</v>
      </c>
      <c r="O18" t="s">
        <v>329</v>
      </c>
      <c r="P18" t="s">
        <v>314</v>
      </c>
      <c r="Q18" t="s">
        <v>322</v>
      </c>
      <c r="R18" t="s">
        <v>314</v>
      </c>
      <c r="S18" t="s">
        <v>362</v>
      </c>
      <c r="T18" t="s">
        <v>323</v>
      </c>
      <c r="U18" t="s">
        <v>360</v>
      </c>
      <c r="V18" t="s">
        <v>323</v>
      </c>
      <c r="W18" t="s">
        <v>363</v>
      </c>
      <c r="AD18" t="s">
        <v>325</v>
      </c>
      <c r="AE18" t="str" cm="1">
        <f t="array" ref="AE18">_xlfn.LET(
    _xlpm.texto_limpio, _xlfn.REDUCE(
        LOWER(Table13456[[#This Row],[Titulo]]),
        {"á";"é";"í";"ó";"ú";"ñ";",";" "},
        _xlfn.LAMBDA(_xlpm.acum,_xlpm.caracter, SUBSTITUTE(_xlpm.acum, _xlpm.caracter, CHOOSE(MATCH(_xlpm.caracter, {"á";"é";"í";"ó";"ú";"ñ";",";" "}, 0), "a","e","i","o","u","n","","")))
    ),
    _xlfn.CONCAT("/cantos/resucito/", AG18, "/", _xlpm.texto_limpio, ".html")
)</f>
        <v>/cantos/resucito/a/alegriahanacidoelsalvador.html</v>
      </c>
      <c r="AF18" t="s">
        <v>326</v>
      </c>
      <c r="AG18" t="str">
        <f>LOWER(LEFT(Table13456[[#This Row],[Titulo]],1))</f>
        <v>a</v>
      </c>
      <c r="AH18" t="str">
        <f>_xlfn.CONCAT(Table13456[[#This Row],[ID]:[c021]])</f>
        <v>{id:15,title: "Alegría, ha nacido el salvador", subtitle: "Villancico (Kiko Argüello)", category: "Precatecumenado", moments: ["Adviento", "Navidad", "Ordinario"], url: "/cantos/resucito/a/alegriahanacidoelsalvador.html"},</v>
      </c>
      <c r="AI18" t="str">
        <f>UPPER(Table13456[[#This Row],[Titulo]])</f>
        <v>ALEGRÍA, HA NACIDO EL SALVADOR</v>
      </c>
      <c r="AJ18" t="str">
        <f>LOWER(SUBSTITUTE(Table13456[[#This Row],[CANTO]], " ", ""))</f>
        <v>alegría,hanacidoelsalvador</v>
      </c>
      <c r="AK18" t="str">
        <f>Table13456[[#This Row],[Subtitle5]]</f>
        <v>Villancico (Kiko Argüello)</v>
      </c>
      <c r="AM18" t="str">
        <f>Table1[[#Headers],[CANTO]]</f>
        <v>CANTO</v>
      </c>
      <c r="AN18" t="str">
        <f>Table13456[[#This Row],[CANTO]]</f>
        <v>ALEGRÍA, HA NACIDO EL SALVADOR</v>
      </c>
    </row>
    <row r="19" spans="1:40" x14ac:dyDescent="0.35">
      <c r="A19">
        <v>180</v>
      </c>
      <c r="B19" t="s">
        <v>311</v>
      </c>
      <c r="C19">
        <v>16</v>
      </c>
      <c r="D19" t="s">
        <v>312</v>
      </c>
      <c r="E19" t="s">
        <v>313</v>
      </c>
      <c r="F19" t="s">
        <v>314</v>
      </c>
      <c r="G19" t="s">
        <v>364</v>
      </c>
      <c r="H19" t="s">
        <v>316</v>
      </c>
      <c r="I19" t="s">
        <v>317</v>
      </c>
      <c r="J19" t="s">
        <v>314</v>
      </c>
      <c r="K19" t="s">
        <v>365</v>
      </c>
      <c r="L19" t="s">
        <v>319</v>
      </c>
      <c r="M19" t="s">
        <v>320</v>
      </c>
      <c r="N19" t="s">
        <v>314</v>
      </c>
      <c r="O19" s="7" t="s">
        <v>351</v>
      </c>
      <c r="P19" t="s">
        <v>314</v>
      </c>
      <c r="Q19" t="s">
        <v>322</v>
      </c>
      <c r="R19" t="s">
        <v>314</v>
      </c>
      <c r="S19" t="s">
        <v>295</v>
      </c>
      <c r="AD19" t="s">
        <v>325</v>
      </c>
      <c r="AE19" t="str" cm="1">
        <f t="array" ref="AE19">_xlfn.LET(
    _xlpm.texto_limpio, _xlfn.REDUCE(
        LOWER(Table13456[[#This Row],[Titulo]]),
        {"á";"é";"í";"ó";"ú";"ñ";",";" "},
        _xlfn.LAMBDA(_xlpm.acum,_xlpm.caracter, SUBSTITUTE(_xlpm.acum, _xlpm.caracter, CHOOSE(MATCH(_xlpm.caracter, {"á";"é";"í";"ó";"ú";"ñ";",";" "}, 0), "a","e","i","o","u","n","","")))
    ),
    _xlfn.CONCAT("/cantos/resucito/", AG19, "/", _xlpm.texto_limpio, ".html")
)</f>
        <v>/cantos/resucito/a/aleluyainterleccional.html</v>
      </c>
      <c r="AF19" t="s">
        <v>326</v>
      </c>
      <c r="AG19" t="str">
        <f>LOWER(LEFT(Table13456[[#This Row],[Titulo]],1))</f>
        <v>a</v>
      </c>
      <c r="AH19" t="str">
        <f>_xlfn.CONCAT(Table13456[[#This Row],[ID]:[c021]])</f>
        <v>{id:16,title: "Aleluya interleccional", subtitle: "Modelo I, II, III", category: "Liturgia", moments: ["Pascua"], url: "/cantos/resucito/a/aleluyainterleccional.html"},</v>
      </c>
      <c r="AI19" t="str">
        <f>UPPER(Table13456[[#This Row],[Titulo]])</f>
        <v>ALELUYA INTERLECCIONAL</v>
      </c>
      <c r="AJ19" t="str">
        <f>LOWER(SUBSTITUTE(Table13456[[#This Row],[CANTO]], " ", ""))</f>
        <v>aleluyainterleccional</v>
      </c>
      <c r="AK19" t="str">
        <f>Table13456[[#This Row],[Subtitle5]]</f>
        <v>Modelo I, II, III</v>
      </c>
      <c r="AM19" t="str">
        <f>Table1[[#Headers],[CANTO]]</f>
        <v>CANTO</v>
      </c>
      <c r="AN19" t="str">
        <f>Table13456[[#This Row],[CANTO]]</f>
        <v>ALELUYA INTERLECCIONAL</v>
      </c>
    </row>
    <row r="20" spans="1:40" x14ac:dyDescent="0.35">
      <c r="A20">
        <v>181</v>
      </c>
      <c r="B20" t="s">
        <v>311</v>
      </c>
      <c r="C20">
        <v>17</v>
      </c>
      <c r="D20" t="s">
        <v>312</v>
      </c>
      <c r="E20" t="s">
        <v>313</v>
      </c>
      <c r="F20" t="s">
        <v>314</v>
      </c>
      <c r="G20" t="s">
        <v>366</v>
      </c>
      <c r="H20" t="s">
        <v>316</v>
      </c>
      <c r="I20" t="s">
        <v>317</v>
      </c>
      <c r="J20" t="s">
        <v>314</v>
      </c>
      <c r="K20" t="s">
        <v>367</v>
      </c>
      <c r="L20" t="s">
        <v>319</v>
      </c>
      <c r="M20" t="s">
        <v>320</v>
      </c>
      <c r="N20" t="s">
        <v>314</v>
      </c>
      <c r="O20" s="7" t="s">
        <v>351</v>
      </c>
      <c r="P20" t="s">
        <v>314</v>
      </c>
      <c r="Q20" t="s">
        <v>322</v>
      </c>
      <c r="R20" t="s">
        <v>314</v>
      </c>
      <c r="S20" t="s">
        <v>295</v>
      </c>
      <c r="T20" t="s">
        <v>323</v>
      </c>
      <c r="U20" t="s">
        <v>324</v>
      </c>
      <c r="V20" t="s">
        <v>323</v>
      </c>
      <c r="W20" t="s">
        <v>331</v>
      </c>
      <c r="X20" t="s">
        <v>323</v>
      </c>
      <c r="Y20" t="s">
        <v>338</v>
      </c>
      <c r="AD20" t="s">
        <v>325</v>
      </c>
      <c r="AE20" t="str" cm="1">
        <f t="array" ref="AE20">_xlfn.LET(
    _xlpm.texto_limpio, _xlfn.REDUCE(
        LOWER(Table13456[[#This Row],[Titulo]]),
        {"á";"é";"í";"ó";"ú";"ñ";",";" "},
        _xlfn.LAMBDA(_xlpm.acum,_xlpm.caracter, SUBSTITUTE(_xlpm.acum, _xlpm.caracter, CHOOSE(MATCH(_xlpm.caracter, {"á";"é";"í";"ó";"ú";"ñ";",";" "}, 0), "a","e","i","o","u","n","","")))
    ),
    _xlfn.CONCAT("/cantos/resucito/", AG20, "/", _xlpm.texto_limpio, ".html")
)</f>
        <v>/cantos/resucito/a/aleluyapascual.html</v>
      </c>
      <c r="AF20" t="s">
        <v>326</v>
      </c>
      <c r="AG20" t="str">
        <f>LOWER(LEFT(Table13456[[#This Row],[Titulo]],1))</f>
        <v>a</v>
      </c>
      <c r="AH20" t="str">
        <f>_xlfn.CONCAT(Table13456[[#This Row],[ID]:[c021]])</f>
        <v>{id:17,title: "Aleluya pascual", subtitle: "Apropiado para el tiempo Pascual", category: "Liturgia", moments: ["Pascua", "Laudes/Visperas", "Final", "Antiguo Testamento"], url: "/cantos/resucito/a/aleluyapascual.html"},</v>
      </c>
      <c r="AI20" t="str">
        <f>UPPER(Table13456[[#This Row],[Titulo]])</f>
        <v>ALELUYA PASCUAL</v>
      </c>
      <c r="AJ20" t="str">
        <f>LOWER(SUBSTITUTE(Table13456[[#This Row],[CANTO]], " ", ""))</f>
        <v>aleluyapascual</v>
      </c>
      <c r="AK20" t="str">
        <f>Table13456[[#This Row],[Subtitle5]]</f>
        <v>Apropiado para el tiempo Pascual</v>
      </c>
      <c r="AM20" t="str">
        <f>Table1[[#Headers],[CANTO]]</f>
        <v>CANTO</v>
      </c>
      <c r="AN20" t="str">
        <f>Table13456[[#This Row],[CANTO]]</f>
        <v>ALELUYA PASCUAL</v>
      </c>
    </row>
    <row r="21" spans="1:40" x14ac:dyDescent="0.35">
      <c r="A21">
        <v>13</v>
      </c>
      <c r="B21" t="s">
        <v>311</v>
      </c>
      <c r="C21">
        <v>18</v>
      </c>
      <c r="D21" t="s">
        <v>312</v>
      </c>
      <c r="E21" t="s">
        <v>313</v>
      </c>
      <c r="F21" t="s">
        <v>314</v>
      </c>
      <c r="G21" t="s">
        <v>368</v>
      </c>
      <c r="H21" t="s">
        <v>316</v>
      </c>
      <c r="I21" t="s">
        <v>317</v>
      </c>
      <c r="J21" t="s">
        <v>314</v>
      </c>
      <c r="K21" t="s">
        <v>369</v>
      </c>
      <c r="L21" t="s">
        <v>319</v>
      </c>
      <c r="M21" t="s">
        <v>320</v>
      </c>
      <c r="N21" t="s">
        <v>314</v>
      </c>
      <c r="O21" t="s">
        <v>329</v>
      </c>
      <c r="P21" t="s">
        <v>314</v>
      </c>
      <c r="Q21" t="s">
        <v>322</v>
      </c>
      <c r="R21" t="s">
        <v>314</v>
      </c>
      <c r="S21" t="s">
        <v>295</v>
      </c>
      <c r="T21" t="s">
        <v>323</v>
      </c>
      <c r="U21" t="s">
        <v>301</v>
      </c>
      <c r="V21" t="s">
        <v>323</v>
      </c>
      <c r="W21" t="s">
        <v>370</v>
      </c>
      <c r="X21" t="s">
        <v>323</v>
      </c>
      <c r="Y21" t="s">
        <v>338</v>
      </c>
      <c r="AD21" t="s">
        <v>325</v>
      </c>
      <c r="AE21" t="str" cm="1">
        <f t="array" ref="AE21">_xlfn.LET(
    _xlpm.texto_limpio, _xlfn.REDUCE(
        LOWER(Table13456[[#This Row],[Titulo]]),
        {"á";"é";"í";"ó";"ú";"ñ";",";" "},
        _xlfn.LAMBDA(_xlpm.acum,_xlpm.caracter, SUBSTITUTE(_xlpm.acum, _xlpm.caracter, CHOOSE(MATCH(_xlpm.caracter, {"á";"é";"í";"ó";"ú";"ñ";",";" "}, 0), "a","e","i","o","u","n","","")))
    ),
    _xlfn.CONCAT("/cantos/resucito/", AG21, "/", _xlpm.texto_limpio, ".html")
)</f>
        <v>/cantos/resucito/a/aleluyaalabadalsenor.html</v>
      </c>
      <c r="AF21" t="s">
        <v>326</v>
      </c>
      <c r="AG21" t="str">
        <f>LOWER(LEFT(Table13456[[#This Row],[Titulo]],1))</f>
        <v>a</v>
      </c>
      <c r="AH21" t="str">
        <f>_xlfn.CONCAT(Table13456[[#This Row],[ID]:[c021]])</f>
        <v>{id:18,title: "Aleluya, alabad al Señor", subtitle: "Salmo 150", category: "Precatecumenado", moments: ["Pascua", "Niños", "Paz", "Antiguo Testamento"], url: "/cantos/resucito/a/aleluyaalabadalsenor.html"},</v>
      </c>
      <c r="AI21" t="str">
        <f>UPPER(Table13456[[#This Row],[Titulo]])</f>
        <v>ALELUYA, ALABAD AL SEÑOR</v>
      </c>
      <c r="AJ21" t="str">
        <f>LOWER(SUBSTITUTE(Table13456[[#This Row],[CANTO]], " ", ""))</f>
        <v>aleluya,alabadalseñor</v>
      </c>
      <c r="AK21" t="str">
        <f>Table13456[[#This Row],[Subtitle5]]</f>
        <v>Salmo 150</v>
      </c>
      <c r="AM21" t="str">
        <f>Table1[[#Headers],[CANTO]]</f>
        <v>CANTO</v>
      </c>
      <c r="AN21" t="str">
        <f>Table13456[[#This Row],[CANTO]]</f>
        <v>ALELUYA, ALABAD AL SEÑOR</v>
      </c>
    </row>
    <row r="22" spans="1:40" x14ac:dyDescent="0.35">
      <c r="A22">
        <v>14</v>
      </c>
      <c r="B22" t="s">
        <v>311</v>
      </c>
      <c r="C22">
        <v>19</v>
      </c>
      <c r="D22" t="s">
        <v>312</v>
      </c>
      <c r="E22" t="s">
        <v>313</v>
      </c>
      <c r="F22" t="s">
        <v>314</v>
      </c>
      <c r="G22" t="s">
        <v>371</v>
      </c>
      <c r="H22" t="s">
        <v>316</v>
      </c>
      <c r="I22" t="s">
        <v>317</v>
      </c>
      <c r="J22" t="s">
        <v>314</v>
      </c>
      <c r="K22" t="s">
        <v>372</v>
      </c>
      <c r="L22" t="s">
        <v>319</v>
      </c>
      <c r="M22" t="s">
        <v>320</v>
      </c>
      <c r="N22" t="s">
        <v>314</v>
      </c>
      <c r="O22" t="s">
        <v>329</v>
      </c>
      <c r="P22" t="s">
        <v>314</v>
      </c>
      <c r="Q22" t="s">
        <v>322</v>
      </c>
      <c r="R22" t="s">
        <v>314</v>
      </c>
      <c r="S22" t="s">
        <v>324</v>
      </c>
      <c r="T22" t="s">
        <v>323</v>
      </c>
      <c r="U22" t="s">
        <v>330</v>
      </c>
      <c r="V22" t="s">
        <v>323</v>
      </c>
      <c r="W22" t="s">
        <v>332</v>
      </c>
      <c r="AD22" t="s">
        <v>325</v>
      </c>
      <c r="AE22" t="str" cm="1">
        <f t="array" ref="AE22">_xlfn.LET(
    _xlpm.texto_limpio, _xlfn.REDUCE(
        LOWER(Table13456[[#This Row],[Titulo]]),
        {"á";"é";"í";"ó";"ú";"ñ";",";" "},
        _xlfn.LAMBDA(_xlpm.acum,_xlpm.caracter, SUBSTITUTE(_xlpm.acum, _xlpm.caracter, CHOOSE(MATCH(_xlpm.caracter, {"á";"é";"í";"ó";"ú";"ñ";",";" "}, 0), "a","e","i","o","u","n","","")))
    ),
    _xlfn.CONCAT("/cantos/resucito/", AG22, "/", _xlpm.texto_limpio, ".html")
)</f>
        <v>/cantos/resucito/a/aleluyabendecidalsenor.html</v>
      </c>
      <c r="AF22" t="s">
        <v>326</v>
      </c>
      <c r="AG22" t="str">
        <f>LOWER(LEFT(Table13456[[#This Row],[Titulo]],1))</f>
        <v>a</v>
      </c>
      <c r="AH22" t="str">
        <f>_xlfn.CONCAT(Table13456[[#This Row],[ID]:[c021]])</f>
        <v>{id:19,title: "Aleluya, bendecid al Señor", subtitle: "Salmo 1.34 (1.33) - Melodía hebraica", category: "Precatecumenado", moments: ["Laudes/Visperas", "Comunión", "Nuevo Testamento"], url: "/cantos/resucito/a/aleluyabendecidalsenor.html"},</v>
      </c>
      <c r="AI22" t="str">
        <f>UPPER(Table13456[[#This Row],[Titulo]])</f>
        <v>ALELUYA, BENDECID AL SEÑOR</v>
      </c>
      <c r="AJ22" t="str">
        <f>LOWER(SUBSTITUTE(Table13456[[#This Row],[CANTO]], " ", ""))</f>
        <v>aleluya,bendecidalseñor</v>
      </c>
      <c r="AK22" t="str">
        <f>Table13456[[#This Row],[Subtitle5]]</f>
        <v>Salmo 1.34 (1.33) - Melodía hebraica</v>
      </c>
      <c r="AM22" t="str">
        <f>Table1[[#Headers],[CANTO]]</f>
        <v>CANTO</v>
      </c>
      <c r="AN22" t="str">
        <f>Table13456[[#This Row],[CANTO]]</f>
        <v>ALELUYA, BENDECID AL SEÑOR</v>
      </c>
    </row>
    <row r="23" spans="1:40" x14ac:dyDescent="0.35">
      <c r="A23">
        <v>15</v>
      </c>
      <c r="B23" t="s">
        <v>311</v>
      </c>
      <c r="C23">
        <v>20</v>
      </c>
      <c r="D23" t="s">
        <v>312</v>
      </c>
      <c r="E23" t="s">
        <v>313</v>
      </c>
      <c r="F23" t="s">
        <v>314</v>
      </c>
      <c r="G23" t="s">
        <v>373</v>
      </c>
      <c r="H23" t="s">
        <v>316</v>
      </c>
      <c r="I23" t="s">
        <v>317</v>
      </c>
      <c r="J23" t="s">
        <v>314</v>
      </c>
      <c r="K23" t="s">
        <v>138</v>
      </c>
      <c r="L23" t="s">
        <v>319</v>
      </c>
      <c r="M23" t="s">
        <v>320</v>
      </c>
      <c r="N23" t="s">
        <v>314</v>
      </c>
      <c r="O23" t="s">
        <v>329</v>
      </c>
      <c r="P23" t="s">
        <v>314</v>
      </c>
      <c r="Q23" t="s">
        <v>322</v>
      </c>
      <c r="R23" t="s">
        <v>314</v>
      </c>
      <c r="S23" t="s">
        <v>305</v>
      </c>
      <c r="T23" t="s">
        <v>323</v>
      </c>
      <c r="U23" t="s">
        <v>338</v>
      </c>
      <c r="AD23" t="s">
        <v>325</v>
      </c>
      <c r="AE23" t="str" cm="1">
        <f t="array" ref="AE23">_xlfn.LET(
    _xlpm.texto_limpio, _xlfn.REDUCE(
        LOWER(Table13456[[#This Row],[Titulo]]),
        {"á";"é";"í";"ó";"ú";"ñ";",";" "},
        _xlfn.LAMBDA(_xlpm.acum,_xlpm.caracter, SUBSTITUTE(_xlpm.acum, _xlpm.caracter, CHOOSE(MATCH(_xlpm.caracter, {"á";"é";"í";"ó";"ú";"ñ";",";" "}, 0), "a","e","i","o","u","n","","")))
    ),
    _xlfn.CONCAT("/cantos/resucito/", AG23, "/", _xlpm.texto_limpio, ".html")
)</f>
        <v>/cantos/resucito/a/aleluyayallegoelreino.html</v>
      </c>
      <c r="AF23" t="s">
        <v>326</v>
      </c>
      <c r="AG23" t="str">
        <f>LOWER(LEFT(Table13456[[#This Row],[Titulo]],1))</f>
        <v>a</v>
      </c>
      <c r="AH23" t="str">
        <f>_xlfn.CONCAT(Table13456[[#This Row],[ID]:[c021]])</f>
        <v>{id:20,title: "Aleluya, ya llegó el reino", subtitle: "Apocalipsis 19,6-9", category: "Precatecumenado", moments: ["Entrada", "Antiguo Testamento"], url: "/cantos/resucito/a/aleluyayallegoelreino.html"},</v>
      </c>
      <c r="AI23" t="str">
        <f>UPPER(Table13456[[#This Row],[Titulo]])</f>
        <v>ALELUYA, YA LLEGÓ EL REINO</v>
      </c>
      <c r="AJ23" t="str">
        <f>LOWER(SUBSTITUTE(Table13456[[#This Row],[CANTO]], " ", ""))</f>
        <v>aleluya,yallegóelreino</v>
      </c>
      <c r="AK23" t="str">
        <f>Table13456[[#This Row],[Subtitle5]]</f>
        <v>Apocalipsis 19,6-9</v>
      </c>
      <c r="AM23" t="str">
        <f>Table1[[#Headers],[CANTO]]</f>
        <v>CANTO</v>
      </c>
      <c r="AN23" t="str">
        <f>Table13456[[#This Row],[CANTO]]</f>
        <v>ALELUYA, YA LLEGÓ EL REINO</v>
      </c>
    </row>
    <row r="24" spans="1:40" x14ac:dyDescent="0.35">
      <c r="A24">
        <v>16</v>
      </c>
      <c r="B24" t="s">
        <v>311</v>
      </c>
      <c r="C24">
        <v>21</v>
      </c>
      <c r="D24" t="s">
        <v>312</v>
      </c>
      <c r="E24" t="s">
        <v>313</v>
      </c>
      <c r="F24" t="s">
        <v>314</v>
      </c>
      <c r="G24" t="s">
        <v>374</v>
      </c>
      <c r="H24" t="s">
        <v>316</v>
      </c>
      <c r="I24" t="s">
        <v>317</v>
      </c>
      <c r="J24" t="s">
        <v>314</v>
      </c>
      <c r="K24" t="s">
        <v>375</v>
      </c>
      <c r="L24" t="s">
        <v>319</v>
      </c>
      <c r="M24" t="s">
        <v>320</v>
      </c>
      <c r="N24" t="s">
        <v>314</v>
      </c>
      <c r="O24" t="s">
        <v>329</v>
      </c>
      <c r="P24" t="s">
        <v>314</v>
      </c>
      <c r="Q24" t="s">
        <v>322</v>
      </c>
      <c r="R24" t="s">
        <v>314</v>
      </c>
      <c r="S24" t="s">
        <v>305</v>
      </c>
      <c r="T24" t="s">
        <v>323</v>
      </c>
      <c r="U24" t="s">
        <v>332</v>
      </c>
      <c r="AD24" t="s">
        <v>325</v>
      </c>
      <c r="AE24" t="str" cm="1">
        <f t="array" ref="AE24">_xlfn.LET(
    _xlpm.texto_limpio, _xlfn.REDUCE(
        LOWER(Table13456[[#This Row],[Titulo]]),
        {"á";"é";"í";"ó";"ú";"ñ";",";" "},
        _xlfn.LAMBDA(_xlpm.acum,_xlpm.caracter, SUBSTITUTE(_xlpm.acum, _xlpm.caracter, CHOOSE(MATCH(_xlpm.caracter, {"á";"é";"í";"ó";"ú";"ñ";",";" "}, 0), "a","e","i","o","u","n","","")))
    ),
    _xlfn.CONCAT("/cantos/resucito/", AG24, "/", _xlpm.texto_limpio, ".html")
)</f>
        <v>/cantos/resucito/a/alzaospuertas.html</v>
      </c>
      <c r="AF24" t="s">
        <v>326</v>
      </c>
      <c r="AG24" t="str">
        <f>LOWER(LEFT(Table13456[[#This Row],[Titulo]],1))</f>
        <v>a</v>
      </c>
      <c r="AH24" t="str">
        <f>_xlfn.CONCAT(Table13456[[#This Row],[ID]:[c021]])</f>
        <v>{id:21,title: "Alzaos, puertas", subtitle: "Salmo 24 (23)", category: "Precatecumenado", moments: ["Entrada", "Nuevo Testamento"], url: "/cantos/resucito/a/alzaospuertas.html"},</v>
      </c>
      <c r="AI24" t="str">
        <f>UPPER(Table13456[[#This Row],[Titulo]])</f>
        <v>ALZAOS, PUERTAS</v>
      </c>
      <c r="AJ24" t="str">
        <f>LOWER(SUBSTITUTE(Table13456[[#This Row],[CANTO]], " ", ""))</f>
        <v>alzaos,puertas</v>
      </c>
      <c r="AK24" t="str">
        <f>Table13456[[#This Row],[Subtitle5]]</f>
        <v>Salmo 24 (23)</v>
      </c>
      <c r="AM24" t="str">
        <f>Table1[[#Headers],[CANTO]]</f>
        <v>CANTO</v>
      </c>
      <c r="AN24" t="str">
        <f>Table13456[[#This Row],[CANTO]]</f>
        <v>ALZAOS, PUERTAS</v>
      </c>
    </row>
    <row r="25" spans="1:40" x14ac:dyDescent="0.35">
      <c r="A25">
        <v>17</v>
      </c>
      <c r="B25" t="s">
        <v>311</v>
      </c>
      <c r="C25">
        <v>22</v>
      </c>
      <c r="D25" t="s">
        <v>312</v>
      </c>
      <c r="E25" t="s">
        <v>313</v>
      </c>
      <c r="F25" t="s">
        <v>314</v>
      </c>
      <c r="G25" t="s">
        <v>376</v>
      </c>
      <c r="H25" t="s">
        <v>316</v>
      </c>
      <c r="I25" t="s">
        <v>317</v>
      </c>
      <c r="J25" t="s">
        <v>314</v>
      </c>
      <c r="K25" t="s">
        <v>377</v>
      </c>
      <c r="L25" t="s">
        <v>319</v>
      </c>
      <c r="M25" t="s">
        <v>320</v>
      </c>
      <c r="N25" t="s">
        <v>314</v>
      </c>
      <c r="O25" t="s">
        <v>329</v>
      </c>
      <c r="P25" t="s">
        <v>314</v>
      </c>
      <c r="Q25" t="s">
        <v>322</v>
      </c>
      <c r="R25" t="s">
        <v>314</v>
      </c>
      <c r="S25" t="s">
        <v>337</v>
      </c>
      <c r="T25" t="s">
        <v>323</v>
      </c>
      <c r="U25" t="s">
        <v>324</v>
      </c>
      <c r="V25" t="s">
        <v>323</v>
      </c>
      <c r="W25" t="s">
        <v>338</v>
      </c>
      <c r="X25" t="s">
        <v>323</v>
      </c>
      <c r="AD25" t="s">
        <v>325</v>
      </c>
      <c r="AE25" t="str" cm="1">
        <f t="array" ref="AE25">_xlfn.LET(
    _xlpm.texto_limpio, _xlfn.REDUCE(
        LOWER(Table13456[[#This Row],[Titulo]]),
        {"á";"é";"í";"ó";"ú";"ñ";",";" "},
        _xlfn.LAMBDA(_xlpm.acum,_xlpm.caracter, SUBSTITUTE(_xlpm.acum, _xlpm.caracter, CHOOSE(MATCH(_xlpm.caracter, {"á";"é";"í";"ó";"ú";"ñ";",";" "}, 0), "a","e","i","o","u","n","","")))
    ),
    _xlfn.CONCAT("/cantos/resucito/", AG25, "/", _xlpm.texto_limpio, ".html")
)</f>
        <v>/cantos/resucito/a/amenamenamen.html</v>
      </c>
      <c r="AF25" t="s">
        <v>326</v>
      </c>
      <c r="AG25" t="str">
        <f>LOWER(LEFT(Table13456[[#This Row],[Titulo]],1))</f>
        <v>a</v>
      </c>
      <c r="AH25" t="str">
        <f>_xlfn.CONCAT(Table13456[[#This Row],[ID]:[c021]])</f>
        <v>{id:22,title: "Amén, amén, amén", subtitle: "Apocalipsis 7,12-14 ", category: "Precatecumenado", moments: ["Cuaresma", "Laudes/Visperas", "Antiguo Testamento", ""], url: "/cantos/resucito/a/amenamenamen.html"},</v>
      </c>
      <c r="AI25" t="str">
        <f>UPPER(Table13456[[#This Row],[Titulo]])</f>
        <v>AMÉN, AMÉN, AMÉN</v>
      </c>
      <c r="AJ25" t="str">
        <f>LOWER(SUBSTITUTE(Table13456[[#This Row],[CANTO]], " ", ""))</f>
        <v>amén,amén,amén</v>
      </c>
      <c r="AK25" t="str">
        <f>Table13456[[#This Row],[Subtitle5]]</f>
        <v xml:space="preserve">Apocalipsis 7,12-14 </v>
      </c>
      <c r="AM25" t="str">
        <f>Table1[[#Headers],[CANTO]]</f>
        <v>CANTO</v>
      </c>
      <c r="AN25" t="str">
        <f>Table13456[[#This Row],[CANTO]]</f>
        <v>AMÉN, AMÉN, AMÉN</v>
      </c>
    </row>
    <row r="26" spans="1:40" x14ac:dyDescent="0.35">
      <c r="A26">
        <v>18</v>
      </c>
      <c r="B26" t="s">
        <v>311</v>
      </c>
      <c r="C26">
        <v>23</v>
      </c>
      <c r="D26" t="s">
        <v>312</v>
      </c>
      <c r="E26" t="s">
        <v>313</v>
      </c>
      <c r="F26" t="s">
        <v>314</v>
      </c>
      <c r="G26" t="s">
        <v>378</v>
      </c>
      <c r="H26" t="s">
        <v>316</v>
      </c>
      <c r="I26" t="s">
        <v>317</v>
      </c>
      <c r="J26" t="s">
        <v>314</v>
      </c>
      <c r="K26" t="s">
        <v>379</v>
      </c>
      <c r="L26" t="s">
        <v>319</v>
      </c>
      <c r="M26" t="s">
        <v>320</v>
      </c>
      <c r="N26" t="s">
        <v>314</v>
      </c>
      <c r="O26" t="s">
        <v>329</v>
      </c>
      <c r="P26" t="s">
        <v>314</v>
      </c>
      <c r="Q26" t="s">
        <v>322</v>
      </c>
      <c r="R26" t="s">
        <v>314</v>
      </c>
      <c r="S26" t="s">
        <v>337</v>
      </c>
      <c r="AD26" t="s">
        <v>325</v>
      </c>
      <c r="AE26" t="str" cm="1">
        <f t="array" ref="AE26">_xlfn.LET(
    _xlpm.texto_limpio, _xlfn.REDUCE(
        LOWER(Table13456[[#This Row],[Titulo]]),
        {"á";"é";"í";"ó";"ú";"ñ";",";" "},
        _xlfn.LAMBDA(_xlpm.acum,_xlpm.caracter, SUBSTITUTE(_xlpm.acum, _xlpm.caracter, CHOOSE(MATCH(_xlpm.caracter, {"á";"é";"í";"ó";"ú";"ñ";",";" "}, 0), "a","e","i","o","u","n","","")))
    ),
    _xlfn.CONCAT("/cantos/resucito/", AG26, "/", _xlpm.texto_limpio, ".html")
)</f>
        <v>/cantos/resucito/a/amoalsenor.html</v>
      </c>
      <c r="AF26" t="s">
        <v>326</v>
      </c>
      <c r="AG26" t="str">
        <f>LOWER(LEFT(Table13456[[#This Row],[Titulo]],1))</f>
        <v>a</v>
      </c>
      <c r="AH26" t="str">
        <f>_xlfn.CONCAT(Table13456[[#This Row],[ID]:[c021]])</f>
        <v>{id:23,title: "Amo al Señor", subtitle: "Salmo 116 (114-115)", category: "Precatecumenado", moments: ["Cuaresma"], url: "/cantos/resucito/a/amoalsenor.html"},</v>
      </c>
      <c r="AI26" t="str">
        <f>UPPER(Table13456[[#This Row],[Titulo]])</f>
        <v>AMO AL SEÑOR</v>
      </c>
      <c r="AJ26" t="str">
        <f>LOWER(SUBSTITUTE(Table13456[[#This Row],[CANTO]], " ", ""))</f>
        <v>amoalseñor</v>
      </c>
      <c r="AK26" t="str">
        <f>Table13456[[#This Row],[Subtitle5]]</f>
        <v>Salmo 116 (114-115)</v>
      </c>
      <c r="AM26" t="str">
        <f>Table1[[#Headers],[CANTO]]</f>
        <v>CANTO</v>
      </c>
      <c r="AN26" t="str">
        <f>Table13456[[#This Row],[CANTO]]</f>
        <v>AMO AL SEÑOR</v>
      </c>
    </row>
    <row r="27" spans="1:40" x14ac:dyDescent="0.35">
      <c r="A27">
        <v>182</v>
      </c>
      <c r="B27" t="s">
        <v>311</v>
      </c>
      <c r="C27">
        <v>24</v>
      </c>
      <c r="D27" t="s">
        <v>312</v>
      </c>
      <c r="E27" t="s">
        <v>313</v>
      </c>
      <c r="F27" t="s">
        <v>314</v>
      </c>
      <c r="G27" t="s">
        <v>380</v>
      </c>
      <c r="H27" t="s">
        <v>316</v>
      </c>
      <c r="I27" t="s">
        <v>317</v>
      </c>
      <c r="J27" t="s">
        <v>314</v>
      </c>
      <c r="K27" t="s">
        <v>381</v>
      </c>
      <c r="L27" t="s">
        <v>319</v>
      </c>
      <c r="M27" t="s">
        <v>320</v>
      </c>
      <c r="N27" t="s">
        <v>314</v>
      </c>
      <c r="O27" s="7" t="s">
        <v>351</v>
      </c>
      <c r="P27" t="s">
        <v>314</v>
      </c>
      <c r="Q27" t="s">
        <v>322</v>
      </c>
      <c r="R27" t="s">
        <v>314</v>
      </c>
      <c r="S27" t="s">
        <v>295</v>
      </c>
      <c r="T27" t="s">
        <v>323</v>
      </c>
      <c r="U27" t="s">
        <v>301</v>
      </c>
      <c r="V27" t="s">
        <v>323</v>
      </c>
      <c r="W27" t="s">
        <v>382</v>
      </c>
      <c r="X27" t="s">
        <v>323</v>
      </c>
      <c r="Y27" t="s">
        <v>338</v>
      </c>
      <c r="AD27" t="s">
        <v>325</v>
      </c>
      <c r="AE27" t="str" cm="1">
        <f t="array" ref="AE27">_xlfn.LET(
    _xlpm.texto_limpio, _xlfn.REDUCE(
        LOWER(Table13456[[#This Row],[Titulo]]),
        {"á";"é";"í";"ó";"ú";"ñ";",";" "},
        _xlfn.LAMBDA(_xlpm.acum,_xlpm.caracter, SUBSTITUTE(_xlpm.acum, _xlpm.caracter, CHOOSE(MATCH(_xlpm.caracter, {"á";"é";"í";"ó";"ú";"ñ";",";" "}, 0), "a","e","i","o","u","n","","")))
    ),
    _xlfn.CONCAT("/cantos/resucito/", AG27, "/", _xlpm.texto_limpio, ".html")
)</f>
        <v>/cantos/resucito/a/antifonaparaelevangelio.html</v>
      </c>
      <c r="AF27" t="s">
        <v>326</v>
      </c>
      <c r="AG27" t="str">
        <f>LOWER(LEFT(Table13456[[#This Row],[Titulo]],1))</f>
        <v>a</v>
      </c>
      <c r="AH27" t="str">
        <f>_xlfn.CONCAT(Table13456[[#This Row],[ID]:[c021]])</f>
        <v>{id:24,title: "Antífona para el Evangelio", subtitle: "Tiempo de Cuaresma", category: "Liturgia", moments: ["Pascua", "Niños", "Fracción del Fracción del Pan", "Antiguo Testamento"], url: "/cantos/resucito/a/antifonaparaelevangelio.html"},</v>
      </c>
      <c r="AI27" t="str">
        <f>UPPER(Table13456[[#This Row],[Titulo]])</f>
        <v>ANTÍFONA PARA EL EVANGELIO</v>
      </c>
      <c r="AJ27" t="str">
        <f>LOWER(SUBSTITUTE(Table13456[[#This Row],[CANTO]], " ", ""))</f>
        <v>antífonaparaelevangelio</v>
      </c>
      <c r="AK27" t="str">
        <f>Table13456[[#This Row],[Subtitle5]]</f>
        <v>Tiempo de Cuaresma</v>
      </c>
      <c r="AM27" t="str">
        <f>Table1[[#Headers],[CANTO]]</f>
        <v>CANTO</v>
      </c>
      <c r="AN27" t="str">
        <f>Table13456[[#This Row],[CANTO]]</f>
        <v>ANTÍFONA PARA EL EVANGELIO</v>
      </c>
    </row>
    <row r="28" spans="1:40" x14ac:dyDescent="0.35">
      <c r="A28">
        <v>19</v>
      </c>
      <c r="B28" t="s">
        <v>311</v>
      </c>
      <c r="C28">
        <v>25</v>
      </c>
      <c r="D28" t="s">
        <v>312</v>
      </c>
      <c r="E28" t="s">
        <v>313</v>
      </c>
      <c r="F28" t="s">
        <v>314</v>
      </c>
      <c r="G28" t="s">
        <v>383</v>
      </c>
      <c r="H28" t="s">
        <v>316</v>
      </c>
      <c r="I28" t="s">
        <v>317</v>
      </c>
      <c r="J28" t="s">
        <v>314</v>
      </c>
      <c r="K28" t="s">
        <v>384</v>
      </c>
      <c r="L28" t="s">
        <v>319</v>
      </c>
      <c r="M28" t="s">
        <v>320</v>
      </c>
      <c r="N28" t="s">
        <v>314</v>
      </c>
      <c r="O28" t="s">
        <v>329</v>
      </c>
      <c r="P28" t="s">
        <v>314</v>
      </c>
      <c r="Q28" t="s">
        <v>322</v>
      </c>
      <c r="R28" t="s">
        <v>314</v>
      </c>
      <c r="S28" t="s">
        <v>337</v>
      </c>
      <c r="AD28" t="s">
        <v>325</v>
      </c>
      <c r="AE28" t="str" cm="1">
        <f t="array" ref="AE28">_xlfn.LET(
    _xlpm.texto_limpio, _xlfn.REDUCE(
        LOWER(Table13456[[#This Row],[Titulo]]),
        {"á";"é";"í";"ó";"ú";"ñ";",";" "},
        _xlfn.LAMBDA(_xlpm.acum,_xlpm.caracter, SUBSTITUTE(_xlpm.acum, _xlpm.caracter, CHOOSE(MATCH(_xlpm.caracter, {"á";"é";"í";"ó";"ú";"ñ";",";" "}, 0), "a","e","i","o","u","n","","")))
    ),
    _xlfn.CONCAT("/cantos/resucito/", AG28, "/", _xlpm.texto_limpio, ".html")
)</f>
        <v>/cantos/resucito/a/aquedah.html</v>
      </c>
      <c r="AF28" t="s">
        <v>326</v>
      </c>
      <c r="AG28" t="str">
        <f>LOWER(LEFT(Table13456[[#This Row],[Titulo]],1))</f>
        <v>a</v>
      </c>
      <c r="AH28" t="str">
        <f>_xlfn.CONCAT(Table13456[[#This Row],[ID]:[c021]])</f>
        <v>{id:25,title: "Aquedah", subtitle: "Gn 22,1-19 - Del Targum Neofiti sobre el sacrificio de Isaac", category: "Precatecumenado", moments: ["Cuaresma"], url: "/cantos/resucito/a/aquedah.html"},</v>
      </c>
      <c r="AI28" t="str">
        <f>UPPER(Table13456[[#This Row],[Titulo]])</f>
        <v>AQUEDAH</v>
      </c>
      <c r="AJ28" t="str">
        <f>LOWER(SUBSTITUTE(Table13456[[#This Row],[CANTO]], " ", ""))</f>
        <v>aquedah</v>
      </c>
      <c r="AK28" t="str">
        <f>Table13456[[#This Row],[Subtitle5]]</f>
        <v>Gn 22,1-19 - Del Targum Neofiti sobre el sacrificio de Isaac</v>
      </c>
      <c r="AM28" t="str">
        <f>Table1[[#Headers],[CANTO]]</f>
        <v>CANTO</v>
      </c>
      <c r="AN28" t="str">
        <f>Table13456[[#This Row],[CANTO]]</f>
        <v>AQUEDAH</v>
      </c>
    </row>
    <row r="29" spans="1:40" x14ac:dyDescent="0.35">
      <c r="A29">
        <v>20</v>
      </c>
      <c r="B29" t="s">
        <v>311</v>
      </c>
      <c r="C29">
        <v>26</v>
      </c>
      <c r="D29" t="s">
        <v>312</v>
      </c>
      <c r="E29" t="s">
        <v>313</v>
      </c>
      <c r="F29" t="s">
        <v>314</v>
      </c>
      <c r="G29" t="s">
        <v>385</v>
      </c>
      <c r="H29" t="s">
        <v>316</v>
      </c>
      <c r="I29" t="s">
        <v>317</v>
      </c>
      <c r="J29" t="s">
        <v>314</v>
      </c>
      <c r="K29" t="s">
        <v>386</v>
      </c>
      <c r="L29" t="s">
        <v>319</v>
      </c>
      <c r="M29" t="s">
        <v>320</v>
      </c>
      <c r="N29" t="s">
        <v>314</v>
      </c>
      <c r="O29" t="s">
        <v>329</v>
      </c>
      <c r="P29" t="s">
        <v>314</v>
      </c>
      <c r="Q29" t="s">
        <v>322</v>
      </c>
      <c r="R29" t="s">
        <v>314</v>
      </c>
      <c r="S29" t="s">
        <v>299</v>
      </c>
      <c r="T29" t="s">
        <v>323</v>
      </c>
      <c r="U29" t="s">
        <v>332</v>
      </c>
      <c r="AD29" t="s">
        <v>325</v>
      </c>
      <c r="AE29" t="str" cm="1">
        <f t="array" ref="AE29">_xlfn.LET(
    _xlpm.texto_limpio, _xlfn.REDUCE(
        LOWER(Table13456[[#This Row],[Titulo]]),
        {"á";"é";"í";"ó";"ú";"ñ";",";" "},
        _xlfn.LAMBDA(_xlpm.acum,_xlpm.caracter, SUBSTITUTE(_xlpm.acum, _xlpm.caracter, CHOOSE(MATCH(_xlpm.caracter, {"á";"é";"í";"ó";"ú";"ñ";",";" "}, 0), "a","e","i","o","u","n","","")))
    ),
    _xlfn.CONCAT("/cantos/resucito/", AG29, "/", _xlpm.texto_limpio, ".html")
)</f>
        <v>/cantos/resucito/a/asihablaelamen.html</v>
      </c>
      <c r="AF29" t="s">
        <v>326</v>
      </c>
      <c r="AG29" t="str">
        <f>LOWER(LEFT(Table13456[[#This Row],[Titulo]],1))</f>
        <v>a</v>
      </c>
      <c r="AH29" t="str">
        <f>_xlfn.CONCAT(Table13456[[#This Row],[ID]:[c021]])</f>
        <v>{id:26,title: "Así habla el amén", subtitle: "Ap 3,14-20", category: "Precatecumenado", moments: ["Virgen", "Nuevo Testamento"], url: "/cantos/resucito/a/asihablaelamen.html"},</v>
      </c>
      <c r="AI29" t="str">
        <f>UPPER(Table13456[[#This Row],[Titulo]])</f>
        <v>ASÍ HABLA EL AMÉN</v>
      </c>
      <c r="AJ29" t="str">
        <f>LOWER(SUBSTITUTE(Table13456[[#This Row],[CANTO]], " ", ""))</f>
        <v>asíhablaelamén</v>
      </c>
      <c r="AK29" t="str">
        <f>Table13456[[#This Row],[Subtitle5]]</f>
        <v>Ap 3,14-20</v>
      </c>
      <c r="AM29" t="str">
        <f>Table1[[#Headers],[CANTO]]</f>
        <v>CANTO</v>
      </c>
      <c r="AN29" t="str">
        <f>Table13456[[#This Row],[CANTO]]</f>
        <v>ASÍ HABLA EL AMÉN</v>
      </c>
    </row>
    <row r="30" spans="1:40" x14ac:dyDescent="0.35">
      <c r="A30">
        <v>21</v>
      </c>
      <c r="B30" t="s">
        <v>311</v>
      </c>
      <c r="C30">
        <v>27</v>
      </c>
      <c r="D30" t="s">
        <v>312</v>
      </c>
      <c r="E30" t="s">
        <v>313</v>
      </c>
      <c r="F30" t="s">
        <v>314</v>
      </c>
      <c r="G30" t="s">
        <v>387</v>
      </c>
      <c r="H30" t="s">
        <v>316</v>
      </c>
      <c r="I30" t="s">
        <v>317</v>
      </c>
      <c r="J30" t="s">
        <v>314</v>
      </c>
      <c r="K30" t="s">
        <v>388</v>
      </c>
      <c r="L30" t="s">
        <v>319</v>
      </c>
      <c r="M30" t="s">
        <v>320</v>
      </c>
      <c r="N30" t="s">
        <v>314</v>
      </c>
      <c r="O30" t="s">
        <v>329</v>
      </c>
      <c r="P30" t="s">
        <v>314</v>
      </c>
      <c r="Q30" t="s">
        <v>322</v>
      </c>
      <c r="R30" t="s">
        <v>314</v>
      </c>
      <c r="S30" t="s">
        <v>299</v>
      </c>
      <c r="T30" t="s">
        <v>323</v>
      </c>
      <c r="U30" t="s">
        <v>331</v>
      </c>
      <c r="V30" t="s">
        <v>323</v>
      </c>
      <c r="W30" t="s">
        <v>332</v>
      </c>
      <c r="AD30" t="s">
        <v>325</v>
      </c>
      <c r="AE30" t="str" cm="1">
        <f t="array" ref="AE30">_xlfn.LET(
    _xlpm.texto_limpio, _xlfn.REDUCE(
        LOWER(Table13456[[#This Row],[Titulo]]),
        {"á";"é";"í";"ó";"ú";"ñ";",";" "},
        _xlfn.LAMBDA(_xlpm.acum,_xlpm.caracter, SUBSTITUTE(_xlpm.acum, _xlpm.caracter, CHOOSE(MATCH(_xlpm.caracter, {"á";"é";"í";"ó";"ú";"ñ";",";" "}, 0), "a","e","i","o","u","n","","")))
    ),
    _xlfn.CONCAT("/cantos/resucito/", AG30, "/", _xlpm.texto_limpio, ".html")
)</f>
        <v>/cantos/resucito/a/avemariai.html</v>
      </c>
      <c r="AF30" t="s">
        <v>326</v>
      </c>
      <c r="AG30" t="str">
        <f>LOWER(LEFT(Table13456[[#This Row],[Titulo]],1))</f>
        <v>a</v>
      </c>
      <c r="AH30" t="str">
        <f>_xlfn.CONCAT(Table13456[[#This Row],[ID]:[c021]])</f>
        <v>{id:27,title: "Ave María I", subtitle: "Lc 1,28ss", category: "Precatecumenado", moments: ["Virgen", "Final", "Nuevo Testamento"], url: "/cantos/resucito/a/avemariai.html"},</v>
      </c>
      <c r="AI30" t="str">
        <f>UPPER(Table13456[[#This Row],[Titulo]])</f>
        <v>AVE MARÍA I</v>
      </c>
      <c r="AJ30" t="str">
        <f>LOWER(SUBSTITUTE(Table13456[[#This Row],[CANTO]], " ", ""))</f>
        <v>avemaríai</v>
      </c>
      <c r="AK30" t="str">
        <f>Table13456[[#This Row],[Subtitle5]]</f>
        <v>Lc 1,28ss</v>
      </c>
      <c r="AM30" t="str">
        <f>Table1[[#Headers],[CANTO]]</f>
        <v>CANTO</v>
      </c>
      <c r="AN30" t="str">
        <f>Table13456[[#This Row],[CANTO]]</f>
        <v>AVE MARÍA I</v>
      </c>
    </row>
    <row r="31" spans="1:40" x14ac:dyDescent="0.35">
      <c r="A31">
        <v>22</v>
      </c>
      <c r="B31" t="s">
        <v>311</v>
      </c>
      <c r="C31">
        <v>28</v>
      </c>
      <c r="D31" t="s">
        <v>312</v>
      </c>
      <c r="E31" t="s">
        <v>313</v>
      </c>
      <c r="F31" t="s">
        <v>314</v>
      </c>
      <c r="G31" t="s">
        <v>389</v>
      </c>
      <c r="H31" t="s">
        <v>316</v>
      </c>
      <c r="I31" t="s">
        <v>317</v>
      </c>
      <c r="J31" t="s">
        <v>314</v>
      </c>
      <c r="K31" t="s">
        <v>390</v>
      </c>
      <c r="L31" t="s">
        <v>319</v>
      </c>
      <c r="M31" t="s">
        <v>320</v>
      </c>
      <c r="N31" t="s">
        <v>314</v>
      </c>
      <c r="O31" t="s">
        <v>329</v>
      </c>
      <c r="P31" t="s">
        <v>314</v>
      </c>
      <c r="Q31" t="s">
        <v>322</v>
      </c>
      <c r="R31" t="s">
        <v>314</v>
      </c>
      <c r="S31" t="s">
        <v>337</v>
      </c>
      <c r="T31" t="s">
        <v>323</v>
      </c>
      <c r="U31" t="s">
        <v>324</v>
      </c>
      <c r="V31" t="s">
        <v>323</v>
      </c>
      <c r="W31" t="s">
        <v>338</v>
      </c>
      <c r="AD31" t="s">
        <v>325</v>
      </c>
      <c r="AE31" t="str" cm="1">
        <f t="array" ref="AE31">_xlfn.LET(
    _xlpm.texto_limpio, _xlfn.REDUCE(
        LOWER(Table13456[[#This Row],[Titulo]]),
        {"á";"é";"í";"ó";"ú";"ñ";",";" "},
        _xlfn.LAMBDA(_xlpm.acum,_xlpm.caracter, SUBSTITUTE(_xlpm.acum, _xlpm.caracter, CHOOSE(MATCH(_xlpm.caracter, {"á";"é";"í";"ó";"ú";"ñ";",";" "}, 0), "a","e","i","o","u","n","","")))
    ),
    _xlfn.CONCAT("/cantos/resucito/", AG31, "/", _xlpm.texto_limpio, ".html")
)</f>
        <v>/cantos/resucito/a/avemariaii(1984).html</v>
      </c>
      <c r="AF31" t="s">
        <v>326</v>
      </c>
      <c r="AG31" t="str">
        <f>LOWER(LEFT(Table13456[[#This Row],[Titulo]],1))</f>
        <v>a</v>
      </c>
      <c r="AH31" t="str">
        <f>_xlfn.CONCAT(Table13456[[#This Row],[ID]:[c021]])</f>
        <v>{id:28,title: "Ave María II (1984)", subtitle: "Lc 1,28ss - 1984 ", category: "Precatecumenado", moments: ["Cuaresma", "Laudes/Visperas", "Antiguo Testamento"], url: "/cantos/resucito/a/avemariaii(1984).html"},</v>
      </c>
      <c r="AI31" t="str">
        <f>UPPER(Table13456[[#This Row],[Titulo]])</f>
        <v>AVE MARÍA II (1984)</v>
      </c>
      <c r="AJ31" t="str">
        <f>LOWER(SUBSTITUTE(Table13456[[#This Row],[CANTO]], " ", ""))</f>
        <v>avemaríaii(1984)</v>
      </c>
      <c r="AK31" t="str">
        <f>Table13456[[#This Row],[Subtitle5]]</f>
        <v xml:space="preserve">Lc 1,28ss - 1984 </v>
      </c>
      <c r="AM31" t="str">
        <f>Table1[[#Headers],[CANTO]]</f>
        <v>CANTO</v>
      </c>
      <c r="AN31" t="str">
        <f>Table13456[[#This Row],[CANTO]]</f>
        <v>AVE MARÍA II (1984)</v>
      </c>
    </row>
    <row r="32" spans="1:40" x14ac:dyDescent="0.35">
      <c r="A32">
        <v>23</v>
      </c>
      <c r="B32" t="s">
        <v>311</v>
      </c>
      <c r="C32">
        <v>29</v>
      </c>
      <c r="D32" t="s">
        <v>312</v>
      </c>
      <c r="E32" t="s">
        <v>313</v>
      </c>
      <c r="F32" t="s">
        <v>314</v>
      </c>
      <c r="G32" t="s">
        <v>391</v>
      </c>
      <c r="H32" t="s">
        <v>316</v>
      </c>
      <c r="I32" t="s">
        <v>317</v>
      </c>
      <c r="J32" t="s">
        <v>314</v>
      </c>
      <c r="K32" t="s">
        <v>392</v>
      </c>
      <c r="L32" t="s">
        <v>319</v>
      </c>
      <c r="M32" t="s">
        <v>320</v>
      </c>
      <c r="N32" t="s">
        <v>314</v>
      </c>
      <c r="O32" t="s">
        <v>329</v>
      </c>
      <c r="P32" t="s">
        <v>314</v>
      </c>
      <c r="Q32" t="s">
        <v>322</v>
      </c>
      <c r="R32" t="s">
        <v>314</v>
      </c>
      <c r="S32" t="s">
        <v>370</v>
      </c>
      <c r="T32" t="s">
        <v>323</v>
      </c>
      <c r="U32" t="s">
        <v>330</v>
      </c>
      <c r="V32" t="s">
        <v>323</v>
      </c>
      <c r="W32" t="s">
        <v>331</v>
      </c>
      <c r="X32" t="s">
        <v>323</v>
      </c>
      <c r="Y32" t="s">
        <v>338</v>
      </c>
      <c r="AD32" t="s">
        <v>325</v>
      </c>
      <c r="AE32" t="str" cm="1">
        <f t="array" ref="AE32">_xlfn.LET(
    _xlpm.texto_limpio, _xlfn.REDUCE(
        LOWER(Table13456[[#This Row],[Titulo]]),
        {"á";"é";"í";"ó";"ú";"ñ";",";" "},
        _xlfn.LAMBDA(_xlpm.acum,_xlpm.caracter, SUBSTITUTE(_xlpm.acum, _xlpm.caracter, CHOOSE(MATCH(_xlpm.caracter, {"á";"é";"í";"ó";"ú";"ñ";",";" "}, 0), "a","e","i","o","u","n","","")))
    ),
    _xlfn.CONCAT("/cantos/resucito/", AG32, "/", _xlpm.texto_limpio, ".html")
)</f>
        <v>/cantos/resucito/b/babiloniacriminal.html</v>
      </c>
      <c r="AF32" t="s">
        <v>326</v>
      </c>
      <c r="AG32" t="str">
        <f>LOWER(LEFT(Table13456[[#This Row],[Titulo]],1))</f>
        <v>b</v>
      </c>
      <c r="AH32" t="str">
        <f>_xlfn.CONCAT(Table13456[[#This Row],[ID]:[c021]])</f>
        <v>{id:29,title: "Babilonia criminal", subtitle: "Sal 137 (136)", category: "Precatecumenado", moments: ["Paz", "Comunión", "Final", "Antiguo Testamento"], url: "/cantos/resucito/b/babiloniacriminal.html"},</v>
      </c>
      <c r="AI32" t="str">
        <f>UPPER(Table13456[[#This Row],[Titulo]])</f>
        <v>BABILONIA CRIMINAL</v>
      </c>
      <c r="AJ32" t="str">
        <f>LOWER(SUBSTITUTE(Table13456[[#This Row],[CANTO]], " ", ""))</f>
        <v>babiloniacriminal</v>
      </c>
      <c r="AK32" t="str">
        <f>Table13456[[#This Row],[Subtitle5]]</f>
        <v>Sal 137 (136)</v>
      </c>
      <c r="AM32" t="str">
        <f>Table1[[#Headers],[CANTO]]</f>
        <v>CANTO</v>
      </c>
      <c r="AN32" t="str">
        <f>Table13456[[#This Row],[CANTO]]</f>
        <v>BABILONIA CRIMINAL</v>
      </c>
    </row>
    <row r="33" spans="1:40" x14ac:dyDescent="0.35">
      <c r="A33">
        <v>24</v>
      </c>
      <c r="B33" t="s">
        <v>311</v>
      </c>
      <c r="C33">
        <v>30</v>
      </c>
      <c r="D33" t="s">
        <v>312</v>
      </c>
      <c r="E33" t="s">
        <v>313</v>
      </c>
      <c r="F33" t="s">
        <v>314</v>
      </c>
      <c r="G33" t="s">
        <v>393</v>
      </c>
      <c r="H33" t="s">
        <v>316</v>
      </c>
      <c r="I33" t="s">
        <v>317</v>
      </c>
      <c r="J33" t="s">
        <v>314</v>
      </c>
      <c r="K33" t="s">
        <v>394</v>
      </c>
      <c r="L33" t="s">
        <v>319</v>
      </c>
      <c r="M33" t="s">
        <v>320</v>
      </c>
      <c r="N33" t="s">
        <v>314</v>
      </c>
      <c r="O33" t="s">
        <v>329</v>
      </c>
      <c r="P33" t="s">
        <v>314</v>
      </c>
      <c r="Q33" t="s">
        <v>322</v>
      </c>
      <c r="R33" t="s">
        <v>314</v>
      </c>
      <c r="S33" t="s">
        <v>337</v>
      </c>
      <c r="T33" t="s">
        <v>323</v>
      </c>
      <c r="U33" t="s">
        <v>324</v>
      </c>
      <c r="V33" t="s">
        <v>323</v>
      </c>
      <c r="W33" t="s">
        <v>338</v>
      </c>
      <c r="AD33" t="s">
        <v>325</v>
      </c>
      <c r="AE33" t="str" cm="1">
        <f t="array" ref="AE33">_xlfn.LET(
    _xlpm.texto_limpio, _xlfn.REDUCE(
        LOWER(Table13456[[#This Row],[Titulo]]),
        {"á";"é";"í";"ó";"ú";"ñ";",";" "},
        _xlfn.LAMBDA(_xlpm.acum,_xlpm.caracter, SUBSTITUTE(_xlpm.acum, _xlpm.caracter, CHOOSE(MATCH(_xlpm.caracter, {"á";"é";"í";"ó";"ú";"ñ";",";" "}, 0), "a","e","i","o","u","n","","")))
    ),
    _xlfn.CONCAT("/cantos/resucito/", AG33, "/", _xlpm.texto_limpio, ".html")
)</f>
        <v>/cantos/resucito/b/balaam.html</v>
      </c>
      <c r="AF33" t="s">
        <v>326</v>
      </c>
      <c r="AG33" t="str">
        <f>LOWER(LEFT(Table13456[[#This Row],[Titulo]],1))</f>
        <v>b</v>
      </c>
      <c r="AH33" t="str">
        <f>_xlfn.CONCAT(Table13456[[#This Row],[ID]:[c021]])</f>
        <v>{id:30,title: "Balaam", subtitle: "Nm 23,7-24", category: "Precatecumenado", moments: ["Cuaresma", "Laudes/Visperas", "Antiguo Testamento"], url: "/cantos/resucito/b/balaam.html"},</v>
      </c>
      <c r="AI33" t="str">
        <f>UPPER(Table13456[[#This Row],[Titulo]])</f>
        <v>BALAAM</v>
      </c>
      <c r="AJ33" t="str">
        <f>LOWER(SUBSTITUTE(Table13456[[#This Row],[CANTO]], " ", ""))</f>
        <v>balaam</v>
      </c>
      <c r="AK33" t="str">
        <f>Table13456[[#This Row],[Subtitle5]]</f>
        <v>Nm 23,7-24</v>
      </c>
      <c r="AM33" t="str">
        <f>Table1[[#Headers],[CANTO]]</f>
        <v>CANTO</v>
      </c>
      <c r="AN33" t="str">
        <f>Table13456[[#This Row],[CANTO]]</f>
        <v>BALAAM</v>
      </c>
    </row>
    <row r="34" spans="1:40" x14ac:dyDescent="0.35">
      <c r="A34">
        <v>25</v>
      </c>
      <c r="B34" t="s">
        <v>311</v>
      </c>
      <c r="C34">
        <v>31</v>
      </c>
      <c r="D34" t="s">
        <v>312</v>
      </c>
      <c r="E34" t="s">
        <v>313</v>
      </c>
      <c r="F34" t="s">
        <v>314</v>
      </c>
      <c r="G34" t="s">
        <v>395</v>
      </c>
      <c r="H34" t="s">
        <v>316</v>
      </c>
      <c r="I34" t="s">
        <v>317</v>
      </c>
      <c r="J34" t="s">
        <v>314</v>
      </c>
      <c r="K34" t="s">
        <v>396</v>
      </c>
      <c r="L34" t="s">
        <v>319</v>
      </c>
      <c r="M34" t="s">
        <v>320</v>
      </c>
      <c r="N34" t="s">
        <v>314</v>
      </c>
      <c r="O34" t="s">
        <v>329</v>
      </c>
      <c r="P34" t="s">
        <v>314</v>
      </c>
      <c r="Q34" t="s">
        <v>322</v>
      </c>
      <c r="R34" t="s">
        <v>314</v>
      </c>
      <c r="S34" t="s">
        <v>337</v>
      </c>
      <c r="T34" t="s">
        <v>323</v>
      </c>
      <c r="U34" t="s">
        <v>324</v>
      </c>
      <c r="V34" t="s">
        <v>323</v>
      </c>
      <c r="W34" t="s">
        <v>338</v>
      </c>
      <c r="AD34" t="s">
        <v>325</v>
      </c>
      <c r="AE34" t="str" cm="1">
        <f t="array" ref="AE34">_xlfn.LET(
    _xlpm.texto_limpio, _xlfn.REDUCE(
        LOWER(Table13456[[#This Row],[Titulo]]),
        {"á";"é";"í";"ó";"ú";"ñ";",";" "},
        _xlfn.LAMBDA(_xlpm.acum,_xlpm.caracter, SUBSTITUTE(_xlpm.acum, _xlpm.caracter, CHOOSE(MATCH(_xlpm.caracter, {"á";"é";"í";"ó";"ú";"ñ";",";" "}, 0), "a","e","i","o","u","n","","")))
    ),
    _xlfn.CONCAT("/cantos/resucito/", AG34, "/", _xlpm.texto_limpio, ".html")
)</f>
        <v>/cantos/resucito/b/bendecirealsenorentodotiempo.html</v>
      </c>
      <c r="AF34" t="s">
        <v>326</v>
      </c>
      <c r="AG34" t="str">
        <f>LOWER(LEFT(Table13456[[#This Row],[Titulo]],1))</f>
        <v>b</v>
      </c>
      <c r="AH34" t="str">
        <f>_xlfn.CONCAT(Table13456[[#This Row],[ID]:[c021]])</f>
        <v>{id:31,title: "Bendeciré al Señor en todo tiempo", subtitle: "Sal 34 (33)", category: "Precatecumenado", moments: ["Cuaresma", "Laudes/Visperas", "Antiguo Testamento"], url: "/cantos/resucito/b/bendecirealsenorentodotiempo.html"},</v>
      </c>
      <c r="AI34" t="str">
        <f>UPPER(Table13456[[#This Row],[Titulo]])</f>
        <v>BENDECIRÉ AL SEÑOR EN TODO TIEMPO</v>
      </c>
      <c r="AJ34" t="str">
        <f>LOWER(SUBSTITUTE(Table13456[[#This Row],[CANTO]], " ", ""))</f>
        <v>bendeciréalseñorentodotiempo</v>
      </c>
      <c r="AK34" t="str">
        <f>Table13456[[#This Row],[Subtitle5]]</f>
        <v>Sal 34 (33)</v>
      </c>
      <c r="AM34" t="str">
        <f>Table1[[#Headers],[CANTO]]</f>
        <v>CANTO</v>
      </c>
      <c r="AN34" t="str">
        <f>Table13456[[#This Row],[CANTO]]</f>
        <v>BENDECIRÉ AL SEÑOR EN TODO TIEMPO</v>
      </c>
    </row>
    <row r="35" spans="1:40" x14ac:dyDescent="0.35">
      <c r="A35">
        <v>26</v>
      </c>
      <c r="B35" t="s">
        <v>311</v>
      </c>
      <c r="C35">
        <v>32</v>
      </c>
      <c r="D35" t="s">
        <v>312</v>
      </c>
      <c r="E35" t="s">
        <v>313</v>
      </c>
      <c r="F35" t="s">
        <v>314</v>
      </c>
      <c r="G35" t="s">
        <v>397</v>
      </c>
      <c r="H35" t="s">
        <v>316</v>
      </c>
      <c r="I35" t="s">
        <v>317</v>
      </c>
      <c r="J35" t="s">
        <v>314</v>
      </c>
      <c r="K35" t="s">
        <v>398</v>
      </c>
      <c r="L35" t="s">
        <v>319</v>
      </c>
      <c r="M35" t="s">
        <v>320</v>
      </c>
      <c r="N35" t="s">
        <v>314</v>
      </c>
      <c r="O35" t="s">
        <v>329</v>
      </c>
      <c r="P35" t="s">
        <v>314</v>
      </c>
      <c r="Q35" t="s">
        <v>322</v>
      </c>
      <c r="R35" t="s">
        <v>314</v>
      </c>
      <c r="S35" t="s">
        <v>295</v>
      </c>
      <c r="AD35" t="s">
        <v>325</v>
      </c>
      <c r="AE35" t="str" cm="1">
        <f t="array" ref="AE35">_xlfn.LET(
    _xlpm.texto_limpio, _xlfn.REDUCE(
        LOWER(Table13456[[#This Row],[Titulo]]),
        {"á";"é";"í";"ó";"ú";"ñ";",";" "},
        _xlfn.LAMBDA(_xlpm.acum,_xlpm.caracter, SUBSTITUTE(_xlpm.acum, _xlpm.caracter, CHOOSE(MATCH(_xlpm.caracter, {"á";"é";"í";"ó";"ú";"ñ";",";" "}, 0), "a","e","i","o","u","n","","")))
    ),
    _xlfn.CONCAT("/cantos/resucito/", AG35, "/", _xlpm.texto_limpio, ".html")
)</f>
        <v>/cantos/resucito/b/bendicealmamiaayahveh.html</v>
      </c>
      <c r="AF35" t="s">
        <v>326</v>
      </c>
      <c r="AG35" t="str">
        <f>LOWER(LEFT(Table13456[[#This Row],[Titulo]],1))</f>
        <v>b</v>
      </c>
      <c r="AH35" t="str">
        <f>_xlfn.CONCAT(Table13456[[#This Row],[ID]:[c021]])</f>
        <v>{id:32,title: "Bendice, alma mía, a Yahveh", subtitle: "Sal 103 (102)", category: "Precatecumenado", moments: ["Pascua"], url: "/cantos/resucito/b/bendicealmamiaayahveh.html"},</v>
      </c>
      <c r="AI35" t="str">
        <f>UPPER(Table13456[[#This Row],[Titulo]])</f>
        <v>BENDICE, ALMA MÍA, A YAHVEH</v>
      </c>
      <c r="AJ35" t="str">
        <f>LOWER(SUBSTITUTE(Table13456[[#This Row],[CANTO]], " ", ""))</f>
        <v>bendice,almamía,ayahveh</v>
      </c>
      <c r="AK35" t="str">
        <f>Table13456[[#This Row],[Subtitle5]]</f>
        <v>Sal 103 (102)</v>
      </c>
      <c r="AM35" t="str">
        <f>Table1[[#Headers],[CANTO]]</f>
        <v>CANTO</v>
      </c>
      <c r="AN35" t="str">
        <f>Table13456[[#This Row],[CANTO]]</f>
        <v>BENDICE, ALMA MÍA, A YAHVEH</v>
      </c>
    </row>
    <row r="36" spans="1:40" x14ac:dyDescent="0.35">
      <c r="A36">
        <v>183</v>
      </c>
      <c r="B36" t="s">
        <v>311</v>
      </c>
      <c r="C36">
        <v>33</v>
      </c>
      <c r="D36" t="s">
        <v>312</v>
      </c>
      <c r="E36" t="s">
        <v>313</v>
      </c>
      <c r="F36" t="s">
        <v>314</v>
      </c>
      <c r="G36" t="s">
        <v>399</v>
      </c>
      <c r="H36" t="s">
        <v>316</v>
      </c>
      <c r="I36" t="s">
        <v>317</v>
      </c>
      <c r="J36" t="s">
        <v>314</v>
      </c>
      <c r="K36" t="s">
        <v>400</v>
      </c>
      <c r="L36" t="s">
        <v>319</v>
      </c>
      <c r="M36" t="s">
        <v>320</v>
      </c>
      <c r="N36" t="s">
        <v>314</v>
      </c>
      <c r="O36" s="7" t="s">
        <v>351</v>
      </c>
      <c r="P36" t="s">
        <v>314</v>
      </c>
      <c r="Q36" t="s">
        <v>322</v>
      </c>
      <c r="R36" t="s">
        <v>314</v>
      </c>
      <c r="AD36" t="s">
        <v>325</v>
      </c>
      <c r="AE36" t="str" cm="1">
        <f t="array" ref="AE36">_xlfn.LET(
    _xlpm.texto_limpio, _xlfn.REDUCE(
        LOWER(Table13456[[#This Row],[Titulo]]),
        {"á";"é";"í";"ó";"ú";"ñ";",";" "},
        _xlfn.LAMBDA(_xlpm.acum,_xlpm.caracter, SUBSTITUTE(_xlpm.acum, _xlpm.caracter, CHOOSE(MATCH(_xlpm.caracter, {"á";"é";"í";"ó";"ú";"ñ";",";" "}, 0), "a","e","i","o","u","n","","")))
    ),
    _xlfn.CONCAT("/cantos/resucito/", AG36, "/", _xlpm.texto_limpio, ".html")
)</f>
        <v>/cantos/resucito/b/bendiciondelagua.html</v>
      </c>
      <c r="AF36" t="s">
        <v>326</v>
      </c>
      <c r="AG36" t="str">
        <f>LOWER(LEFT(Table13456[[#This Row],[Titulo]],1))</f>
        <v>b</v>
      </c>
      <c r="AH36" t="str">
        <f>_xlfn.CONCAT(Table13456[[#This Row],[ID]:[c021]])</f>
        <v>{id:33,title: "Bendición del agua", subtitle: "De la liturgia bautismal de la Vigilia pascual", category: "Liturgia", moments: [""], url: "/cantos/resucito/b/bendiciondelagua.html"},</v>
      </c>
      <c r="AI36" t="str">
        <f>UPPER(Table13456[[#This Row],[Titulo]])</f>
        <v>BENDICIÓN DEL AGUA</v>
      </c>
      <c r="AJ36" t="str">
        <f>LOWER(SUBSTITUTE(Table13456[[#This Row],[CANTO]], " ", ""))</f>
        <v>bendicióndelagua</v>
      </c>
      <c r="AK36" t="str">
        <f>Table13456[[#This Row],[Subtitle5]]</f>
        <v>De la liturgia bautismal de la Vigilia pascual</v>
      </c>
      <c r="AM36" t="str">
        <f>Table1[[#Headers],[CANTO]]</f>
        <v>CANTO</v>
      </c>
      <c r="AN36" t="str">
        <f>Table13456[[#This Row],[CANTO]]</f>
        <v>BENDICIÓN DEL AGUA</v>
      </c>
    </row>
    <row r="37" spans="1:40" x14ac:dyDescent="0.35">
      <c r="A37">
        <v>27</v>
      </c>
      <c r="B37" t="s">
        <v>311</v>
      </c>
      <c r="C37">
        <v>34</v>
      </c>
      <c r="D37" t="s">
        <v>312</v>
      </c>
      <c r="E37" t="s">
        <v>313</v>
      </c>
      <c r="F37" t="s">
        <v>314</v>
      </c>
      <c r="G37" t="s">
        <v>401</v>
      </c>
      <c r="H37" t="s">
        <v>316</v>
      </c>
      <c r="I37" t="s">
        <v>317</v>
      </c>
      <c r="J37" t="s">
        <v>314</v>
      </c>
      <c r="K37" t="s">
        <v>402</v>
      </c>
      <c r="L37" t="s">
        <v>319</v>
      </c>
      <c r="M37" t="s">
        <v>320</v>
      </c>
      <c r="N37" t="s">
        <v>314</v>
      </c>
      <c r="O37" t="s">
        <v>329</v>
      </c>
      <c r="P37" t="s">
        <v>314</v>
      </c>
      <c r="Q37" t="s">
        <v>322</v>
      </c>
      <c r="R37" t="s">
        <v>314</v>
      </c>
      <c r="S37" t="s">
        <v>403</v>
      </c>
      <c r="AD37" t="s">
        <v>325</v>
      </c>
      <c r="AE37" t="str" cm="1">
        <f t="array" ref="AE37">_xlfn.LET(
    _xlpm.texto_limpio, _xlfn.REDUCE(
        LOWER(Table13456[[#This Row],[Titulo]]),
        {"á";"é";"í";"ó";"ú";"ñ";",";" "},
        _xlfn.LAMBDA(_xlpm.acum,_xlpm.caracter, SUBSTITUTE(_xlpm.acum, _xlpm.caracter, CHOOSE(MATCH(_xlpm.caracter, {"á";"é";"í";"ó";"ú";"ñ";",";" "}, 0), "a","e","i","o","u","n","","")))
    ),
    _xlfn.CONCAT("/cantos/resucito/", AG37, "/", _xlpm.texto_limpio, ".html")
)</f>
        <v>/cantos/resucito/b/benditaerestumaria.html</v>
      </c>
      <c r="AF37" t="s">
        <v>326</v>
      </c>
      <c r="AG37" t="str">
        <f>LOWER(LEFT(Table13456[[#This Row],[Titulo]],1))</f>
        <v>b</v>
      </c>
      <c r="AH37" t="str">
        <f>_xlfn.CONCAT(Table13456[[#This Row],[ID]:[c021]])</f>
        <v>{id:34,title: "Bendita eres tú, María", subtitle: "Lucas 1,42-45", category: "Precatecumenado", moments: ["Penitencial"], url: "/cantos/resucito/b/benditaerestumaria.html"},</v>
      </c>
      <c r="AI37" t="str">
        <f>UPPER(Table13456[[#This Row],[Titulo]])</f>
        <v>BENDITA ERES TÚ, MARÍA</v>
      </c>
      <c r="AJ37" t="str">
        <f>LOWER(SUBSTITUTE(Table13456[[#This Row],[CANTO]], " ", ""))</f>
        <v>benditaerestú,maría</v>
      </c>
      <c r="AK37" t="str">
        <f>Table13456[[#This Row],[Subtitle5]]</f>
        <v>Lucas 1,42-45</v>
      </c>
      <c r="AM37" t="str">
        <f>Table1[[#Headers],[CANTO]]</f>
        <v>CANTO</v>
      </c>
      <c r="AN37" t="str">
        <f>Table13456[[#This Row],[CANTO]]</f>
        <v>BENDITA ERES TÚ, MARÍA</v>
      </c>
    </row>
    <row r="38" spans="1:40" x14ac:dyDescent="0.35">
      <c r="A38">
        <v>28</v>
      </c>
      <c r="B38" t="s">
        <v>311</v>
      </c>
      <c r="C38">
        <v>35</v>
      </c>
      <c r="D38" t="s">
        <v>312</v>
      </c>
      <c r="E38" t="s">
        <v>313</v>
      </c>
      <c r="F38" t="s">
        <v>314</v>
      </c>
      <c r="G38" t="s">
        <v>404</v>
      </c>
      <c r="H38" t="s">
        <v>316</v>
      </c>
      <c r="I38" t="s">
        <v>317</v>
      </c>
      <c r="J38" t="s">
        <v>314</v>
      </c>
      <c r="K38" t="s">
        <v>405</v>
      </c>
      <c r="L38" t="s">
        <v>319</v>
      </c>
      <c r="M38" t="s">
        <v>320</v>
      </c>
      <c r="N38" t="s">
        <v>314</v>
      </c>
      <c r="O38" t="s">
        <v>329</v>
      </c>
      <c r="P38" t="s">
        <v>314</v>
      </c>
      <c r="Q38" t="s">
        <v>322</v>
      </c>
      <c r="R38" t="s">
        <v>314</v>
      </c>
      <c r="S38" t="s">
        <v>299</v>
      </c>
      <c r="T38" t="s">
        <v>323</v>
      </c>
      <c r="U38" t="s">
        <v>305</v>
      </c>
      <c r="V38" t="s">
        <v>323</v>
      </c>
      <c r="W38" t="s">
        <v>331</v>
      </c>
      <c r="X38" t="s">
        <v>323</v>
      </c>
      <c r="Y38" t="s">
        <v>332</v>
      </c>
      <c r="AD38" t="s">
        <v>325</v>
      </c>
      <c r="AE38" t="str" cm="1">
        <f t="array" ref="AE38">_xlfn.LET(
    _xlpm.texto_limpio, _xlfn.REDUCE(
        LOWER(Table13456[[#This Row],[Titulo]]),
        {"á";"é";"í";"ó";"ú";"ñ";",";" "},
        _xlfn.LAMBDA(_xlpm.acum,_xlpm.caracter, SUBSTITUTE(_xlpm.acum, _xlpm.caracter, CHOOSE(MATCH(_xlpm.caracter, {"á";"é";"í";"ó";"ú";"ñ";",";" "}, 0), "a","e","i","o","u","n","","")))
    ),
    _xlfn.CONCAT("/cantos/resucito/", AG38, "/", _xlpm.texto_limpio, ".html")
)</f>
        <v>/cantos/resucito/b/benditoeressenor.html</v>
      </c>
      <c r="AF38" t="s">
        <v>326</v>
      </c>
      <c r="AG38" t="str">
        <f>LOWER(LEFT(Table13456[[#This Row],[Titulo]],1))</f>
        <v>b</v>
      </c>
      <c r="AH38" t="str">
        <f>_xlfn.CONCAT(Table13456[[#This Row],[ID]:[c021]])</f>
        <v>{id:35,title: "Bendito eres, Señor", subtitle: "Daniel 3,52-57", category: "Precatecumenado", moments: ["Virgen", "Entrada", "Final", "Nuevo Testamento"], url: "/cantos/resucito/b/benditoeressenor.html"},</v>
      </c>
      <c r="AI38" t="str">
        <f>UPPER(Table13456[[#This Row],[Titulo]])</f>
        <v>BENDITO ERES, SEÑOR</v>
      </c>
      <c r="AJ38" t="str">
        <f>LOWER(SUBSTITUTE(Table13456[[#This Row],[CANTO]], " ", ""))</f>
        <v>benditoeres,señor</v>
      </c>
      <c r="AK38" t="str">
        <f>Table13456[[#This Row],[Subtitle5]]</f>
        <v>Daniel 3,52-57</v>
      </c>
      <c r="AM38" t="str">
        <f>Table1[[#Headers],[CANTO]]</f>
        <v>CANTO</v>
      </c>
      <c r="AN38" t="str">
        <f>Table13456[[#This Row],[CANTO]]</f>
        <v>BENDITO ERES, SEÑOR</v>
      </c>
    </row>
    <row r="39" spans="1:40" x14ac:dyDescent="0.35">
      <c r="A39">
        <v>29</v>
      </c>
      <c r="B39" t="s">
        <v>311</v>
      </c>
      <c r="C39">
        <v>36</v>
      </c>
      <c r="D39" t="s">
        <v>312</v>
      </c>
      <c r="E39" t="s">
        <v>313</v>
      </c>
      <c r="F39" t="s">
        <v>314</v>
      </c>
      <c r="G39" t="s">
        <v>406</v>
      </c>
      <c r="H39" t="s">
        <v>316</v>
      </c>
      <c r="I39" t="s">
        <v>317</v>
      </c>
      <c r="J39" t="s">
        <v>314</v>
      </c>
      <c r="K39" t="s">
        <v>407</v>
      </c>
      <c r="L39" t="s">
        <v>319</v>
      </c>
      <c r="M39" t="s">
        <v>320</v>
      </c>
      <c r="N39" t="s">
        <v>314</v>
      </c>
      <c r="O39" t="s">
        <v>329</v>
      </c>
      <c r="P39" t="s">
        <v>314</v>
      </c>
      <c r="Q39" t="s">
        <v>322</v>
      </c>
      <c r="R39" t="s">
        <v>314</v>
      </c>
      <c r="S39" t="s">
        <v>324</v>
      </c>
      <c r="T39" t="s">
        <v>323</v>
      </c>
      <c r="U39" t="s">
        <v>338</v>
      </c>
      <c r="AD39" t="s">
        <v>325</v>
      </c>
      <c r="AE39" t="str" cm="1">
        <f t="array" ref="AE39">_xlfn.LET(
    _xlpm.texto_limpio, _xlfn.REDUCE(
        LOWER(Table13456[[#This Row],[Titulo]]),
        {"á";"é";"í";"ó";"ú";"ñ";",";" "},
        _xlfn.LAMBDA(_xlpm.acum,_xlpm.caracter, SUBSTITUTE(_xlpm.acum, _xlpm.caracter, CHOOSE(MATCH(_xlpm.caracter, {"á";"é";"í";"ó";"ú";"ñ";",";" "}, 0), "a","e","i","o","u","n","","")))
    ),
    _xlfn.CONCAT("/cantos/resucito/", AG39, "/", _xlpm.texto_limpio, ".html")
)</f>
        <v>/cantos/resucito/b/benditoseadios.html</v>
      </c>
      <c r="AF39" t="s">
        <v>326</v>
      </c>
      <c r="AG39" t="str">
        <f>LOWER(LEFT(Table13456[[#This Row],[Titulo]],1))</f>
        <v>b</v>
      </c>
      <c r="AH39" t="str">
        <f>_xlfn.CONCAT(Table13456[[#This Row],[ID]:[c021]])</f>
        <v>{id:36,title: "Bendito sea Dios", subtitle: "Efesios 1,3-13", category: "Precatecumenado", moments: ["Laudes/Visperas", "Antiguo Testamento"], url: "/cantos/resucito/b/benditoseadios.html"},</v>
      </c>
      <c r="AI39" t="str">
        <f>UPPER(Table13456[[#This Row],[Titulo]])</f>
        <v>BENDITO SEA DIOS</v>
      </c>
      <c r="AJ39" t="str">
        <f>LOWER(SUBSTITUTE(Table13456[[#This Row],[CANTO]], " ", ""))</f>
        <v>benditoseadios</v>
      </c>
      <c r="AK39" t="str">
        <f>Table13456[[#This Row],[Subtitle5]]</f>
        <v>Efesios 1,3-13</v>
      </c>
      <c r="AM39" t="str">
        <f>Table1[[#Headers],[CANTO]]</f>
        <v>CANTO</v>
      </c>
      <c r="AN39" t="str">
        <f>Table13456[[#This Row],[CANTO]]</f>
        <v>BENDITO SEA DIOS</v>
      </c>
    </row>
    <row r="40" spans="1:40" x14ac:dyDescent="0.35">
      <c r="A40">
        <v>30</v>
      </c>
      <c r="B40" t="s">
        <v>311</v>
      </c>
      <c r="C40">
        <v>37</v>
      </c>
      <c r="D40" t="s">
        <v>312</v>
      </c>
      <c r="E40" t="s">
        <v>313</v>
      </c>
      <c r="F40" t="s">
        <v>314</v>
      </c>
      <c r="G40" t="s">
        <v>408</v>
      </c>
      <c r="H40" t="s">
        <v>316</v>
      </c>
      <c r="I40" t="s">
        <v>317</v>
      </c>
      <c r="J40" t="s">
        <v>314</v>
      </c>
      <c r="K40" t="s">
        <v>409</v>
      </c>
      <c r="L40" t="s">
        <v>319</v>
      </c>
      <c r="M40" t="s">
        <v>320</v>
      </c>
      <c r="N40" t="s">
        <v>314</v>
      </c>
      <c r="O40" t="s">
        <v>329</v>
      </c>
      <c r="P40" t="s">
        <v>314</v>
      </c>
      <c r="Q40" t="s">
        <v>322</v>
      </c>
      <c r="R40" t="s">
        <v>314</v>
      </c>
      <c r="AD40" t="s">
        <v>325</v>
      </c>
      <c r="AE40" t="str" cm="1">
        <f t="array" ref="AE40">_xlfn.LET(
    _xlpm.texto_limpio, _xlfn.REDUCE(
        LOWER(Table13456[[#This Row],[Titulo]]),
        {"á";"é";"í";"ó";"ú";"ñ";",";" "},
        _xlfn.LAMBDA(_xlpm.acum,_xlpm.caracter, SUBSTITUTE(_xlpm.acum, _xlpm.caracter, CHOOSE(MATCH(_xlpm.caracter, {"á";"é";"í";"ó";"ú";"ñ";",";" "}, 0), "a","e","i","o","u","n","","")))
    ),
    _xlfn.CONCAT("/cantos/resucito/", AG40, "/", _xlpm.texto_limpio, ".html")
)</f>
        <v>/cantos/resucito/b/benedictus.html</v>
      </c>
      <c r="AF40" t="s">
        <v>326</v>
      </c>
      <c r="AG40" t="str">
        <f>LOWER(LEFT(Table13456[[#This Row],[Titulo]],1))</f>
        <v>b</v>
      </c>
      <c r="AH40" t="str">
        <f>_xlfn.CONCAT(Table13456[[#This Row],[ID]:[c021]])</f>
        <v>{id:37,title: "Benedictus", subtitle: "Lucas 1,67-80", category: "Precatecumenado", moments: [""], url: "/cantos/resucito/b/benedictus.html"},</v>
      </c>
      <c r="AI40" t="str">
        <f>UPPER(Table13456[[#This Row],[Titulo]])</f>
        <v>BENEDICTUS</v>
      </c>
      <c r="AJ40" t="str">
        <f>LOWER(SUBSTITUTE(Table13456[[#This Row],[CANTO]], " ", ""))</f>
        <v>benedictus</v>
      </c>
      <c r="AK40" t="str">
        <f>Table13456[[#This Row],[Subtitle5]]</f>
        <v>Lucas 1,67-80</v>
      </c>
      <c r="AM40" t="str">
        <f>Table1[[#Headers],[CANTO]]</f>
        <v>CANTO</v>
      </c>
      <c r="AN40" t="str">
        <f>Table13456[[#This Row],[CANTO]]</f>
        <v>BENEDICTUS</v>
      </c>
    </row>
    <row r="41" spans="1:40" x14ac:dyDescent="0.35">
      <c r="A41">
        <v>31</v>
      </c>
      <c r="B41" t="s">
        <v>311</v>
      </c>
      <c r="C41">
        <v>38</v>
      </c>
      <c r="D41" t="s">
        <v>312</v>
      </c>
      <c r="E41" t="s">
        <v>313</v>
      </c>
      <c r="F41" t="s">
        <v>314</v>
      </c>
      <c r="G41" t="s">
        <v>410</v>
      </c>
      <c r="H41" t="s">
        <v>316</v>
      </c>
      <c r="I41" t="s">
        <v>317</v>
      </c>
      <c r="J41" t="s">
        <v>314</v>
      </c>
      <c r="K41" t="s">
        <v>411</v>
      </c>
      <c r="L41" t="s">
        <v>319</v>
      </c>
      <c r="M41" t="s">
        <v>320</v>
      </c>
      <c r="N41" t="s">
        <v>314</v>
      </c>
      <c r="O41" t="s">
        <v>329</v>
      </c>
      <c r="P41" t="s">
        <v>314</v>
      </c>
      <c r="Q41" t="s">
        <v>322</v>
      </c>
      <c r="R41" t="s">
        <v>314</v>
      </c>
      <c r="S41" t="s">
        <v>324</v>
      </c>
      <c r="T41" t="s">
        <v>323</v>
      </c>
      <c r="U41" t="s">
        <v>332</v>
      </c>
      <c r="AD41" t="s">
        <v>325</v>
      </c>
      <c r="AE41" t="str" cm="1">
        <f t="array" ref="AE41">_xlfn.LET(
    _xlpm.texto_limpio, _xlfn.REDUCE(
        LOWER(Table13456[[#This Row],[Titulo]]),
        {"á";"é";"í";"ó";"ú";"ñ";",";" "},
        _xlfn.LAMBDA(_xlpm.acum,_xlpm.caracter, SUBSTITUTE(_xlpm.acum, _xlpm.caracter, CHOOSE(MATCH(_xlpm.caracter, {"á";"é";"í";"ó";"ú";"ñ";",";" "}, 0), "a","e","i","o","u","n","","")))
    ),
    _xlfn.CONCAT("/cantos/resucito/", AG41, "/", _xlpm.texto_limpio, ".html")
)</f>
        <v>/cantos/resucito/c/cantadadios.html</v>
      </c>
      <c r="AF41" t="s">
        <v>326</v>
      </c>
      <c r="AG41" t="str">
        <f>LOWER(LEFT(Table13456[[#This Row],[Titulo]],1))</f>
        <v>c</v>
      </c>
      <c r="AH41" t="str">
        <f>_xlfn.CONCAT(Table13456[[#This Row],[ID]:[c021]])</f>
        <v>{id:38,title: "Cantad a Dios", subtitle: "Salmo 67 (68) 2.4-7", category: "Precatecumenado", moments: ["Laudes/Visperas", "Nuevo Testamento"], url: "/cantos/resucito/c/cantadadios.html"},</v>
      </c>
      <c r="AI41" t="str">
        <f>UPPER(Table13456[[#This Row],[Titulo]])</f>
        <v>CANTAD A DIOS</v>
      </c>
      <c r="AJ41" t="str">
        <f>LOWER(SUBSTITUTE(Table13456[[#This Row],[CANTO]], " ", ""))</f>
        <v>cantadadios</v>
      </c>
      <c r="AK41" t="str">
        <f>Table13456[[#This Row],[Subtitle5]]</f>
        <v>Salmo 67 (68) 2.4-7</v>
      </c>
      <c r="AM41" t="str">
        <f>Table1[[#Headers],[CANTO]]</f>
        <v>CANTO</v>
      </c>
      <c r="AN41" t="str">
        <f>Table13456[[#This Row],[CANTO]]</f>
        <v>CANTAD A DIOS</v>
      </c>
    </row>
    <row r="42" spans="1:40" x14ac:dyDescent="0.35">
      <c r="A42">
        <v>32</v>
      </c>
      <c r="B42" t="s">
        <v>311</v>
      </c>
      <c r="C42">
        <v>39</v>
      </c>
      <c r="D42" t="s">
        <v>312</v>
      </c>
      <c r="E42" t="s">
        <v>313</v>
      </c>
      <c r="F42" t="s">
        <v>314</v>
      </c>
      <c r="G42" t="s">
        <v>412</v>
      </c>
      <c r="H42" t="s">
        <v>316</v>
      </c>
      <c r="I42" t="s">
        <v>317</v>
      </c>
      <c r="J42" t="s">
        <v>314</v>
      </c>
      <c r="K42" t="s">
        <v>413</v>
      </c>
      <c r="L42" t="s">
        <v>319</v>
      </c>
      <c r="M42" t="s">
        <v>320</v>
      </c>
      <c r="N42" t="s">
        <v>314</v>
      </c>
      <c r="O42" t="s">
        <v>329</v>
      </c>
      <c r="P42" t="s">
        <v>314</v>
      </c>
      <c r="Q42" t="s">
        <v>322</v>
      </c>
      <c r="R42" t="s">
        <v>314</v>
      </c>
      <c r="S42" t="s">
        <v>337</v>
      </c>
      <c r="T42" t="s">
        <v>323</v>
      </c>
      <c r="U42" t="s">
        <v>324</v>
      </c>
      <c r="V42" t="s">
        <v>323</v>
      </c>
      <c r="W42" t="s">
        <v>338</v>
      </c>
      <c r="AD42" t="s">
        <v>325</v>
      </c>
      <c r="AE42" t="str" cm="1">
        <f t="array" ref="AE42">_xlfn.LET(
    _xlpm.texto_limpio, _xlfn.REDUCE(
        LOWER(Table13456[[#This Row],[Titulo]]),
        {"á";"é";"í";"ó";"ú";"ñ";",";" "},
        _xlfn.LAMBDA(_xlpm.acum,_xlpm.caracter, SUBSTITUTE(_xlpm.acum, _xlpm.caracter, CHOOSE(MATCH(_xlpm.caracter, {"á";"é";"í";"ó";"ú";"ñ";",";" "}, 0), "a","e","i","o","u","n","","")))
    ),
    _xlfn.CONCAT("/cantos/resucito/", AG42, "/", _xlpm.texto_limpio, ".html")
)</f>
        <v>/cantos/resucito/c/cantadalsenor.html</v>
      </c>
      <c r="AF42" t="s">
        <v>326</v>
      </c>
      <c r="AG42" t="str">
        <f>LOWER(LEFT(Table13456[[#This Row],[Titulo]],1))</f>
        <v>c</v>
      </c>
      <c r="AH42" t="str">
        <f>_xlfn.CONCAT(Table13456[[#This Row],[ID]:[c021]])</f>
        <v>{id:39,title: "Cantad al Señor", subtitle: "Salmo 117 (116)", category: "Precatecumenado", moments: ["Cuaresma", "Laudes/Visperas", "Antiguo Testamento"], url: "/cantos/resucito/c/cantadalsenor.html"},</v>
      </c>
      <c r="AI42" t="str">
        <f>UPPER(Table13456[[#This Row],[Titulo]])</f>
        <v>CANTAD AL SEÑOR</v>
      </c>
      <c r="AJ42" t="str">
        <f>LOWER(SUBSTITUTE(Table13456[[#This Row],[CANTO]], " ", ""))</f>
        <v>cantadalseñor</v>
      </c>
      <c r="AK42" t="str">
        <f>Table13456[[#This Row],[Subtitle5]]</f>
        <v>Salmo 117 (116)</v>
      </c>
      <c r="AM42" t="str">
        <f>Table1[[#Headers],[CANTO]]</f>
        <v>CANTO</v>
      </c>
      <c r="AN42" t="str">
        <f>Table13456[[#This Row],[CANTO]]</f>
        <v>CANTAD AL SEÑOR</v>
      </c>
    </row>
    <row r="43" spans="1:40" x14ac:dyDescent="0.35">
      <c r="A43">
        <v>33</v>
      </c>
      <c r="B43" t="s">
        <v>311</v>
      </c>
      <c r="C43">
        <v>40</v>
      </c>
      <c r="D43" t="s">
        <v>312</v>
      </c>
      <c r="E43" t="s">
        <v>313</v>
      </c>
      <c r="F43" t="s">
        <v>314</v>
      </c>
      <c r="G43" t="s">
        <v>414</v>
      </c>
      <c r="H43" t="s">
        <v>316</v>
      </c>
      <c r="I43" t="s">
        <v>317</v>
      </c>
      <c r="J43" t="s">
        <v>314</v>
      </c>
      <c r="K43" t="s">
        <v>415</v>
      </c>
      <c r="L43" t="s">
        <v>319</v>
      </c>
      <c r="M43" t="s">
        <v>320</v>
      </c>
      <c r="N43" t="s">
        <v>314</v>
      </c>
      <c r="O43" t="s">
        <v>329</v>
      </c>
      <c r="P43" t="s">
        <v>314</v>
      </c>
      <c r="Q43" t="s">
        <v>322</v>
      </c>
      <c r="R43" t="s">
        <v>314</v>
      </c>
      <c r="S43" t="s">
        <v>324</v>
      </c>
      <c r="T43" t="s">
        <v>323</v>
      </c>
      <c r="U43" t="s">
        <v>305</v>
      </c>
      <c r="V43" t="s">
        <v>323</v>
      </c>
      <c r="W43" t="s">
        <v>331</v>
      </c>
      <c r="X43" t="s">
        <v>323</v>
      </c>
      <c r="Y43" t="s">
        <v>338</v>
      </c>
      <c r="AD43" t="s">
        <v>325</v>
      </c>
      <c r="AE43" t="str" cm="1">
        <f t="array" ref="AE43">_xlfn.LET(
    _xlpm.texto_limpio, _xlfn.REDUCE(
        LOWER(Table13456[[#This Row],[Titulo]]),
        {"á";"é";"í";"ó";"ú";"ñ";",";" "},
        _xlfn.LAMBDA(_xlpm.acum,_xlpm.caracter, SUBSTITUTE(_xlpm.acum, _xlpm.caracter, CHOOSE(MATCH(_xlpm.caracter, {"á";"é";"í";"ó";"ú";"ñ";",";" "}, 0), "a","e","i","o","u","n","","")))
    ),
    _xlfn.CONCAT("/cantos/resucito/", AG43, "/", _xlpm.texto_limpio, ".html")
)</f>
        <v>/cantos/resucito/c/canticodelostresjovenes.html</v>
      </c>
      <c r="AF43" t="s">
        <v>326</v>
      </c>
      <c r="AG43" t="str">
        <f>LOWER(LEFT(Table13456[[#This Row],[Titulo]],1))</f>
        <v>c</v>
      </c>
      <c r="AH43" t="str">
        <f>_xlfn.CONCAT(Table13456[[#This Row],[ID]:[c021]])</f>
        <v>{id:40,title: "Cántico de los tres jóvenes", subtitle: "Daniel 3,57-58", category: "Precatecumenado", moments: ["Laudes/Visperas", "Entrada", "Final", "Antiguo Testamento"], url: "/cantos/resucito/c/canticodelostresjovenes.html"},</v>
      </c>
      <c r="AI43" t="str">
        <f>UPPER(Table13456[[#This Row],[Titulo]])</f>
        <v>CÁNTICO DE LOS TRES JÓVENES</v>
      </c>
      <c r="AJ43" t="str">
        <f>LOWER(SUBSTITUTE(Table13456[[#This Row],[CANTO]], " ", ""))</f>
        <v>cánticodelostresjóvenes</v>
      </c>
      <c r="AK43" t="str">
        <f>Table13456[[#This Row],[Subtitle5]]</f>
        <v>Daniel 3,57-58</v>
      </c>
      <c r="AM43" t="str">
        <f>Table1[[#Headers],[CANTO]]</f>
        <v>CANTO</v>
      </c>
      <c r="AN43" t="str">
        <f>Table13456[[#This Row],[CANTO]]</f>
        <v>CÁNTICO DE LOS TRES JÓVENES</v>
      </c>
    </row>
    <row r="44" spans="1:40" x14ac:dyDescent="0.35">
      <c r="A44">
        <v>34</v>
      </c>
      <c r="B44" t="s">
        <v>311</v>
      </c>
      <c r="C44">
        <v>41</v>
      </c>
      <c r="D44" t="s">
        <v>312</v>
      </c>
      <c r="E44" t="s">
        <v>313</v>
      </c>
      <c r="F44" t="s">
        <v>314</v>
      </c>
      <c r="G44" t="s">
        <v>416</v>
      </c>
      <c r="H44" t="s">
        <v>316</v>
      </c>
      <c r="I44" t="s">
        <v>317</v>
      </c>
      <c r="J44" t="s">
        <v>314</v>
      </c>
      <c r="K44" t="s">
        <v>417</v>
      </c>
      <c r="L44" t="s">
        <v>319</v>
      </c>
      <c r="M44" t="s">
        <v>320</v>
      </c>
      <c r="N44" t="s">
        <v>314</v>
      </c>
      <c r="O44" t="s">
        <v>329</v>
      </c>
      <c r="P44" t="s">
        <v>314</v>
      </c>
      <c r="Q44" t="s">
        <v>322</v>
      </c>
      <c r="R44" t="s">
        <v>314</v>
      </c>
      <c r="S44" t="s">
        <v>324</v>
      </c>
      <c r="T44" t="s">
        <v>323</v>
      </c>
      <c r="U44" t="s">
        <v>338</v>
      </c>
      <c r="AD44" t="s">
        <v>325</v>
      </c>
      <c r="AE44" t="str" cm="1">
        <f t="array" ref="AE44">_xlfn.LET(
    _xlpm.texto_limpio, _xlfn.REDUCE(
        LOWER(Table13456[[#This Row],[Titulo]]),
        {"á";"é";"í";"ó";"ú";"ñ";",";" "},
        _xlfn.LAMBDA(_xlpm.acum,_xlpm.caracter, SUBSTITUTE(_xlpm.acum, _xlpm.caracter, CHOOSE(MATCH(_xlpm.caracter, {"á";"é";"í";"ó";"ú";"ñ";",";" "}, 0), "a","e","i","o","u","n","","")))
    ),
    _xlfn.CONCAT("/cantos/resucito/", AG44, "/", _xlpm.texto_limpio, ".html")
)</f>
        <v>/cantos/resucito/c/cantodemoises.html</v>
      </c>
      <c r="AF44" t="s">
        <v>326</v>
      </c>
      <c r="AG44" t="str">
        <f>LOWER(LEFT(Table13456[[#This Row],[Titulo]],1))</f>
        <v>c</v>
      </c>
      <c r="AH44" t="str">
        <f>_xlfn.CONCAT(Table13456[[#This Row],[ID]:[c021]])</f>
        <v>{id:41,title: "Canto de Moisés", subtitle: "Éxodo 15,1-18", category: "Precatecumenado", moments: ["Laudes/Visperas", "Antiguo Testamento"], url: "/cantos/resucito/c/cantodemoises.html"},</v>
      </c>
      <c r="AI44" t="str">
        <f>UPPER(Table13456[[#This Row],[Titulo]])</f>
        <v>CANTO DE MOISÉS</v>
      </c>
      <c r="AJ44" t="str">
        <f>LOWER(SUBSTITUTE(Table13456[[#This Row],[CANTO]], " ", ""))</f>
        <v>cantodemoisés</v>
      </c>
      <c r="AK44" t="str">
        <f>Table13456[[#This Row],[Subtitle5]]</f>
        <v>Éxodo 15,1-18</v>
      </c>
      <c r="AM44" t="str">
        <f>Table1[[#Headers],[CANTO]]</f>
        <v>CANTO</v>
      </c>
      <c r="AN44" t="str">
        <f>Table13456[[#This Row],[CANTO]]</f>
        <v>CANTO DE MOISÉS</v>
      </c>
    </row>
    <row r="45" spans="1:40" x14ac:dyDescent="0.35">
      <c r="A45">
        <v>35</v>
      </c>
      <c r="B45" t="s">
        <v>311</v>
      </c>
      <c r="C45">
        <v>42</v>
      </c>
      <c r="D45" t="s">
        <v>312</v>
      </c>
      <c r="E45" t="s">
        <v>313</v>
      </c>
      <c r="F45" t="s">
        <v>314</v>
      </c>
      <c r="G45" t="s">
        <v>418</v>
      </c>
      <c r="H45" t="s">
        <v>316</v>
      </c>
      <c r="I45" t="s">
        <v>317</v>
      </c>
      <c r="J45" t="s">
        <v>314</v>
      </c>
      <c r="K45" t="s">
        <v>419</v>
      </c>
      <c r="L45" t="s">
        <v>319</v>
      </c>
      <c r="M45" t="s">
        <v>320</v>
      </c>
      <c r="N45" t="s">
        <v>314</v>
      </c>
      <c r="O45" t="s">
        <v>329</v>
      </c>
      <c r="P45" t="s">
        <v>314</v>
      </c>
      <c r="Q45" t="s">
        <v>322</v>
      </c>
      <c r="R45" t="s">
        <v>314</v>
      </c>
      <c r="S45" t="s">
        <v>295</v>
      </c>
      <c r="T45" t="s">
        <v>323</v>
      </c>
      <c r="U45" t="s">
        <v>338</v>
      </c>
      <c r="AD45" t="s">
        <v>325</v>
      </c>
      <c r="AE45" t="str" cm="1">
        <f t="array" ref="AE45">_xlfn.LET(
    _xlpm.texto_limpio, _xlfn.REDUCE(
        LOWER(Table13456[[#This Row],[Titulo]]),
        {"á";"é";"í";"ó";"ú";"ñ";",";" "},
        _xlfn.LAMBDA(_xlpm.acum,_xlpm.caracter, SUBSTITUTE(_xlpm.acum, _xlpm.caracter, CHOOSE(MATCH(_xlpm.caracter, {"á";"é";"í";"ó";"ú";"ñ";",";" "}, 0), "a","e","i","o","u","n","","")))
    ),
    _xlfn.CONCAT("/cantos/resucito/", AG45, "/", _xlpm.texto_limpio, ".html")
)</f>
        <v>/cantos/resucito/c/caritaschristiurgetnos.html</v>
      </c>
      <c r="AF45" t="s">
        <v>326</v>
      </c>
      <c r="AG45" t="str">
        <f>LOWER(LEFT(Table13456[[#This Row],[Titulo]],1))</f>
        <v>c</v>
      </c>
      <c r="AH45" t="str">
        <f>_xlfn.CONCAT(Table13456[[#This Row],[ID]:[c021]])</f>
        <v>{id:42,title: "Caritas Christi urget nos", subtitle: "2ª Corintios 5,14.15.17.21", category: "Precatecumenado", moments: ["Pascua", "Antiguo Testamento"], url: "/cantos/resucito/c/caritaschristiurgetnos.html"},</v>
      </c>
      <c r="AI45" t="str">
        <f>UPPER(Table13456[[#This Row],[Titulo]])</f>
        <v>CARITAS CHRISTI URGET NOS</v>
      </c>
      <c r="AJ45" t="str">
        <f>LOWER(SUBSTITUTE(Table13456[[#This Row],[CANTO]], " ", ""))</f>
        <v>caritaschristiurgetnos</v>
      </c>
      <c r="AK45" t="str">
        <f>Table13456[[#This Row],[Subtitle5]]</f>
        <v>2ª Corintios 5,14.15.17.21</v>
      </c>
      <c r="AM45" t="str">
        <f>Table1[[#Headers],[CANTO]]</f>
        <v>CANTO</v>
      </c>
      <c r="AN45" t="str">
        <f>Table13456[[#This Row],[CANTO]]</f>
        <v>CARITAS CHRISTI URGET NOS</v>
      </c>
    </row>
    <row r="46" spans="1:40" x14ac:dyDescent="0.35">
      <c r="A46">
        <v>36</v>
      </c>
      <c r="B46" t="s">
        <v>311</v>
      </c>
      <c r="C46">
        <v>43</v>
      </c>
      <c r="D46" t="s">
        <v>312</v>
      </c>
      <c r="E46" t="s">
        <v>313</v>
      </c>
      <c r="F46" t="s">
        <v>314</v>
      </c>
      <c r="G46" t="s">
        <v>420</v>
      </c>
      <c r="H46" t="s">
        <v>316</v>
      </c>
      <c r="I46" t="s">
        <v>317</v>
      </c>
      <c r="J46" t="s">
        <v>314</v>
      </c>
      <c r="K46" t="s">
        <v>421</v>
      </c>
      <c r="L46" t="s">
        <v>319</v>
      </c>
      <c r="M46" t="s">
        <v>320</v>
      </c>
      <c r="N46" t="s">
        <v>314</v>
      </c>
      <c r="O46" t="s">
        <v>329</v>
      </c>
      <c r="P46" t="s">
        <v>314</v>
      </c>
      <c r="Q46" t="s">
        <v>322</v>
      </c>
      <c r="R46" t="s">
        <v>314</v>
      </c>
      <c r="S46" t="s">
        <v>332</v>
      </c>
      <c r="AD46" t="s">
        <v>325</v>
      </c>
      <c r="AE46" t="str" cm="1">
        <f t="array" ref="AE46">_xlfn.LET(
    _xlpm.texto_limpio, _xlfn.REDUCE(
        LOWER(Table13456[[#This Row],[Titulo]]),
        {"á";"é";"í";"ó";"ú";"ñ";",";" "},
        _xlfn.LAMBDA(_xlpm.acum,_xlpm.caracter, SUBSTITUTE(_xlpm.acum, _xlpm.caracter, CHOOSE(MATCH(_xlpm.caracter, {"á";"é";"í";"ó";"ú";"ñ";",";" "}, 0), "a","e","i","o","u","n","","")))
    ),
    _xlfn.CONCAT("/cantos/resucito/", AG46, "/", _xlpm.texto_limpio, ".html")
)</f>
        <v>/cantos/resucito/c/carmen63-(estanrotasmisataduras).html</v>
      </c>
      <c r="AF46" t="s">
        <v>326</v>
      </c>
      <c r="AG46" t="str">
        <f>LOWER(LEFT(Table13456[[#This Row],[Titulo]],1))</f>
        <v>c</v>
      </c>
      <c r="AH46" t="str">
        <f>_xlfn.CONCAT(Table13456[[#This Row],[ID]:[c021]])</f>
        <v>{id:43,title: "Carmen 63 - (ESTÁN ROTAS MIS ATADURAS )", subtitle: "(Rabindranath Tagore)*", category: "Precatecumenado", moments: ["Nuevo Testamento"], url: "/cantos/resucito/c/carmen63-(estanrotasmisataduras).html"},</v>
      </c>
      <c r="AI46" t="str">
        <f>UPPER(Table13456[[#This Row],[Titulo]])</f>
        <v>CARMEN 63 - (ESTÁN ROTAS MIS ATADURAS )</v>
      </c>
      <c r="AJ46" t="str">
        <f>LOWER(SUBSTITUTE(Table13456[[#This Row],[CANTO]], " ", ""))</f>
        <v>carmen63-(estánrotasmisataduras)</v>
      </c>
      <c r="AK46" t="str">
        <f>Table13456[[#This Row],[Subtitle5]]</f>
        <v>(Rabindranath Tagore)*</v>
      </c>
      <c r="AM46" t="str">
        <f>Table1[[#Headers],[CANTO]]</f>
        <v>CANTO</v>
      </c>
      <c r="AN46" t="str">
        <f>Table13456[[#This Row],[CANTO]]</f>
        <v>CARMEN 63 - (ESTÁN ROTAS MIS ATADURAS )</v>
      </c>
    </row>
    <row r="47" spans="1:40" x14ac:dyDescent="0.35">
      <c r="A47">
        <v>185</v>
      </c>
      <c r="B47" t="s">
        <v>311</v>
      </c>
      <c r="C47">
        <v>44</v>
      </c>
      <c r="D47" t="s">
        <v>312</v>
      </c>
      <c r="E47" t="s">
        <v>313</v>
      </c>
      <c r="F47" t="s">
        <v>314</v>
      </c>
      <c r="G47" t="s">
        <v>422</v>
      </c>
      <c r="H47" t="s">
        <v>316</v>
      </c>
      <c r="I47" t="s">
        <v>317</v>
      </c>
      <c r="J47" t="s">
        <v>314</v>
      </c>
      <c r="K47" t="s">
        <v>423</v>
      </c>
      <c r="L47" t="s">
        <v>319</v>
      </c>
      <c r="M47" t="s">
        <v>320</v>
      </c>
      <c r="N47" t="s">
        <v>314</v>
      </c>
      <c r="O47" s="7" t="s">
        <v>351</v>
      </c>
      <c r="P47" t="s">
        <v>314</v>
      </c>
      <c r="Q47" t="s">
        <v>322</v>
      </c>
      <c r="R47" t="s">
        <v>314</v>
      </c>
      <c r="S47" t="s">
        <v>332</v>
      </c>
      <c r="AD47" t="s">
        <v>325</v>
      </c>
      <c r="AE47" t="str" cm="1">
        <f t="array" ref="AE47">_xlfn.LET(
    _xlpm.texto_limpio, _xlfn.REDUCE(
        LOWER(Table13456[[#This Row],[Titulo]]),
        {"á";"é";"í";"ó";"ú";"ñ";",";" "},
        _xlfn.LAMBDA(_xlpm.acum,_xlpm.caracter, SUBSTITUTE(_xlpm.acum, _xlpm.caracter, CHOOSE(MATCH(_xlpm.caracter, {"á";"é";"í";"ó";"ú";"ñ";",";" "}, 0), "a","e","i","o","u","n","","")))
    ),
    _xlfn.CONCAT("/cantos/resucito/", AG47, "/", _xlpm.texto_limpio, ".html")
)</f>
        <v>/cantos/resucito/c/celebracionpenitencial(bendicionpenitencial).html</v>
      </c>
      <c r="AF47" t="s">
        <v>326</v>
      </c>
      <c r="AG47" t="str">
        <f>LOWER(LEFT(Table13456[[#This Row],[Titulo]],1))</f>
        <v>c</v>
      </c>
      <c r="AH47" t="str">
        <f>_xlfn.CONCAT(Table13456[[#This Row],[ID]:[c021]])</f>
        <v>{id:44,title: "Celebración penitencial (Bendición penitencial )", subtitle: "Acción de gracias", category: "Liturgia", moments: ["Nuevo Testamento"], url: "/cantos/resucito/c/celebracionpenitencial(bendicionpenitencial).html"},</v>
      </c>
      <c r="AI47" t="str">
        <f>UPPER(Table13456[[#This Row],[Titulo]])</f>
        <v>CELEBRACIÓN PENITENCIAL (BENDICIÓN PENITENCIAL )</v>
      </c>
      <c r="AJ47" t="str">
        <f>LOWER(SUBSTITUTE(Table13456[[#This Row],[CANTO]], " ", ""))</f>
        <v>celebraciónpenitencial(bendiciónpenitencial)</v>
      </c>
      <c r="AK47" t="str">
        <f>Table13456[[#This Row],[Subtitle5]]</f>
        <v>Acción de gracias</v>
      </c>
      <c r="AM47" t="str">
        <f>Table1[[#Headers],[CANTO]]</f>
        <v>CANTO</v>
      </c>
      <c r="AN47" t="str">
        <f>Table13456[[#This Row],[CANTO]]</f>
        <v>CELEBRACIÓN PENITENCIAL (BENDICIÓN PENITENCIAL )</v>
      </c>
    </row>
    <row r="48" spans="1:40" x14ac:dyDescent="0.35">
      <c r="A48">
        <v>37</v>
      </c>
      <c r="B48" t="s">
        <v>311</v>
      </c>
      <c r="C48">
        <v>45</v>
      </c>
      <c r="D48" t="s">
        <v>312</v>
      </c>
      <c r="E48" t="s">
        <v>313</v>
      </c>
      <c r="F48" t="s">
        <v>314</v>
      </c>
      <c r="G48" t="s">
        <v>424</v>
      </c>
      <c r="H48" t="s">
        <v>316</v>
      </c>
      <c r="I48" t="s">
        <v>317</v>
      </c>
      <c r="J48" t="s">
        <v>314</v>
      </c>
      <c r="K48" t="s">
        <v>425</v>
      </c>
      <c r="L48" t="s">
        <v>319</v>
      </c>
      <c r="M48" t="s">
        <v>320</v>
      </c>
      <c r="N48" t="s">
        <v>314</v>
      </c>
      <c r="O48" t="s">
        <v>329</v>
      </c>
      <c r="P48" t="s">
        <v>314</v>
      </c>
      <c r="Q48" t="s">
        <v>322</v>
      </c>
      <c r="R48" t="s">
        <v>314</v>
      </c>
      <c r="S48" t="s">
        <v>295</v>
      </c>
      <c r="T48" t="s">
        <v>323</v>
      </c>
      <c r="U48" t="s">
        <v>330</v>
      </c>
      <c r="AD48" t="s">
        <v>325</v>
      </c>
      <c r="AE48" t="str" cm="1">
        <f t="array" ref="AE48">_xlfn.LET(
    _xlpm.texto_limpio, _xlfn.REDUCE(
        LOWER(Table13456[[#This Row],[Titulo]]),
        {"á";"é";"í";"ó";"ú";"ñ";",";" "},
        _xlfn.LAMBDA(_xlpm.acum,_xlpm.caracter, SUBSTITUTE(_xlpm.acum, _xlpm.caracter, CHOOSE(MATCH(_xlpm.caracter, {"á";"é";"í";"ó";"ú";"ñ";",";" "}, 0), "a","e","i","o","u","n","","")))
    ),
    _xlfn.CONCAT("/cantos/resucito/", AG48, "/", _xlpm.texto_limpio, ".html")
)</f>
        <v>/cantos/resucito/c/comocondenadosamuerte.html</v>
      </c>
      <c r="AF48" t="s">
        <v>326</v>
      </c>
      <c r="AG48" t="str">
        <f>LOWER(LEFT(Table13456[[#This Row],[Titulo]],1))</f>
        <v>c</v>
      </c>
      <c r="AH48" t="str">
        <f>_xlfn.CONCAT(Table13456[[#This Row],[ID]:[c021]])</f>
        <v>{id:45,title: "Como condenados a muerte", subtitle: "1ª Corintios 4,9-13", category: "Precatecumenado", moments: ["Pascua", "Comunión"], url: "/cantos/resucito/c/comocondenadosamuerte.html"},</v>
      </c>
      <c r="AI48" t="str">
        <f>UPPER(Table13456[[#This Row],[Titulo]])</f>
        <v>COMO CONDENADOS A MUERTE</v>
      </c>
      <c r="AJ48" t="str">
        <f>LOWER(SUBSTITUTE(Table13456[[#This Row],[CANTO]], " ", ""))</f>
        <v>comocondenadosamuerte</v>
      </c>
      <c r="AK48" t="str">
        <f>Table13456[[#This Row],[Subtitle5]]</f>
        <v>1ª Corintios 4,9-13</v>
      </c>
      <c r="AM48" t="str">
        <f>Table1[[#Headers],[CANTO]]</f>
        <v>CANTO</v>
      </c>
      <c r="AN48" t="str">
        <f>Table13456[[#This Row],[CANTO]]</f>
        <v>COMO CONDENADOS A MUERTE</v>
      </c>
    </row>
    <row r="49" spans="1:40" x14ac:dyDescent="0.35">
      <c r="A49">
        <v>239</v>
      </c>
      <c r="B49" t="s">
        <v>311</v>
      </c>
      <c r="C49">
        <v>46</v>
      </c>
      <c r="D49" t="s">
        <v>312</v>
      </c>
      <c r="E49" t="s">
        <v>313</v>
      </c>
      <c r="F49" t="s">
        <v>314</v>
      </c>
      <c r="G49" t="s">
        <v>426</v>
      </c>
      <c r="H49" t="s">
        <v>316</v>
      </c>
      <c r="I49" t="s">
        <v>317</v>
      </c>
      <c r="J49" t="s">
        <v>314</v>
      </c>
      <c r="K49" t="s">
        <v>427</v>
      </c>
      <c r="L49" t="s">
        <v>319</v>
      </c>
      <c r="M49" t="s">
        <v>320</v>
      </c>
      <c r="N49" t="s">
        <v>314</v>
      </c>
      <c r="O49" s="4" t="s">
        <v>321</v>
      </c>
      <c r="P49" t="s">
        <v>314</v>
      </c>
      <c r="Q49" t="s">
        <v>322</v>
      </c>
      <c r="R49" t="s">
        <v>314</v>
      </c>
      <c r="S49" t="s">
        <v>324</v>
      </c>
      <c r="T49" t="s">
        <v>323</v>
      </c>
      <c r="U49" t="s">
        <v>305</v>
      </c>
      <c r="V49" t="s">
        <v>323</v>
      </c>
      <c r="W49" t="s">
        <v>330</v>
      </c>
      <c r="AD49" t="s">
        <v>325</v>
      </c>
      <c r="AE49" t="str" cm="1">
        <f t="array" ref="AE49">_xlfn.LET(
    _xlpm.texto_limpio, _xlfn.REDUCE(
        LOWER(Table13456[[#This Row],[Titulo]]),
        {"á";"é";"í";"ó";"ú";"ñ";",";" "},
        _xlfn.LAMBDA(_xlpm.acum,_xlpm.caracter, SUBSTITUTE(_xlpm.acum, _xlpm.caracter, CHOOSE(MATCH(_xlpm.caracter, {"á";"é";"í";"ó";"ú";"ñ";",";" "}, 0), "a","e","i","o","u","n","","")))
    ),
    _xlfn.CONCAT("/cantos/resucito/", AG49, "/", _xlpm.texto_limpio, ".html")
)</f>
        <v>/cantos/resucito/c/comodestilalamiel.html</v>
      </c>
      <c r="AF49" t="s">
        <v>326</v>
      </c>
      <c r="AG49" t="str">
        <f>LOWER(LEFT(Table13456[[#This Row],[Titulo]],1))</f>
        <v>c</v>
      </c>
      <c r="AH49" t="str">
        <f>_xlfn.CONCAT(Table13456[[#This Row],[ID]:[c021]])</f>
        <v>{id:46,title: "Como destila la miel", subtitle: "Oda XL de Salomón", category: "Eleccion", moments: ["Laudes/Visperas", "Entrada", "Comunión"], url: "/cantos/resucito/c/comodestilalamiel.html"},</v>
      </c>
      <c r="AI49" t="str">
        <f>UPPER(Table13456[[#This Row],[Titulo]])</f>
        <v>COMO DESTILA LA MIEL</v>
      </c>
      <c r="AJ49" t="str">
        <f>LOWER(SUBSTITUTE(Table13456[[#This Row],[CANTO]], " ", ""))</f>
        <v>comodestilalamiel</v>
      </c>
      <c r="AK49" t="str">
        <f>Table13456[[#This Row],[Subtitle5]]</f>
        <v>Oda XL de Salomón</v>
      </c>
      <c r="AM49" t="str">
        <f>Table1[[#Headers],[CANTO]]</f>
        <v>CANTO</v>
      </c>
      <c r="AN49" t="str">
        <f>Table13456[[#This Row],[CANTO]]</f>
        <v>COMO DESTILA LA MIEL</v>
      </c>
    </row>
    <row r="50" spans="1:40" x14ac:dyDescent="0.35">
      <c r="A50">
        <v>221</v>
      </c>
      <c r="B50" t="s">
        <v>311</v>
      </c>
      <c r="C50">
        <v>47</v>
      </c>
      <c r="D50" t="s">
        <v>312</v>
      </c>
      <c r="E50" t="s">
        <v>313</v>
      </c>
      <c r="F50" t="s">
        <v>314</v>
      </c>
      <c r="G50" t="s">
        <v>428</v>
      </c>
      <c r="H50" t="s">
        <v>316</v>
      </c>
      <c r="I50" t="s">
        <v>317</v>
      </c>
      <c r="J50" t="s">
        <v>314</v>
      </c>
      <c r="K50" t="s">
        <v>429</v>
      </c>
      <c r="L50" t="s">
        <v>319</v>
      </c>
      <c r="M50" t="s">
        <v>320</v>
      </c>
      <c r="N50" t="s">
        <v>314</v>
      </c>
      <c r="O50" s="8" t="s">
        <v>430</v>
      </c>
      <c r="P50" t="s">
        <v>314</v>
      </c>
      <c r="Q50" t="s">
        <v>322</v>
      </c>
      <c r="R50" t="s">
        <v>314</v>
      </c>
      <c r="S50" t="s">
        <v>370</v>
      </c>
      <c r="T50" t="s">
        <v>323</v>
      </c>
      <c r="U50" t="s">
        <v>338</v>
      </c>
      <c r="AD50" t="s">
        <v>325</v>
      </c>
      <c r="AE50" t="str" cm="1">
        <f t="array" ref="AE50">_xlfn.LET(
    _xlpm.texto_limpio, _xlfn.REDUCE(
        LOWER(Table13456[[#This Row],[Titulo]]),
        {"á";"é";"í";"ó";"ú";"ñ";",";" "},
        _xlfn.LAMBDA(_xlpm.acum,_xlpm.caracter, SUBSTITUTE(_xlpm.acum, _xlpm.caracter, CHOOSE(MATCH(_xlpm.caracter, {"á";"é";"í";"ó";"ú";"ñ";",";" "}, 0), "a","e","i","o","u","n","","")))
    ),
    _xlfn.CONCAT("/cantos/resucito/", AG50, "/", _xlpm.texto_limpio, ".html")
)</f>
        <v>/cantos/resucito/c/comoelimpulsoquesientelaira.html</v>
      </c>
      <c r="AF50" t="s">
        <v>326</v>
      </c>
      <c r="AG50" t="str">
        <f>LOWER(LEFT(Table13456[[#This Row],[Titulo]],1))</f>
        <v>c</v>
      </c>
      <c r="AH50" t="str">
        <f>_xlfn.CONCAT(Table13456[[#This Row],[ID]:[c021]])</f>
        <v>{id:47,title: "Como el impulso que siente la ira", subtitle: "Oda VII de Salomón", category: "Catecumenado", moments: ["Paz", "Antiguo Testamento"], url: "/cantos/resucito/c/comoelimpulsoquesientelaira.html"},</v>
      </c>
      <c r="AI50" t="str">
        <f>UPPER(Table13456[[#This Row],[Titulo]])</f>
        <v>COMO EL IMPULSO QUE SIENTE LA IRA</v>
      </c>
      <c r="AJ50" t="str">
        <f>LOWER(SUBSTITUTE(Table13456[[#This Row],[CANTO]], " ", ""))</f>
        <v>comoelimpulsoquesientelaira</v>
      </c>
      <c r="AK50" t="str">
        <f>Table13456[[#This Row],[Subtitle5]]</f>
        <v>Oda VII de Salomón</v>
      </c>
      <c r="AM50" t="str">
        <f>Table1[[#Headers],[CANTO]]</f>
        <v>CANTO</v>
      </c>
      <c r="AN50" t="str">
        <f>Table13456[[#This Row],[CANTO]]</f>
        <v>COMO EL IMPULSO QUE SIENTE LA IRA</v>
      </c>
    </row>
    <row r="51" spans="1:40" x14ac:dyDescent="0.35">
      <c r="A51">
        <v>38</v>
      </c>
      <c r="B51" t="s">
        <v>311</v>
      </c>
      <c r="C51">
        <v>48</v>
      </c>
      <c r="D51" t="s">
        <v>312</v>
      </c>
      <c r="E51" t="s">
        <v>313</v>
      </c>
      <c r="F51" t="s">
        <v>314</v>
      </c>
      <c r="G51" t="s">
        <v>431</v>
      </c>
      <c r="H51" t="s">
        <v>316</v>
      </c>
      <c r="I51" t="s">
        <v>317</v>
      </c>
      <c r="J51" t="s">
        <v>314</v>
      </c>
      <c r="K51" t="s">
        <v>432</v>
      </c>
      <c r="L51" t="s">
        <v>319</v>
      </c>
      <c r="M51" t="s">
        <v>320</v>
      </c>
      <c r="N51" t="s">
        <v>314</v>
      </c>
      <c r="O51" t="s">
        <v>329</v>
      </c>
      <c r="P51" t="s">
        <v>314</v>
      </c>
      <c r="Q51" t="s">
        <v>322</v>
      </c>
      <c r="R51" t="s">
        <v>314</v>
      </c>
      <c r="S51" t="s">
        <v>337</v>
      </c>
      <c r="T51" t="s">
        <v>323</v>
      </c>
      <c r="U51" t="s">
        <v>324</v>
      </c>
      <c r="V51" t="s">
        <v>323</v>
      </c>
      <c r="W51" t="s">
        <v>338</v>
      </c>
      <c r="AD51" t="s">
        <v>325</v>
      </c>
      <c r="AE51" t="str" cm="1">
        <f t="array" ref="AE51">_xlfn.LET(
    _xlpm.texto_limpio, _xlfn.REDUCE(
        LOWER(Table13456[[#This Row],[Titulo]]),
        {"á";"é";"í";"ó";"ú";"ñ";",";" "},
        _xlfn.LAMBDA(_xlpm.acum,_xlpm.caracter, SUBSTITUTE(_xlpm.acum, _xlpm.caracter, CHOOSE(MATCH(_xlpm.caracter, {"á";"é";"í";"ó";"ú";"ñ";",";" "}, 0), "a","e","i","o","u","n","","")))
    ),
    _xlfn.CONCAT("/cantos/resucito/", AG51, "/", _xlpm.texto_limpio, ".html")
)</f>
        <v>/cantos/resucito/c/comoesmaravilloso.html</v>
      </c>
      <c r="AF51" t="s">
        <v>326</v>
      </c>
      <c r="AG51" t="str">
        <f>LOWER(LEFT(Table13456[[#This Row],[Titulo]],1))</f>
        <v>c</v>
      </c>
      <c r="AH51" t="str">
        <f>_xlfn.CONCAT(Table13456[[#This Row],[ID]:[c021]])</f>
        <v>{id:48,title: "Cómo es maravilloso", subtitle: "Salmo 133 (132)", category: "Precatecumenado", moments: ["Cuaresma", "Laudes/Visperas", "Antiguo Testamento"], url: "/cantos/resucito/c/comoesmaravilloso.html"},</v>
      </c>
      <c r="AI51" t="str">
        <f>UPPER(Table13456[[#This Row],[Titulo]])</f>
        <v>CÓMO ES MARAVILLOSO</v>
      </c>
      <c r="AJ51" t="str">
        <f>LOWER(SUBSTITUTE(Table13456[[#This Row],[CANTO]], " ", ""))</f>
        <v>cómoesmaravilloso</v>
      </c>
      <c r="AK51" t="str">
        <f>Table13456[[#This Row],[Subtitle5]]</f>
        <v>Salmo 133 (132)</v>
      </c>
      <c r="AM51" t="str">
        <f>Table1[[#Headers],[CANTO]]</f>
        <v>CANTO</v>
      </c>
      <c r="AN51" t="str">
        <f>Table13456[[#This Row],[CANTO]]</f>
        <v>CÓMO ES MARAVILLOSO</v>
      </c>
    </row>
    <row r="52" spans="1:40" x14ac:dyDescent="0.35">
      <c r="A52">
        <v>39</v>
      </c>
      <c r="B52" t="s">
        <v>311</v>
      </c>
      <c r="C52">
        <v>49</v>
      </c>
      <c r="D52" t="s">
        <v>312</v>
      </c>
      <c r="E52" t="s">
        <v>313</v>
      </c>
      <c r="F52" t="s">
        <v>314</v>
      </c>
      <c r="G52" t="s">
        <v>433</v>
      </c>
      <c r="H52" t="s">
        <v>316</v>
      </c>
      <c r="I52" t="s">
        <v>317</v>
      </c>
      <c r="J52" t="s">
        <v>314</v>
      </c>
      <c r="K52" t="s">
        <v>434</v>
      </c>
      <c r="L52" t="s">
        <v>319</v>
      </c>
      <c r="M52" t="s">
        <v>320</v>
      </c>
      <c r="N52" t="s">
        <v>314</v>
      </c>
      <c r="O52" t="s">
        <v>329</v>
      </c>
      <c r="P52" t="s">
        <v>314</v>
      </c>
      <c r="Q52" t="s">
        <v>322</v>
      </c>
      <c r="R52" t="s">
        <v>314</v>
      </c>
      <c r="S52" t="s">
        <v>295</v>
      </c>
      <c r="T52" t="s">
        <v>323</v>
      </c>
      <c r="U52" t="s">
        <v>330</v>
      </c>
      <c r="V52" t="s">
        <v>323</v>
      </c>
      <c r="W52" t="s">
        <v>338</v>
      </c>
      <c r="AD52" t="s">
        <v>325</v>
      </c>
      <c r="AE52" t="str" cm="1">
        <f t="array" ref="AE52">_xlfn.LET(
    _xlpm.texto_limpio, _xlfn.REDUCE(
        LOWER(Table13456[[#This Row],[Titulo]]),
        {"á";"é";"í";"ó";"ú";"ñ";",";" "},
        _xlfn.LAMBDA(_xlpm.acum,_xlpm.caracter, SUBSTITUTE(_xlpm.acum, _xlpm.caracter, CHOOSE(MATCH(_xlpm.caracter, {"á";"é";"í";"ó";"ú";"ñ";",";" "}, 0), "a","e","i","o","u","n","","")))
    ),
    _xlfn.CONCAT("/cantos/resucito/", AG52, "/", _xlpm.texto_limpio, ".html")
)</f>
        <v>/cantos/resucito/c/comolacierva.html</v>
      </c>
      <c r="AF52" t="s">
        <v>326</v>
      </c>
      <c r="AG52" t="str">
        <f>LOWER(LEFT(Table13456[[#This Row],[Titulo]],1))</f>
        <v>c</v>
      </c>
      <c r="AH52" t="str">
        <f>_xlfn.CONCAT(Table13456[[#This Row],[ID]:[c021]])</f>
        <v>{id:49,title: "Como la cierva", subtitle: "Salmo 42-43 (41-42)", category: "Precatecumenado", moments: ["Pascua", "Comunión", "Antiguo Testamento"], url: "/cantos/resucito/c/comolacierva.html"},</v>
      </c>
      <c r="AI52" t="str">
        <f>UPPER(Table13456[[#This Row],[Titulo]])</f>
        <v>COMO LA CIERVA</v>
      </c>
      <c r="AJ52" t="str">
        <f>LOWER(SUBSTITUTE(Table13456[[#This Row],[CANTO]], " ", ""))</f>
        <v>comolacierva</v>
      </c>
      <c r="AK52" t="str">
        <f>Table13456[[#This Row],[Subtitle5]]</f>
        <v>Salmo 42-43 (41-42)</v>
      </c>
      <c r="AM52" t="str">
        <f>Table1[[#Headers],[CANTO]]</f>
        <v>CANTO</v>
      </c>
      <c r="AN52" t="str">
        <f>Table13456[[#This Row],[CANTO]]</f>
        <v>COMO LA CIERVA</v>
      </c>
    </row>
    <row r="53" spans="1:40" x14ac:dyDescent="0.35">
      <c r="A53">
        <v>240</v>
      </c>
      <c r="B53" t="s">
        <v>311</v>
      </c>
      <c r="C53">
        <v>50</v>
      </c>
      <c r="D53" t="s">
        <v>312</v>
      </c>
      <c r="E53" t="s">
        <v>313</v>
      </c>
      <c r="F53" t="s">
        <v>314</v>
      </c>
      <c r="G53" t="s">
        <v>435</v>
      </c>
      <c r="H53" t="s">
        <v>316</v>
      </c>
      <c r="I53" t="s">
        <v>317</v>
      </c>
      <c r="J53" t="s">
        <v>314</v>
      </c>
      <c r="K53" t="s">
        <v>436</v>
      </c>
      <c r="L53" t="s">
        <v>319</v>
      </c>
      <c r="M53" t="s">
        <v>320</v>
      </c>
      <c r="N53" t="s">
        <v>314</v>
      </c>
      <c r="O53" s="4" t="s">
        <v>321</v>
      </c>
      <c r="P53" t="s">
        <v>314</v>
      </c>
      <c r="Q53" t="s">
        <v>322</v>
      </c>
      <c r="R53" t="s">
        <v>314</v>
      </c>
      <c r="S53" t="s">
        <v>362</v>
      </c>
      <c r="T53" t="s">
        <v>323</v>
      </c>
      <c r="U53" t="s">
        <v>305</v>
      </c>
      <c r="V53" t="s">
        <v>323</v>
      </c>
      <c r="W53" t="s">
        <v>370</v>
      </c>
      <c r="X53" t="s">
        <v>323</v>
      </c>
      <c r="Y53" t="s">
        <v>331</v>
      </c>
      <c r="Z53" t="s">
        <v>323</v>
      </c>
      <c r="AA53" t="s">
        <v>338</v>
      </c>
      <c r="AD53" t="s">
        <v>325</v>
      </c>
      <c r="AE53" t="str" cm="1">
        <f t="array" ref="AE53">_xlfn.LET(
    _xlpm.texto_limpio, _xlfn.REDUCE(
        LOWER(Table13456[[#This Row],[Titulo]]),
        {"á";"é";"í";"ó";"ú";"ñ";",";" "},
        _xlfn.LAMBDA(_xlpm.acum,_xlpm.caracter, SUBSTITUTE(_xlpm.acum, _xlpm.caracter, CHOOSE(MATCH(_xlpm.caracter, {"á";"é";"í";"ó";"ú";"ñ";",";" "}, 0), "a","e","i","o","u","n","","")))
    ),
    _xlfn.CONCAT("/cantos/resucito/", AG53, "/", _xlpm.texto_limpio, ".html")
)</f>
        <v>/cantos/resucito/c/comolirioentreloscardos.html</v>
      </c>
      <c r="AF53" t="s">
        <v>326</v>
      </c>
      <c r="AG53" t="str">
        <f>LOWER(LEFT(Table13456[[#This Row],[Titulo]],1))</f>
        <v>c</v>
      </c>
      <c r="AH53" t="str">
        <f>_xlfn.CONCAT(Table13456[[#This Row],[ID]:[c021]])</f>
        <v>{id:50,title: "Como lirio entre los cardos", subtitle: "Cantar de los cantares 1,13ss ", category: "Eleccion", moments: ["Adviento", "Entrada", "Paz", "Final", "Antiguo Testamento"], url: "/cantos/resucito/c/comolirioentreloscardos.html"},</v>
      </c>
      <c r="AI53" t="str">
        <f>UPPER(Table13456[[#This Row],[Titulo]])</f>
        <v>COMO LIRIO ENTRE LOS CARDOS</v>
      </c>
      <c r="AJ53" t="str">
        <f>LOWER(SUBSTITUTE(Table13456[[#This Row],[CANTO]], " ", ""))</f>
        <v>comolirioentreloscardos</v>
      </c>
      <c r="AK53" t="str">
        <f>Table13456[[#This Row],[Subtitle5]]</f>
        <v xml:space="preserve">Cantar de los cantares 1,13ss </v>
      </c>
      <c r="AM53" t="str">
        <f>Table1[[#Headers],[CANTO]]</f>
        <v>CANTO</v>
      </c>
      <c r="AN53" t="str">
        <f>Table13456[[#This Row],[CANTO]]</f>
        <v>COMO LIRIO ENTRE LOS CARDOS</v>
      </c>
    </row>
    <row r="54" spans="1:40" x14ac:dyDescent="0.35">
      <c r="A54">
        <v>40</v>
      </c>
      <c r="B54" t="s">
        <v>311</v>
      </c>
      <c r="C54">
        <v>51</v>
      </c>
      <c r="D54" t="s">
        <v>312</v>
      </c>
      <c r="E54" t="s">
        <v>313</v>
      </c>
      <c r="F54" t="s">
        <v>314</v>
      </c>
      <c r="G54" t="s">
        <v>437</v>
      </c>
      <c r="H54" t="s">
        <v>316</v>
      </c>
      <c r="I54" t="s">
        <v>317</v>
      </c>
      <c r="J54" t="s">
        <v>314</v>
      </c>
      <c r="K54" t="s">
        <v>169</v>
      </c>
      <c r="L54" t="s">
        <v>319</v>
      </c>
      <c r="M54" t="s">
        <v>320</v>
      </c>
      <c r="N54" t="s">
        <v>314</v>
      </c>
      <c r="O54" t="s">
        <v>329</v>
      </c>
      <c r="P54" t="s">
        <v>314</v>
      </c>
      <c r="Q54" t="s">
        <v>322</v>
      </c>
      <c r="R54" t="s">
        <v>314</v>
      </c>
      <c r="S54" t="s">
        <v>438</v>
      </c>
      <c r="AD54" t="s">
        <v>325</v>
      </c>
      <c r="AE54" t="str" cm="1">
        <f t="array" ref="AE54">_xlfn.LET(
    _xlpm.texto_limpio, _xlfn.REDUCE(
        LOWER(Table13456[[#This Row],[Titulo]]),
        {"á";"é";"í";"ó";"ú";"ñ";",";" "},
        _xlfn.LAMBDA(_xlpm.acum,_xlpm.caracter, SUBSTITUTE(_xlpm.acum, _xlpm.caracter, CHOOSE(MATCH(_xlpm.caracter, {"á";"é";"í";"ó";"ú";"ñ";",";" "}, 0), "a","e","i","o","u","n","","")))
    ),
    _xlfn.CONCAT("/cantos/resucito/", AG54, "/", _xlpm.texto_limpio, ".html")
)</f>
        <v>/cantos/resucito/c/comoovejaqueve.html</v>
      </c>
      <c r="AF54" t="s">
        <v>326</v>
      </c>
      <c r="AG54" t="str">
        <f>LOWER(LEFT(Table13456[[#This Row],[Titulo]],1))</f>
        <v>c</v>
      </c>
      <c r="AH54" t="str">
        <f>_xlfn.CONCAT(Table13456[[#This Row],[ID]:[c021]])</f>
        <v>{id:51,title: "Como oveja que ve", subtitle: "Kontáklon (Romano el Meloda)", category: "Precatecumenado", moments: ["Fracción del Pan"], url: "/cantos/resucito/c/comoovejaqueve.html"},</v>
      </c>
      <c r="AI54" t="str">
        <f>UPPER(Table13456[[#This Row],[Titulo]])</f>
        <v>COMO OVEJA QUE VE</v>
      </c>
      <c r="AJ54" t="str">
        <f>LOWER(SUBSTITUTE(Table13456[[#This Row],[CANTO]], " ", ""))</f>
        <v>comoovejaqueve</v>
      </c>
      <c r="AK54" t="str">
        <f>Table13456[[#This Row],[Subtitle5]]</f>
        <v>Kontáklon (Romano el Meloda)</v>
      </c>
      <c r="AM54" t="str">
        <f>Table1[[#Headers],[CANTO]]</f>
        <v>CANTO</v>
      </c>
      <c r="AN54" t="str">
        <f>Table13456[[#This Row],[CANTO]]</f>
        <v>COMO OVEJA QUE VE</v>
      </c>
    </row>
    <row r="55" spans="1:40" x14ac:dyDescent="0.35">
      <c r="A55">
        <v>41</v>
      </c>
      <c r="B55" t="s">
        <v>311</v>
      </c>
      <c r="C55">
        <v>52</v>
      </c>
      <c r="D55" t="s">
        <v>312</v>
      </c>
      <c r="E55" t="s">
        <v>313</v>
      </c>
      <c r="F55" t="s">
        <v>314</v>
      </c>
      <c r="G55" t="s">
        <v>439</v>
      </c>
      <c r="H55" t="s">
        <v>316</v>
      </c>
      <c r="I55" t="s">
        <v>317</v>
      </c>
      <c r="J55" t="s">
        <v>314</v>
      </c>
      <c r="K55" t="s">
        <v>440</v>
      </c>
      <c r="L55" t="s">
        <v>319</v>
      </c>
      <c r="M55" t="s">
        <v>320</v>
      </c>
      <c r="N55" t="s">
        <v>314</v>
      </c>
      <c r="O55" t="s">
        <v>329</v>
      </c>
      <c r="P55" t="s">
        <v>314</v>
      </c>
      <c r="Q55" t="s">
        <v>322</v>
      </c>
      <c r="R55" t="s">
        <v>314</v>
      </c>
      <c r="AD55" t="s">
        <v>325</v>
      </c>
      <c r="AE55" t="str" cm="1">
        <f t="array" ref="AE55">_xlfn.LET(
    _xlpm.texto_limpio, _xlfn.REDUCE(
        LOWER(Table13456[[#This Row],[Titulo]]),
        {"á";"é";"í";"ó";"ú";"ñ";",";" "},
        _xlfn.LAMBDA(_xlpm.acum,_xlpm.caracter, SUBSTITUTE(_xlpm.acum, _xlpm.caracter, CHOOSE(MATCH(_xlpm.caracter, {"á";"é";"í";"ó";"ú";"ñ";",";" "}, 0), "a","e","i","o","u","n","","")))
    ),
    _xlfn.CONCAT("/cantos/resucito/", AG55, "/", _xlpm.texto_limpio, ".html")
)</f>
        <v>/cantos/resucito/c/consoladamipueblo.html</v>
      </c>
      <c r="AF55" t="s">
        <v>326</v>
      </c>
      <c r="AG55" t="str">
        <f>LOWER(LEFT(Table13456[[#This Row],[Titulo]],1))</f>
        <v>c</v>
      </c>
      <c r="AH55" t="str">
        <f>_xlfn.CONCAT(Table13456[[#This Row],[ID]:[c021]])</f>
        <v>{id:52,title: "Consolad a mi pueblo", subtitle: "Isaías 40,1-11 - Melodía hebraica ", category: "Precatecumenado", moments: [""], url: "/cantos/resucito/c/consoladamipueblo.html"},</v>
      </c>
      <c r="AI55" t="str">
        <f>UPPER(Table13456[[#This Row],[Titulo]])</f>
        <v>CONSOLAD A MI PUEBLO</v>
      </c>
      <c r="AJ55" t="str">
        <f>LOWER(SUBSTITUTE(Table13456[[#This Row],[CANTO]], " ", ""))</f>
        <v>consoladamipueblo</v>
      </c>
      <c r="AK55" t="str">
        <f>Table13456[[#This Row],[Subtitle5]]</f>
        <v xml:space="preserve">Isaías 40,1-11 - Melodía hebraica </v>
      </c>
      <c r="AM55" t="str">
        <f>Table1[[#Headers],[CANTO]]</f>
        <v>CANTO</v>
      </c>
      <c r="AN55" t="str">
        <f>Table13456[[#This Row],[CANTO]]</f>
        <v>CONSOLAD A MI PUEBLO</v>
      </c>
    </row>
    <row r="56" spans="1:40" x14ac:dyDescent="0.35">
      <c r="A56">
        <v>186</v>
      </c>
      <c r="B56" t="s">
        <v>311</v>
      </c>
      <c r="C56">
        <v>53</v>
      </c>
      <c r="D56" t="s">
        <v>312</v>
      </c>
      <c r="E56" t="s">
        <v>313</v>
      </c>
      <c r="F56" t="s">
        <v>314</v>
      </c>
      <c r="G56" t="s">
        <v>441</v>
      </c>
      <c r="H56" t="s">
        <v>316</v>
      </c>
      <c r="I56" t="s">
        <v>317</v>
      </c>
      <c r="J56" t="s">
        <v>314</v>
      </c>
      <c r="K56" t="s">
        <v>442</v>
      </c>
      <c r="L56" t="s">
        <v>319</v>
      </c>
      <c r="M56" t="s">
        <v>320</v>
      </c>
      <c r="N56" t="s">
        <v>314</v>
      </c>
      <c r="O56" s="7" t="s">
        <v>351</v>
      </c>
      <c r="P56" t="s">
        <v>314</v>
      </c>
      <c r="Q56" t="s">
        <v>322</v>
      </c>
      <c r="R56" t="s">
        <v>314</v>
      </c>
      <c r="S56" t="s">
        <v>305</v>
      </c>
      <c r="AD56" t="s">
        <v>325</v>
      </c>
      <c r="AE56" t="str" cm="1">
        <f t="array" ref="AE56">_xlfn.LET(
    _xlpm.texto_limpio, _xlfn.REDUCE(
        LOWER(Table13456[[#This Row],[Titulo]]),
        {"á";"é";"í";"ó";"ú";"ñ";",";" "},
        _xlfn.LAMBDA(_xlpm.acum,_xlpm.caracter, SUBSTITUTE(_xlpm.acum, _xlpm.caracter, CHOOSE(MATCH(_xlpm.caracter, {"á";"é";"í";"ó";"ú";"ñ";",";" "}, 0), "a","e","i","o","u","n","","")))
    ),
    _xlfn.CONCAT("/cantos/resucito/", AG56, "/", _xlpm.texto_limpio, ".html")
)</f>
        <v>/cantos/resucito/c/corderodedios.html</v>
      </c>
      <c r="AF56" t="s">
        <v>326</v>
      </c>
      <c r="AG56" t="str">
        <f>LOWER(LEFT(Table13456[[#This Row],[Titulo]],1))</f>
        <v>c</v>
      </c>
      <c r="AH56" t="str">
        <f>_xlfn.CONCAT(Table13456[[#This Row],[ID]:[c021]])</f>
        <v>{id:53,title: "Cordero de Dios", subtitle: "Después de la consagración", category: "Liturgia", moments: ["Entrada"], url: "/cantos/resucito/c/corderodedios.html"},</v>
      </c>
      <c r="AI56" t="str">
        <f>UPPER(Table13456[[#This Row],[Titulo]])</f>
        <v>CORDERO DE DIOS</v>
      </c>
      <c r="AJ56" t="str">
        <f>LOWER(SUBSTITUTE(Table13456[[#This Row],[CANTO]], " ", ""))</f>
        <v>corderodedios</v>
      </c>
      <c r="AK56" t="str">
        <f>Table13456[[#This Row],[Subtitle5]]</f>
        <v>Después de la consagración</v>
      </c>
      <c r="AM56" t="str">
        <f>Table1[[#Headers],[CANTO]]</f>
        <v>CANTO</v>
      </c>
      <c r="AN56" t="str">
        <f>Table13456[[#This Row],[CANTO]]</f>
        <v>CORDERO DE DIOS</v>
      </c>
    </row>
    <row r="57" spans="1:40" x14ac:dyDescent="0.35">
      <c r="A57">
        <v>187</v>
      </c>
      <c r="B57" t="s">
        <v>311</v>
      </c>
      <c r="C57">
        <v>54</v>
      </c>
      <c r="D57" t="s">
        <v>312</v>
      </c>
      <c r="E57" t="s">
        <v>313</v>
      </c>
      <c r="F57" t="s">
        <v>314</v>
      </c>
      <c r="G57" t="s">
        <v>443</v>
      </c>
      <c r="H57" t="s">
        <v>316</v>
      </c>
      <c r="I57" t="s">
        <v>317</v>
      </c>
      <c r="J57" t="s">
        <v>314</v>
      </c>
      <c r="K57" t="s">
        <v>444</v>
      </c>
      <c r="L57" t="s">
        <v>319</v>
      </c>
      <c r="M57" t="s">
        <v>320</v>
      </c>
      <c r="N57" t="s">
        <v>314</v>
      </c>
      <c r="O57" s="7" t="s">
        <v>351</v>
      </c>
      <c r="P57" t="s">
        <v>314</v>
      </c>
      <c r="Q57" t="s">
        <v>322</v>
      </c>
      <c r="R57" t="s">
        <v>314</v>
      </c>
      <c r="S57" t="s">
        <v>295</v>
      </c>
      <c r="T57" t="s">
        <v>323</v>
      </c>
      <c r="U57" t="s">
        <v>324</v>
      </c>
      <c r="V57" t="s">
        <v>323</v>
      </c>
      <c r="W57" t="s">
        <v>330</v>
      </c>
      <c r="X57" t="s">
        <v>323</v>
      </c>
      <c r="Y57" t="s">
        <v>338</v>
      </c>
      <c r="AD57" t="s">
        <v>325</v>
      </c>
      <c r="AE57" t="str" cm="1">
        <f t="array" ref="AE57">_xlfn.LET(
    _xlpm.texto_limpio, _xlfn.REDUCE(
        LOWER(Table13456[[#This Row],[Titulo]]),
        {"á";"é";"í";"ó";"ú";"ñ";",";" "},
        _xlfn.LAMBDA(_xlpm.acum,_xlpm.caracter, SUBSTITUTE(_xlpm.acum, _xlpm.caracter, CHOOSE(MATCH(_xlpm.caracter, {"á";"é";"í";"ó";"ú";"ñ";",";" "}, 0), "a","e","i","o","u","n","","")))
    ),
    _xlfn.CONCAT("/cantos/resucito/", AG57, "/", _xlpm.texto_limpio, ".html")
)</f>
        <v>/cantos/resucito/c/credo.html</v>
      </c>
      <c r="AF57" t="s">
        <v>326</v>
      </c>
      <c r="AG57" t="str">
        <f>LOWER(LEFT(Table13456[[#This Row],[Titulo]],1))</f>
        <v>c</v>
      </c>
      <c r="AH57" t="str">
        <f>_xlfn.CONCAT(Table13456[[#This Row],[ID]:[c021]])</f>
        <v>{id:54,title: "Credo", subtitle: "Símbolo Apostólico", category: "Liturgia", moments: ["Pascua", "Laudes/Visperas", "Comunión", "Antiguo Testamento"], url: "/cantos/resucito/c/credo.html"},</v>
      </c>
      <c r="AI57" t="str">
        <f>UPPER(Table13456[[#This Row],[Titulo]])</f>
        <v>CREDO</v>
      </c>
      <c r="AJ57" t="str">
        <f>LOWER(SUBSTITUTE(Table13456[[#This Row],[CANTO]], " ", ""))</f>
        <v>credo</v>
      </c>
      <c r="AK57" t="str">
        <f>Table13456[[#This Row],[Subtitle5]]</f>
        <v>Símbolo Apostólico</v>
      </c>
      <c r="AM57" t="str">
        <f>Table1[[#Headers],[CANTO]]</f>
        <v>CANTO</v>
      </c>
      <c r="AN57" t="str">
        <f>Table13456[[#This Row],[CANTO]]</f>
        <v>CREDO</v>
      </c>
    </row>
    <row r="58" spans="1:40" x14ac:dyDescent="0.35">
      <c r="A58">
        <v>42</v>
      </c>
      <c r="B58" t="s">
        <v>311</v>
      </c>
      <c r="C58">
        <v>55</v>
      </c>
      <c r="D58" t="s">
        <v>312</v>
      </c>
      <c r="E58" t="s">
        <v>313</v>
      </c>
      <c r="F58" t="s">
        <v>314</v>
      </c>
      <c r="G58" t="s">
        <v>445</v>
      </c>
      <c r="H58" t="s">
        <v>316</v>
      </c>
      <c r="I58" t="s">
        <v>317</v>
      </c>
      <c r="J58" t="s">
        <v>314</v>
      </c>
      <c r="K58" t="s">
        <v>446</v>
      </c>
      <c r="L58" t="s">
        <v>319</v>
      </c>
      <c r="M58" t="s">
        <v>320</v>
      </c>
      <c r="N58" t="s">
        <v>314</v>
      </c>
      <c r="O58" t="s">
        <v>329</v>
      </c>
      <c r="P58" t="s">
        <v>314</v>
      </c>
      <c r="Q58" t="s">
        <v>322</v>
      </c>
      <c r="R58" t="s">
        <v>314</v>
      </c>
      <c r="S58" t="s">
        <v>337</v>
      </c>
      <c r="T58" t="s">
        <v>323</v>
      </c>
      <c r="U58" t="s">
        <v>305</v>
      </c>
      <c r="V58" t="s">
        <v>323</v>
      </c>
      <c r="W58" t="s">
        <v>331</v>
      </c>
      <c r="X58" t="s">
        <v>323</v>
      </c>
      <c r="Y58" t="s">
        <v>338</v>
      </c>
      <c r="AD58" t="s">
        <v>325</v>
      </c>
      <c r="AE58" t="str" cm="1">
        <f t="array" ref="AE58">_xlfn.LET(
    _xlpm.texto_limpio, _xlfn.REDUCE(
        LOWER(Table13456[[#This Row],[Titulo]]),
        {"á";"é";"í";"ó";"ú";"ñ";",";" "},
        _xlfn.LAMBDA(_xlpm.acum,_xlpm.caracter, SUBSTITUTE(_xlpm.acum, _xlpm.caracter, CHOOSE(MATCH(_xlpm.caracter, {"á";"é";"í";"ó";"ú";"ñ";",";" "}, 0), "a","e","i","o","u","n","","")))
    ),
    _xlfn.CONCAT("/cantos/resucito/", AG58, "/", _xlpm.texto_limpio, ".html")
)</f>
        <v>/cantos/resucito/c/cristoeslaluz.html</v>
      </c>
      <c r="AF58" t="s">
        <v>326</v>
      </c>
      <c r="AG58" t="str">
        <f>LOWER(LEFT(Table13456[[#This Row],[Titulo]],1))</f>
        <v>c</v>
      </c>
      <c r="AH58" t="str">
        <f>_xlfn.CONCAT(Table13456[[#This Row],[ID]:[c021]])</f>
        <v>{id:55,title: "Cristo es la luz", subtitle: "Himno - Juan 8,12; 14,6", category: "Precatecumenado", moments: ["Cuaresma", "Entrada", "Final", "Antiguo Testamento"], url: "/cantos/resucito/c/cristoeslaluz.html"},</v>
      </c>
      <c r="AI58" t="str">
        <f>UPPER(Table13456[[#This Row],[Titulo]])</f>
        <v>CRISTO ES LA LUZ</v>
      </c>
      <c r="AJ58" t="str">
        <f>LOWER(SUBSTITUTE(Table13456[[#This Row],[CANTO]], " ", ""))</f>
        <v>cristoeslaluz</v>
      </c>
      <c r="AK58" t="str">
        <f>Table13456[[#This Row],[Subtitle5]]</f>
        <v>Himno - Juan 8,12; 14,6</v>
      </c>
      <c r="AM58" t="str">
        <f>Table1[[#Headers],[CANTO]]</f>
        <v>CANTO</v>
      </c>
      <c r="AN58" t="str">
        <f>Table13456[[#This Row],[CANTO]]</f>
        <v>CRISTO ES LA LUZ</v>
      </c>
    </row>
    <row r="59" spans="1:40" x14ac:dyDescent="0.35">
      <c r="A59">
        <v>222</v>
      </c>
      <c r="B59" t="s">
        <v>311</v>
      </c>
      <c r="C59">
        <v>56</v>
      </c>
      <c r="D59" t="s">
        <v>312</v>
      </c>
      <c r="E59" t="s">
        <v>313</v>
      </c>
      <c r="F59" t="s">
        <v>314</v>
      </c>
      <c r="G59" t="s">
        <v>447</v>
      </c>
      <c r="H59" t="s">
        <v>316</v>
      </c>
      <c r="I59" t="s">
        <v>317</v>
      </c>
      <c r="J59" t="s">
        <v>314</v>
      </c>
      <c r="K59" t="s">
        <v>448</v>
      </c>
      <c r="L59" t="s">
        <v>319</v>
      </c>
      <c r="M59" t="s">
        <v>320</v>
      </c>
      <c r="N59" t="s">
        <v>314</v>
      </c>
      <c r="O59" s="8" t="s">
        <v>430</v>
      </c>
      <c r="P59" t="s">
        <v>314</v>
      </c>
      <c r="Q59" t="s">
        <v>322</v>
      </c>
      <c r="R59" t="s">
        <v>314</v>
      </c>
      <c r="S59" t="s">
        <v>295</v>
      </c>
      <c r="T59" t="s">
        <v>323</v>
      </c>
      <c r="U59" t="s">
        <v>324</v>
      </c>
      <c r="V59" t="s">
        <v>323</v>
      </c>
      <c r="W59" t="s">
        <v>338</v>
      </c>
      <c r="AD59" t="s">
        <v>325</v>
      </c>
      <c r="AE59" t="str" cm="1">
        <f t="array" ref="AE59">_xlfn.LET(
    _xlpm.texto_limpio, _xlfn.REDUCE(
        LOWER(Table13456[[#This Row],[Titulo]]),
        {"á";"é";"í";"ó";"ú";"ñ";",";" "},
        _xlfn.LAMBDA(_xlpm.acum,_xlpm.caracter, SUBSTITUTE(_xlpm.acum, _xlpm.caracter, CHOOSE(MATCH(_xlpm.caracter, {"á";"é";"í";"ó";"ú";"ñ";",";" "}, 0), "a","e","i","o","u","n","","")))
    ),
    _xlfn.CONCAT("/cantos/resucito/", AG59, "/", _xlpm.texto_limpio, ".html")
)</f>
        <v>/cantos/resucito/c/cuandodormia.html</v>
      </c>
      <c r="AF59" t="s">
        <v>326</v>
      </c>
      <c r="AG59" t="str">
        <f>LOWER(LEFT(Table13456[[#This Row],[Titulo]],1))</f>
        <v>c</v>
      </c>
      <c r="AH59" t="str">
        <f>_xlfn.CONCAT(Table13456[[#This Row],[ID]:[c021]])</f>
        <v>{id:56,title: "Cuando dormía", subtitle: "Cantar de los Cantares 5,2ss ", category: "Catecumenado", moments: ["Pascua", "Laudes/Visperas", "Antiguo Testamento"], url: "/cantos/resucito/c/cuandodormia.html"},</v>
      </c>
      <c r="AI59" t="str">
        <f>UPPER(Table13456[[#This Row],[Titulo]])</f>
        <v>CUANDO DORMÍA</v>
      </c>
      <c r="AJ59" t="str">
        <f>LOWER(SUBSTITUTE(Table13456[[#This Row],[CANTO]], " ", ""))</f>
        <v>cuandodormía</v>
      </c>
      <c r="AK59" t="str">
        <f>Table13456[[#This Row],[Subtitle5]]</f>
        <v xml:space="preserve">Cantar de los Cantares 5,2ss </v>
      </c>
      <c r="AM59" t="str">
        <f>Table1[[#Headers],[CANTO]]</f>
        <v>CANTO</v>
      </c>
      <c r="AN59" t="str">
        <f>Table13456[[#This Row],[CANTO]]</f>
        <v>CUANDO DORMÍA</v>
      </c>
    </row>
    <row r="60" spans="1:40" x14ac:dyDescent="0.35">
      <c r="A60">
        <v>43</v>
      </c>
      <c r="B60" t="s">
        <v>311</v>
      </c>
      <c r="C60">
        <v>57</v>
      </c>
      <c r="D60" t="s">
        <v>312</v>
      </c>
      <c r="E60" t="s">
        <v>313</v>
      </c>
      <c r="F60" t="s">
        <v>314</v>
      </c>
      <c r="G60" t="s">
        <v>449</v>
      </c>
      <c r="H60" t="s">
        <v>316</v>
      </c>
      <c r="I60" t="s">
        <v>317</v>
      </c>
      <c r="J60" t="s">
        <v>314</v>
      </c>
      <c r="K60" t="s">
        <v>450</v>
      </c>
      <c r="L60" t="s">
        <v>319</v>
      </c>
      <c r="M60" t="s">
        <v>320</v>
      </c>
      <c r="N60" t="s">
        <v>314</v>
      </c>
      <c r="O60" t="s">
        <v>329</v>
      </c>
      <c r="P60" t="s">
        <v>314</v>
      </c>
      <c r="Q60" t="s">
        <v>322</v>
      </c>
      <c r="R60" t="s">
        <v>314</v>
      </c>
      <c r="S60" t="s">
        <v>295</v>
      </c>
      <c r="T60" t="s">
        <v>323</v>
      </c>
      <c r="U60" t="s">
        <v>370</v>
      </c>
      <c r="V60" t="s">
        <v>323</v>
      </c>
      <c r="W60" t="s">
        <v>331</v>
      </c>
      <c r="AD60" t="s">
        <v>325</v>
      </c>
      <c r="AE60" t="str" cm="1">
        <f t="array" ref="AE60">_xlfn.LET(
    _xlpm.texto_limpio, _xlfn.REDUCE(
        LOWER(Table13456[[#This Row],[Titulo]]),
        {"á";"é";"í";"ó";"ú";"ñ";",";" "},
        _xlfn.LAMBDA(_xlpm.acum,_xlpm.caracter, SUBSTITUTE(_xlpm.acum, _xlpm.caracter, CHOOSE(MATCH(_xlpm.caracter, {"á";"é";"í";"ó";"ú";"ñ";",";" "}, 0), "a","e","i","o","u","n","","")))
    ),
    _xlfn.CONCAT("/cantos/resucito/", AG60, "/", _xlpm.texto_limpio, ".html")
)</f>
        <v>/cantos/resucito/c/cuandoelsenor.html</v>
      </c>
      <c r="AF60" t="s">
        <v>326</v>
      </c>
      <c r="AG60" t="str">
        <f>LOWER(LEFT(Table13456[[#This Row],[Titulo]],1))</f>
        <v>c</v>
      </c>
      <c r="AH60" t="str">
        <f>_xlfn.CONCAT(Table13456[[#This Row],[ID]:[c021]])</f>
        <v>{id:57,title: "Cuando el Señor", subtitle: "Salmo 126 (125)", category: "Precatecumenado", moments: ["Pascua", "Paz", "Final"], url: "/cantos/resucito/c/cuandoelsenor.html"},</v>
      </c>
      <c r="AI60" t="str">
        <f>UPPER(Table13456[[#This Row],[Titulo]])</f>
        <v>CUANDO EL SEÑOR</v>
      </c>
      <c r="AJ60" t="str">
        <f>LOWER(SUBSTITUTE(Table13456[[#This Row],[CANTO]], " ", ""))</f>
        <v>cuandoelseñor</v>
      </c>
      <c r="AK60" t="str">
        <f>Table13456[[#This Row],[Subtitle5]]</f>
        <v>Salmo 126 (125)</v>
      </c>
      <c r="AM60" t="str">
        <f>Table1[[#Headers],[CANTO]]</f>
        <v>CANTO</v>
      </c>
      <c r="AN60" t="str">
        <f>Table13456[[#This Row],[CANTO]]</f>
        <v>CUANDO EL SEÑOR</v>
      </c>
    </row>
    <row r="61" spans="1:40" x14ac:dyDescent="0.35">
      <c r="A61">
        <v>44</v>
      </c>
      <c r="B61" t="s">
        <v>311</v>
      </c>
      <c r="C61">
        <v>58</v>
      </c>
      <c r="D61" t="s">
        <v>312</v>
      </c>
      <c r="E61" t="s">
        <v>313</v>
      </c>
      <c r="F61" t="s">
        <v>314</v>
      </c>
      <c r="G61" t="s">
        <v>451</v>
      </c>
      <c r="H61" t="s">
        <v>316</v>
      </c>
      <c r="I61" t="s">
        <v>317</v>
      </c>
      <c r="J61" t="s">
        <v>314</v>
      </c>
      <c r="K61" t="s">
        <v>452</v>
      </c>
      <c r="L61" t="s">
        <v>319</v>
      </c>
      <c r="M61" t="s">
        <v>320</v>
      </c>
      <c r="N61" t="s">
        <v>314</v>
      </c>
      <c r="O61" t="s">
        <v>329</v>
      </c>
      <c r="P61" t="s">
        <v>314</v>
      </c>
      <c r="Q61" t="s">
        <v>322</v>
      </c>
      <c r="R61" t="s">
        <v>314</v>
      </c>
      <c r="S61" t="s">
        <v>295</v>
      </c>
      <c r="T61" t="s">
        <v>323</v>
      </c>
      <c r="U61" t="s">
        <v>370</v>
      </c>
      <c r="AD61" t="s">
        <v>325</v>
      </c>
      <c r="AE61" t="str" cm="1">
        <f t="array" ref="AE61">_xlfn.LET(
    _xlpm.texto_limpio, _xlfn.REDUCE(
        LOWER(Table13456[[#This Row],[Titulo]]),
        {"á";"é";"í";"ó";"ú";"ñ";",";" "},
        _xlfn.LAMBDA(_xlpm.acum,_xlpm.caracter, SUBSTITUTE(_xlpm.acum, _xlpm.caracter, CHOOSE(MATCH(_xlpm.caracter, {"á";"é";"í";"ó";"ú";"ñ";",";" "}, 0), "a","e","i","o","u","n","","")))
    ),
    _xlfn.CONCAT("/cantos/resucito/", AG61, "/", _xlpm.texto_limpio, ".html")
)</f>
        <v>/cantos/resucito/c/cuandoisraelsaliodeegipto.html</v>
      </c>
      <c r="AF61" t="s">
        <v>326</v>
      </c>
      <c r="AG61" t="str">
        <f>LOWER(LEFT(Table13456[[#This Row],[Titulo]],1))</f>
        <v>c</v>
      </c>
      <c r="AH61" t="str">
        <f>_xlfn.CONCAT(Table13456[[#This Row],[ID]:[c021]])</f>
        <v>{id:58,title: "Cuando Israel salió de Egipto", subtitle: "Salmo 114 (113)", category: "Precatecumenado", moments: ["Pascua", "Paz"], url: "/cantos/resucito/c/cuandoisraelsaliodeegipto.html"},</v>
      </c>
      <c r="AI61" t="str">
        <f>UPPER(Table13456[[#This Row],[Titulo]])</f>
        <v>CUANDO ISRAEL SALIÓ DE EGIPTO</v>
      </c>
      <c r="AJ61" t="str">
        <f>LOWER(SUBSTITUTE(Table13456[[#This Row],[CANTO]], " ", ""))</f>
        <v>cuandoisraelsaliódeegipto</v>
      </c>
      <c r="AK61" t="str">
        <f>Table13456[[#This Row],[Subtitle5]]</f>
        <v>Salmo 114 (113)</v>
      </c>
      <c r="AM61" t="str">
        <f>Table1[[#Headers],[CANTO]]</f>
        <v>CANTO</v>
      </c>
      <c r="AN61" t="str">
        <f>Table13456[[#This Row],[CANTO]]</f>
        <v>CUANDO ISRAEL SALIÓ DE EGIPTO</v>
      </c>
    </row>
    <row r="62" spans="1:40" x14ac:dyDescent="0.35">
      <c r="A62">
        <v>45</v>
      </c>
      <c r="B62" t="s">
        <v>311</v>
      </c>
      <c r="C62">
        <v>59</v>
      </c>
      <c r="D62" t="s">
        <v>312</v>
      </c>
      <c r="E62" t="s">
        <v>313</v>
      </c>
      <c r="F62" t="s">
        <v>314</v>
      </c>
      <c r="G62" t="s">
        <v>453</v>
      </c>
      <c r="H62" t="s">
        <v>316</v>
      </c>
      <c r="I62" t="s">
        <v>317</v>
      </c>
      <c r="J62" t="s">
        <v>314</v>
      </c>
      <c r="K62" t="s">
        <v>454</v>
      </c>
      <c r="L62" t="s">
        <v>319</v>
      </c>
      <c r="M62" t="s">
        <v>320</v>
      </c>
      <c r="N62" t="s">
        <v>314</v>
      </c>
      <c r="O62" t="s">
        <v>329</v>
      </c>
      <c r="P62" t="s">
        <v>314</v>
      </c>
      <c r="Q62" t="s">
        <v>322</v>
      </c>
      <c r="R62" t="s">
        <v>314</v>
      </c>
      <c r="S62" t="s">
        <v>337</v>
      </c>
      <c r="T62" t="s">
        <v>323</v>
      </c>
      <c r="U62" t="s">
        <v>338</v>
      </c>
      <c r="AD62" t="s">
        <v>325</v>
      </c>
      <c r="AE62" t="str" cm="1">
        <f t="array" ref="AE62">_xlfn.LET(
    _xlpm.texto_limpio, _xlfn.REDUCE(
        LOWER(Table13456[[#This Row],[Titulo]]),
        {"á";"é";"í";"ó";"ú";"ñ";",";" "},
        _xlfn.LAMBDA(_xlpm.acum,_xlpm.caracter, SUBSTITUTE(_xlpm.acum, _xlpm.caracter, CHOOSE(MATCH(_xlpm.caracter, {"á";"é";"í";"ó";"ú";"ñ";",";" "}, 0), "a","e","i","o","u","n","","")))
    ),
    _xlfn.CONCAT("/cantos/resucito/", AG62, "/", _xlpm.texto_limpio, ".html")
)</f>
        <v>/cantos/resucito/d/dayenu.html</v>
      </c>
      <c r="AF62" t="s">
        <v>326</v>
      </c>
      <c r="AG62" t="str">
        <f>LOWER(LEFT(Table13456[[#This Row],[Titulo]],1))</f>
        <v>d</v>
      </c>
      <c r="AH62" t="str">
        <f>_xlfn.CONCAT(Table13456[[#This Row],[ID]:[c021]])</f>
        <v>{id:59,title: "Dayenú", subtitle: "De la Hagadá de Pésaj hebrea", category: "Precatecumenado", moments: ["Cuaresma", "Antiguo Testamento"], url: "/cantos/resucito/d/dayenu.html"},</v>
      </c>
      <c r="AI62" t="str">
        <f>UPPER(Table13456[[#This Row],[Titulo]])</f>
        <v>DAYENÚ</v>
      </c>
      <c r="AJ62" t="str">
        <f>LOWER(SUBSTITUTE(Table13456[[#This Row],[CANTO]], " ", ""))</f>
        <v>dayenú</v>
      </c>
      <c r="AK62" t="str">
        <f>Table13456[[#This Row],[Subtitle5]]</f>
        <v>De la Hagadá de Pésaj hebrea</v>
      </c>
      <c r="AM62" t="str">
        <f>Table1[[#Headers],[CANTO]]</f>
        <v>CANTO</v>
      </c>
      <c r="AN62" t="str">
        <f>Table13456[[#This Row],[CANTO]]</f>
        <v>DAYENÚ</v>
      </c>
    </row>
    <row r="63" spans="1:40" x14ac:dyDescent="0.35">
      <c r="A63">
        <v>47</v>
      </c>
      <c r="B63" t="s">
        <v>311</v>
      </c>
      <c r="C63">
        <v>60</v>
      </c>
      <c r="D63" t="s">
        <v>312</v>
      </c>
      <c r="E63" t="s">
        <v>313</v>
      </c>
      <c r="F63" t="s">
        <v>314</v>
      </c>
      <c r="G63" t="s">
        <v>455</v>
      </c>
      <c r="H63" t="s">
        <v>316</v>
      </c>
      <c r="I63" t="s">
        <v>317</v>
      </c>
      <c r="J63" t="s">
        <v>314</v>
      </c>
      <c r="K63" t="s">
        <v>456</v>
      </c>
      <c r="L63" t="s">
        <v>319</v>
      </c>
      <c r="M63" t="s">
        <v>320</v>
      </c>
      <c r="N63" t="s">
        <v>314</v>
      </c>
      <c r="O63" t="s">
        <v>329</v>
      </c>
      <c r="P63" t="s">
        <v>314</v>
      </c>
      <c r="Q63" t="s">
        <v>322</v>
      </c>
      <c r="R63" t="s">
        <v>314</v>
      </c>
      <c r="S63" t="s">
        <v>362</v>
      </c>
      <c r="T63" t="s">
        <v>323</v>
      </c>
      <c r="U63" t="s">
        <v>299</v>
      </c>
      <c r="V63" t="s">
        <v>323</v>
      </c>
      <c r="W63" t="s">
        <v>338</v>
      </c>
      <c r="AD63" t="s">
        <v>325</v>
      </c>
      <c r="AE63" t="str" cm="1">
        <f t="array" ref="AE63">_xlfn.LET(
    _xlpm.texto_limpio, _xlfn.REDUCE(
        LOWER(Table13456[[#This Row],[Titulo]]),
        {"á";"é";"í";"ó";"ú";"ñ";",";" "},
        _xlfn.LAMBDA(_xlpm.acum,_xlpm.caracter, SUBSTITUTE(_xlpm.acum, _xlpm.caracter, CHOOSE(MATCH(_xlpm.caracter, {"á";"é";"í";"ó";"ú";"ñ";",";" "}, 0), "a","e","i","o","u","n","","")))
    ),
    _xlfn.CONCAT("/cantos/resucito/", AG63, "/", _xlpm.texto_limpio, ".html")
)</f>
        <v>/cantos/resucito/d/deprofundis.html</v>
      </c>
      <c r="AF63" t="s">
        <v>326</v>
      </c>
      <c r="AG63" t="str">
        <f>LOWER(LEFT(Table13456[[#This Row],[Titulo]],1))</f>
        <v>d</v>
      </c>
      <c r="AH63" t="str">
        <f>_xlfn.CONCAT(Table13456[[#This Row],[ID]:[c021]])</f>
        <v>{id:60,title: "De Profundis", subtitle: "Salmo 130 (129)", category: "Precatecumenado", moments: ["Adviento", "Virgen", "Antiguo Testamento"], url: "/cantos/resucito/d/deprofundis.html"},</v>
      </c>
      <c r="AI63" t="str">
        <f>UPPER(Table13456[[#This Row],[Titulo]])</f>
        <v>DE PROFUNDIS</v>
      </c>
      <c r="AJ63" t="str">
        <f>LOWER(SUBSTITUTE(Table13456[[#This Row],[CANTO]], " ", ""))</f>
        <v>deprofundis</v>
      </c>
      <c r="AK63" t="str">
        <f>Table13456[[#This Row],[Subtitle5]]</f>
        <v>Salmo 130 (129)</v>
      </c>
      <c r="AM63" t="str">
        <f>Table1[[#Headers],[CANTO]]</f>
        <v>CANTO</v>
      </c>
      <c r="AN63" t="str">
        <f>Table13456[[#This Row],[CANTO]]</f>
        <v>DE PROFUNDIS</v>
      </c>
    </row>
    <row r="64" spans="1:40" x14ac:dyDescent="0.35">
      <c r="A64">
        <v>223</v>
      </c>
      <c r="B64" t="s">
        <v>311</v>
      </c>
      <c r="C64">
        <v>61</v>
      </c>
      <c r="D64" t="s">
        <v>312</v>
      </c>
      <c r="E64" t="s">
        <v>313</v>
      </c>
      <c r="F64" t="s">
        <v>314</v>
      </c>
      <c r="G64" t="s">
        <v>457</v>
      </c>
      <c r="H64" t="s">
        <v>316</v>
      </c>
      <c r="I64" t="s">
        <v>317</v>
      </c>
      <c r="J64" t="s">
        <v>314</v>
      </c>
      <c r="K64" t="s">
        <v>458</v>
      </c>
      <c r="L64" t="s">
        <v>319</v>
      </c>
      <c r="M64" t="s">
        <v>320</v>
      </c>
      <c r="N64" t="s">
        <v>314</v>
      </c>
      <c r="O64" s="8" t="s">
        <v>430</v>
      </c>
      <c r="P64" t="s">
        <v>314</v>
      </c>
      <c r="Q64" t="s">
        <v>322</v>
      </c>
      <c r="R64" t="s">
        <v>314</v>
      </c>
      <c r="S64" t="s">
        <v>337</v>
      </c>
      <c r="T64" t="s">
        <v>323</v>
      </c>
      <c r="U64" t="s">
        <v>305</v>
      </c>
      <c r="V64" t="s">
        <v>323</v>
      </c>
      <c r="W64" t="s">
        <v>338</v>
      </c>
      <c r="AD64" t="s">
        <v>325</v>
      </c>
      <c r="AE64" t="str" cm="1">
        <f t="array" ref="AE64">_xlfn.LET(
    _xlpm.texto_limpio, _xlfn.REDUCE(
        LOWER(Table13456[[#This Row],[Titulo]]),
        {"á";"é";"í";"ó";"ú";"ñ";",";" "},
        _xlfn.LAMBDA(_xlpm.acum,_xlpm.caracter, SUBSTITUTE(_xlpm.acum, _xlpm.caracter, CHOOSE(MATCH(_xlpm.caracter, {"á";"é";"í";"ó";"ú";"ñ";",";" "}, 0), "a","e","i","o","u","n","","")))
    ),
    _xlfn.CONCAT("/cantos/resucito/", AG64, "/", _xlpm.texto_limpio, ".html")
)</f>
        <v>/cantos/resucito/d/debora.html</v>
      </c>
      <c r="AF64" t="s">
        <v>326</v>
      </c>
      <c r="AG64" t="str">
        <f>LOWER(LEFT(Table13456[[#This Row],[Titulo]],1))</f>
        <v>d</v>
      </c>
      <c r="AH64" t="str">
        <f>_xlfn.CONCAT(Table13456[[#This Row],[ID]:[c021]])</f>
        <v>{id:61,title: "Débora", subtitle: "Jueces 5", category: "Catecumenado", moments: ["Cuaresma", "Entrada", "Antiguo Testamento"], url: "/cantos/resucito/d/debora.html"},</v>
      </c>
      <c r="AI64" t="str">
        <f>UPPER(Table13456[[#This Row],[Titulo]])</f>
        <v>DÉBORA</v>
      </c>
      <c r="AJ64" t="str">
        <f>LOWER(SUBSTITUTE(Table13456[[#This Row],[CANTO]], " ", ""))</f>
        <v>débora</v>
      </c>
      <c r="AK64" t="str">
        <f>Table13456[[#This Row],[Subtitle5]]</f>
        <v>Jueces 5</v>
      </c>
      <c r="AM64" t="str">
        <f>Table1[[#Headers],[CANTO]]</f>
        <v>CANTO</v>
      </c>
      <c r="AN64" t="str">
        <f>Table13456[[#This Row],[CANTO]]</f>
        <v>DÉBORA</v>
      </c>
    </row>
    <row r="65" spans="1:40" x14ac:dyDescent="0.35">
      <c r="A65">
        <v>48</v>
      </c>
      <c r="B65" t="s">
        <v>311</v>
      </c>
      <c r="C65">
        <v>62</v>
      </c>
      <c r="D65" t="s">
        <v>312</v>
      </c>
      <c r="E65" t="s">
        <v>313</v>
      </c>
      <c r="F65" t="s">
        <v>314</v>
      </c>
      <c r="G65" t="s">
        <v>459</v>
      </c>
      <c r="H65" t="s">
        <v>316</v>
      </c>
      <c r="I65" t="s">
        <v>317</v>
      </c>
      <c r="J65" t="s">
        <v>314</v>
      </c>
      <c r="K65" t="s">
        <v>460</v>
      </c>
      <c r="L65" t="s">
        <v>319</v>
      </c>
      <c r="M65" t="s">
        <v>320</v>
      </c>
      <c r="N65" t="s">
        <v>314</v>
      </c>
      <c r="O65" t="s">
        <v>329</v>
      </c>
      <c r="P65" t="s">
        <v>314</v>
      </c>
      <c r="Q65" t="s">
        <v>322</v>
      </c>
      <c r="R65" t="s">
        <v>314</v>
      </c>
      <c r="S65" t="s">
        <v>324</v>
      </c>
      <c r="T65" t="s">
        <v>323</v>
      </c>
      <c r="U65" t="s">
        <v>338</v>
      </c>
      <c r="AD65" t="s">
        <v>325</v>
      </c>
      <c r="AE65" t="str" cm="1">
        <f t="array" ref="AE65">_xlfn.LET(
    _xlpm.texto_limpio, _xlfn.REDUCE(
        LOWER(Table13456[[#This Row],[Titulo]]),
        {"á";"é";"í";"ó";"ú";"ñ";",";" "},
        _xlfn.LAMBDA(_xlpm.acum,_xlpm.caracter, SUBSTITUTE(_xlpm.acum, _xlpm.caracter, CHOOSE(MATCH(_xlpm.caracter, {"á";"é";"í";"ó";"ú";"ñ";",";" "}, 0), "a","e","i","o","u","n","","")))
    ),
    _xlfn.CONCAT("/cantos/resucito/", AG65, "/", _xlpm.texto_limpio, ".html")
)</f>
        <v>/cantos/resucito/d/decidlealosdecorazoncansado.html</v>
      </c>
      <c r="AF65" t="s">
        <v>326</v>
      </c>
      <c r="AG65" t="str">
        <f>LOWER(LEFT(Table13456[[#This Row],[Titulo]],1))</f>
        <v>d</v>
      </c>
      <c r="AH65" t="str">
        <f>_xlfn.CONCAT(Table13456[[#This Row],[ID]:[c021]])</f>
        <v>{id:62,title: "Decidle a los de corazón cansado", subtitle: "Isaías 35,4ss", category: "Precatecumenado", moments: ["Laudes/Visperas", "Antiguo Testamento"], url: "/cantos/resucito/d/decidlealosdecorazoncansado.html"},</v>
      </c>
      <c r="AI65" t="str">
        <f>UPPER(Table13456[[#This Row],[Titulo]])</f>
        <v>DECIDLE A LOS DE CORAZÓN CANSADO</v>
      </c>
      <c r="AJ65" t="str">
        <f>LOWER(SUBSTITUTE(Table13456[[#This Row],[CANTO]], " ", ""))</f>
        <v>decidlealosdecorazóncansado</v>
      </c>
      <c r="AK65" t="str">
        <f>Table13456[[#This Row],[Subtitle5]]</f>
        <v>Isaías 35,4ss</v>
      </c>
      <c r="AM65" t="str">
        <f>Table1[[#Headers],[CANTO]]</f>
        <v>CANTO</v>
      </c>
      <c r="AN65" t="str">
        <f>Table13456[[#This Row],[CANTO]]</f>
        <v>DECIDLE A LOS DE CORAZÓN CANSADO</v>
      </c>
    </row>
    <row r="66" spans="1:40" x14ac:dyDescent="0.35">
      <c r="A66">
        <v>49</v>
      </c>
      <c r="B66" t="s">
        <v>311</v>
      </c>
      <c r="C66">
        <v>63</v>
      </c>
      <c r="D66" t="s">
        <v>312</v>
      </c>
      <c r="E66" t="s">
        <v>313</v>
      </c>
      <c r="F66" t="s">
        <v>314</v>
      </c>
      <c r="G66" t="s">
        <v>461</v>
      </c>
      <c r="H66" t="s">
        <v>316</v>
      </c>
      <c r="I66" t="s">
        <v>317</v>
      </c>
      <c r="J66" t="s">
        <v>314</v>
      </c>
      <c r="K66" t="s">
        <v>462</v>
      </c>
      <c r="L66" t="s">
        <v>319</v>
      </c>
      <c r="M66" t="s">
        <v>320</v>
      </c>
      <c r="N66" t="s">
        <v>314</v>
      </c>
      <c r="O66" t="s">
        <v>329</v>
      </c>
      <c r="P66" t="s">
        <v>314</v>
      </c>
      <c r="Q66" t="s">
        <v>322</v>
      </c>
      <c r="R66" t="s">
        <v>314</v>
      </c>
      <c r="S66" t="s">
        <v>331</v>
      </c>
      <c r="T66" t="s">
        <v>323</v>
      </c>
      <c r="U66" t="s">
        <v>332</v>
      </c>
      <c r="AD66" t="s">
        <v>325</v>
      </c>
      <c r="AE66" t="str" cm="1">
        <f t="array" ref="AE66">_xlfn.LET(
    _xlpm.texto_limpio, _xlfn.REDUCE(
        LOWER(Table13456[[#This Row],[Titulo]]),
        {"á";"é";"í";"ó";"ú";"ñ";",";" "},
        _xlfn.LAMBDA(_xlpm.acum,_xlpm.caracter, SUBSTITUTE(_xlpm.acum, _xlpm.caracter, CHOOSE(MATCH(_xlpm.caracter, {"á";"é";"í";"ó";"ú";"ñ";",";" "}, 0), "a","e","i","o","u","n","","")))
    ),
    _xlfn.CONCAT("/cantos/resucito/", AG66, "/", _xlpm.texto_limpio, ".html")
)</f>
        <v>/cantos/resucito/d/delantedelosangeles.html</v>
      </c>
      <c r="AF66" t="s">
        <v>326</v>
      </c>
      <c r="AG66" t="str">
        <f>LOWER(LEFT(Table13456[[#This Row],[Titulo]],1))</f>
        <v>d</v>
      </c>
      <c r="AH66" t="str">
        <f>_xlfn.CONCAT(Table13456[[#This Row],[ID]:[c021]])</f>
        <v>{id:63,title: "Delante de los ángeles", subtitle: "Salmo 138 (137)", category: "Precatecumenado", moments: ["Final", "Nuevo Testamento"], url: "/cantos/resucito/d/delantedelosangeles.html"},</v>
      </c>
      <c r="AI66" t="str">
        <f>UPPER(Table13456[[#This Row],[Titulo]])</f>
        <v>DELANTE DE LOS ÁNGELES</v>
      </c>
      <c r="AJ66" t="str">
        <f>LOWER(SUBSTITUTE(Table13456[[#This Row],[CANTO]], " ", ""))</f>
        <v>delantedelosángeles</v>
      </c>
      <c r="AK66" t="str">
        <f>Table13456[[#This Row],[Subtitle5]]</f>
        <v>Salmo 138 (137)</v>
      </c>
      <c r="AM66" t="str">
        <f>Table1[[#Headers],[CANTO]]</f>
        <v>CANTO</v>
      </c>
      <c r="AN66" t="str">
        <f>Table13456[[#This Row],[CANTO]]</f>
        <v>DELANTE DE LOS ÁNGELES</v>
      </c>
    </row>
    <row r="67" spans="1:40" x14ac:dyDescent="0.35">
      <c r="A67">
        <v>50</v>
      </c>
      <c r="B67" t="s">
        <v>311</v>
      </c>
      <c r="C67">
        <v>64</v>
      </c>
      <c r="D67" t="s">
        <v>312</v>
      </c>
      <c r="E67" t="s">
        <v>313</v>
      </c>
      <c r="F67" t="s">
        <v>314</v>
      </c>
      <c r="G67" t="s">
        <v>463</v>
      </c>
      <c r="H67" t="s">
        <v>316</v>
      </c>
      <c r="I67" t="s">
        <v>317</v>
      </c>
      <c r="J67" t="s">
        <v>314</v>
      </c>
      <c r="K67" t="s">
        <v>464</v>
      </c>
      <c r="L67" t="s">
        <v>319</v>
      </c>
      <c r="M67" t="s">
        <v>320</v>
      </c>
      <c r="N67" t="s">
        <v>314</v>
      </c>
      <c r="O67" t="s">
        <v>329</v>
      </c>
      <c r="P67" t="s">
        <v>314</v>
      </c>
      <c r="Q67" t="s">
        <v>322</v>
      </c>
      <c r="R67" t="s">
        <v>314</v>
      </c>
      <c r="S67" t="s">
        <v>324</v>
      </c>
      <c r="T67" t="s">
        <v>323</v>
      </c>
      <c r="U67" t="s">
        <v>338</v>
      </c>
      <c r="AD67" t="s">
        <v>325</v>
      </c>
      <c r="AE67" t="str" cm="1">
        <f t="array" ref="AE67">_xlfn.LET(
    _xlpm.texto_limpio, _xlfn.REDUCE(
        LOWER(Table13456[[#This Row],[Titulo]]),
        {"á";"é";"í";"ó";"ú";"ñ";",";" "},
        _xlfn.LAMBDA(_xlpm.acum,_xlpm.caracter, SUBSTITUTE(_xlpm.acum, _xlpm.caracter, CHOOSE(MATCH(_xlpm.caracter, {"á";"é";"í";"ó";"ú";"ñ";",";" "}, 0), "a","e","i","o","u","n","","")))
    ),
    _xlfn.CONCAT("/cantos/resucito/", AG67, "/", _xlpm.texto_limpio, ".html")
)</f>
        <v>/cantos/resucito/d/diadereposo.html</v>
      </c>
      <c r="AF67" t="s">
        <v>326</v>
      </c>
      <c r="AG67" t="str">
        <f>LOWER(LEFT(Table13456[[#This Row],[Titulo]],1))</f>
        <v>d</v>
      </c>
      <c r="AH67" t="str">
        <f>_xlfn.CONCAT(Table13456[[#This Row],[ID]:[c021]])</f>
        <v>{id:64,title: "Día de reposo", subtitle: "Juan 8,52", category: "Precatecumenado", moments: ["Laudes/Visperas", "Antiguo Testamento"], url: "/cantos/resucito/d/diadereposo.html"},</v>
      </c>
      <c r="AI67" t="str">
        <f>UPPER(Table13456[[#This Row],[Titulo]])</f>
        <v>DÍA DE REPOSO</v>
      </c>
      <c r="AJ67" t="str">
        <f>LOWER(SUBSTITUTE(Table13456[[#This Row],[CANTO]], " ", ""))</f>
        <v>díadereposo</v>
      </c>
      <c r="AK67" t="str">
        <f>Table13456[[#This Row],[Subtitle5]]</f>
        <v>Juan 8,52</v>
      </c>
      <c r="AM67" t="str">
        <f>Table1[[#Headers],[CANTO]]</f>
        <v>CANTO</v>
      </c>
      <c r="AN67" t="str">
        <f>Table13456[[#This Row],[CANTO]]</f>
        <v>DÍA DE REPOSO</v>
      </c>
    </row>
    <row r="68" spans="1:40" x14ac:dyDescent="0.35">
      <c r="A68">
        <v>51</v>
      </c>
      <c r="B68" t="s">
        <v>311</v>
      </c>
      <c r="C68">
        <v>65</v>
      </c>
      <c r="D68" t="s">
        <v>312</v>
      </c>
      <c r="E68" t="s">
        <v>313</v>
      </c>
      <c r="F68" t="s">
        <v>314</v>
      </c>
      <c r="G68" t="s">
        <v>465</v>
      </c>
      <c r="H68" t="s">
        <v>316</v>
      </c>
      <c r="I68" t="s">
        <v>317</v>
      </c>
      <c r="J68" t="s">
        <v>314</v>
      </c>
      <c r="K68" t="s">
        <v>466</v>
      </c>
      <c r="L68" t="s">
        <v>319</v>
      </c>
      <c r="M68" t="s">
        <v>320</v>
      </c>
      <c r="N68" t="s">
        <v>314</v>
      </c>
      <c r="O68" t="s">
        <v>329</v>
      </c>
      <c r="P68" t="s">
        <v>314</v>
      </c>
      <c r="Q68" t="s">
        <v>322</v>
      </c>
      <c r="R68" t="s">
        <v>314</v>
      </c>
      <c r="S68" t="s">
        <v>338</v>
      </c>
      <c r="AD68" t="s">
        <v>325</v>
      </c>
      <c r="AE68" t="str" cm="1">
        <f t="array" ref="AE68">_xlfn.LET(
    _xlpm.texto_limpio, _xlfn.REDUCE(
        LOWER(Table13456[[#This Row],[Titulo]]),
        {"á";"é";"í";"ó";"ú";"ñ";",";" "},
        _xlfn.LAMBDA(_xlpm.acum,_xlpm.caracter, SUBSTITUTE(_xlpm.acum, _xlpm.caracter, CHOOSE(MATCH(_xlpm.caracter, {"á";"é";"í";"ó";"ú";"ñ";",";" "}, 0), "a","e","i","o","u","n","","")))
    ),
    _xlfn.CONCAT("/cantos/resucito/", AG68, "/", _xlpm.texto_limpio, ".html")
)</f>
        <v>/cantos/resucito/d/diceelsenoramisenor.html</v>
      </c>
      <c r="AF68" t="s">
        <v>326</v>
      </c>
      <c r="AG68" t="str">
        <f>LOWER(LEFT(Table13456[[#This Row],[Titulo]],1))</f>
        <v>d</v>
      </c>
      <c r="AH68" t="str">
        <f>_xlfn.CONCAT(Table13456[[#This Row],[ID]:[c021]])</f>
        <v>{id:65,title: "Dice el Señor a mi Señor", subtitle: "Salmo 110 (109)", category: "Precatecumenado", moments: ["Antiguo Testamento"], url: "/cantos/resucito/d/diceelsenoramisenor.html"},</v>
      </c>
      <c r="AI68" t="str">
        <f>UPPER(Table13456[[#This Row],[Titulo]])</f>
        <v>DICE EL SEÑOR A MI SEÑOR</v>
      </c>
      <c r="AJ68" t="str">
        <f>LOWER(SUBSTITUTE(Table13456[[#This Row],[CANTO]], " ", ""))</f>
        <v>diceelseñoramiseñor</v>
      </c>
      <c r="AK68" t="str">
        <f>Table13456[[#This Row],[Subtitle5]]</f>
        <v>Salmo 110 (109)</v>
      </c>
      <c r="AM68" t="str">
        <f>Table1[[#Headers],[CANTO]]</f>
        <v>CANTO</v>
      </c>
      <c r="AN68" t="str">
        <f>Table13456[[#This Row],[CANTO]]</f>
        <v>DICE EL SEÑOR A MI SEÑOR</v>
      </c>
    </row>
    <row r="69" spans="1:40" x14ac:dyDescent="0.35">
      <c r="A69">
        <v>52</v>
      </c>
      <c r="B69" t="s">
        <v>311</v>
      </c>
      <c r="C69">
        <v>66</v>
      </c>
      <c r="D69" t="s">
        <v>312</v>
      </c>
      <c r="E69" t="s">
        <v>313</v>
      </c>
      <c r="F69" t="s">
        <v>314</v>
      </c>
      <c r="G69" t="s">
        <v>467</v>
      </c>
      <c r="H69" t="s">
        <v>316</v>
      </c>
      <c r="I69" t="s">
        <v>317</v>
      </c>
      <c r="J69" t="s">
        <v>314</v>
      </c>
      <c r="K69" t="s">
        <v>468</v>
      </c>
      <c r="L69" t="s">
        <v>319</v>
      </c>
      <c r="M69" t="s">
        <v>320</v>
      </c>
      <c r="N69" t="s">
        <v>314</v>
      </c>
      <c r="O69" t="s">
        <v>329</v>
      </c>
      <c r="P69" t="s">
        <v>314</v>
      </c>
      <c r="Q69" t="s">
        <v>322</v>
      </c>
      <c r="R69" t="s">
        <v>314</v>
      </c>
      <c r="S69" t="s">
        <v>295</v>
      </c>
      <c r="T69" t="s">
        <v>323</v>
      </c>
      <c r="U69" t="s">
        <v>305</v>
      </c>
      <c r="V69" t="s">
        <v>323</v>
      </c>
      <c r="W69" t="s">
        <v>332</v>
      </c>
      <c r="AD69" t="s">
        <v>325</v>
      </c>
      <c r="AE69" t="str" cm="1">
        <f t="array" ref="AE69">_xlfn.LET(
    _xlpm.texto_limpio, _xlfn.REDUCE(
        LOWER(Table13456[[#This Row],[Titulo]]),
        {"á";"é";"í";"ó";"ú";"ñ";",";" "},
        _xlfn.LAMBDA(_xlpm.acum,_xlpm.caracter, SUBSTITUTE(_xlpm.acum, _xlpm.caracter, CHOOSE(MATCH(_xlpm.caracter, {"á";"é";"í";"ó";"ú";"ñ";",";" "}, 0), "a","e","i","o","u","n","","")))
    ),
    _xlfn.CONCAT("/cantos/resucito/", AG69, "/", _xlpm.texto_limpio, ".html")
)</f>
        <v>/cantos/resucito/d/dichosoelhombre.html</v>
      </c>
      <c r="AF69" t="s">
        <v>326</v>
      </c>
      <c r="AG69" t="str">
        <f>LOWER(LEFT(Table13456[[#This Row],[Titulo]],1))</f>
        <v>d</v>
      </c>
      <c r="AH69" t="str">
        <f>_xlfn.CONCAT(Table13456[[#This Row],[ID]:[c021]])</f>
        <v>{id:66,title: "Dichoso el hombre", subtitle: "Salmo 1", category: "Precatecumenado", moments: ["Pascua", "Entrada", "Nuevo Testamento"], url: "/cantos/resucito/d/dichosoelhombre.html"},</v>
      </c>
      <c r="AI69" t="str">
        <f>UPPER(Table13456[[#This Row],[Titulo]])</f>
        <v>DICHOSO EL HOMBRE</v>
      </c>
      <c r="AJ69" t="str">
        <f>LOWER(SUBSTITUTE(Table13456[[#This Row],[CANTO]], " ", ""))</f>
        <v>dichosoelhombre</v>
      </c>
      <c r="AK69" t="str">
        <f>Table13456[[#This Row],[Subtitle5]]</f>
        <v>Salmo 1</v>
      </c>
      <c r="AM69" t="str">
        <f>Table1[[#Headers],[CANTO]]</f>
        <v>CANTO</v>
      </c>
      <c r="AN69" t="str">
        <f>Table13456[[#This Row],[CANTO]]</f>
        <v>DICHOSO EL HOMBRE</v>
      </c>
    </row>
    <row r="70" spans="1:40" x14ac:dyDescent="0.35">
      <c r="A70">
        <v>53</v>
      </c>
      <c r="B70" t="s">
        <v>311</v>
      </c>
      <c r="C70">
        <v>67</v>
      </c>
      <c r="D70" t="s">
        <v>312</v>
      </c>
      <c r="E70" t="s">
        <v>313</v>
      </c>
      <c r="F70" t="s">
        <v>314</v>
      </c>
      <c r="G70" t="s">
        <v>469</v>
      </c>
      <c r="H70" t="s">
        <v>316</v>
      </c>
      <c r="I70" t="s">
        <v>317</v>
      </c>
      <c r="J70" t="s">
        <v>314</v>
      </c>
      <c r="K70" t="s">
        <v>470</v>
      </c>
      <c r="L70" t="s">
        <v>319</v>
      </c>
      <c r="M70" t="s">
        <v>320</v>
      </c>
      <c r="N70" t="s">
        <v>314</v>
      </c>
      <c r="O70" t="s">
        <v>329</v>
      </c>
      <c r="P70" t="s">
        <v>314</v>
      </c>
      <c r="Q70" t="s">
        <v>322</v>
      </c>
      <c r="R70" t="s">
        <v>314</v>
      </c>
      <c r="S70" t="s">
        <v>324</v>
      </c>
      <c r="T70" t="s">
        <v>323</v>
      </c>
      <c r="U70" t="s">
        <v>331</v>
      </c>
      <c r="V70" t="s">
        <v>323</v>
      </c>
      <c r="W70" t="s">
        <v>338</v>
      </c>
      <c r="X70" t="s">
        <v>323</v>
      </c>
      <c r="Y70" t="s">
        <v>332</v>
      </c>
      <c r="AD70" t="s">
        <v>325</v>
      </c>
      <c r="AE70" t="str" cm="1">
        <f t="array" ref="AE70">_xlfn.LET(
    _xlpm.texto_limpio, _xlfn.REDUCE(
        LOWER(Table13456[[#This Row],[Titulo]]),
        {"á";"é";"í";"ó";"ú";"ñ";",";" "},
        _xlfn.LAMBDA(_xlpm.acum,_xlpm.caracter, SUBSTITUTE(_xlpm.acum, _xlpm.caracter, CHOOSE(MATCH(_xlpm.caracter, {"á";"é";"í";"ó";"ú";"ñ";",";" "}, 0), "a","e","i","o","u","n","","")))
    ),
    _xlfn.CONCAT("/cantos/resucito/", AG70, "/", _xlpm.texto_limpio, ".html")
)</f>
        <v>/cantos/resucito/e/elcombateescatologico.html</v>
      </c>
      <c r="AF70" t="s">
        <v>326</v>
      </c>
      <c r="AG70" t="str">
        <f>LOWER(LEFT(Table13456[[#This Row],[Titulo]],1))</f>
        <v>e</v>
      </c>
      <c r="AH70" t="str">
        <f>_xlfn.CONCAT(Table13456[[#This Row],[ID]:[c021]])</f>
        <v>{id:67,title: "El combate escatológico", subtitle: "Apocalipsis 19,11-20", category: "Precatecumenado", moments: ["Laudes/Visperas", "Final", "Antiguo Testamento", "Nuevo Testamento"], url: "/cantos/resucito/e/elcombateescatologico.html"},</v>
      </c>
      <c r="AI70" t="str">
        <f>UPPER(Table13456[[#This Row],[Titulo]])</f>
        <v>EL COMBATE ESCATOLÓGICO</v>
      </c>
      <c r="AJ70" t="str">
        <f>LOWER(SUBSTITUTE(Table13456[[#This Row],[CANTO]], " ", ""))</f>
        <v>elcombateescatológico</v>
      </c>
      <c r="AK70" t="str">
        <f>Table13456[[#This Row],[Subtitle5]]</f>
        <v>Apocalipsis 19,11-20</v>
      </c>
      <c r="AM70" t="str">
        <f>Table1[[#Headers],[CANTO]]</f>
        <v>CANTO</v>
      </c>
      <c r="AN70" t="str">
        <f>Table13456[[#This Row],[CANTO]]</f>
        <v>EL COMBATE ESCATOLÓGICO</v>
      </c>
    </row>
    <row r="71" spans="1:40" x14ac:dyDescent="0.35">
      <c r="A71">
        <v>54</v>
      </c>
      <c r="B71" t="s">
        <v>311</v>
      </c>
      <c r="C71">
        <v>68</v>
      </c>
      <c r="D71" t="s">
        <v>312</v>
      </c>
      <c r="E71" t="s">
        <v>313</v>
      </c>
      <c r="F71" t="s">
        <v>314</v>
      </c>
      <c r="G71" t="s">
        <v>471</v>
      </c>
      <c r="H71" t="s">
        <v>316</v>
      </c>
      <c r="I71" t="s">
        <v>317</v>
      </c>
      <c r="J71" t="s">
        <v>314</v>
      </c>
      <c r="K71" t="s">
        <v>472</v>
      </c>
      <c r="L71" t="s">
        <v>319</v>
      </c>
      <c r="M71" t="s">
        <v>320</v>
      </c>
      <c r="N71" t="s">
        <v>314</v>
      </c>
      <c r="O71" t="s">
        <v>329</v>
      </c>
      <c r="P71" t="s">
        <v>314</v>
      </c>
      <c r="Q71" t="s">
        <v>322</v>
      </c>
      <c r="R71" t="s">
        <v>314</v>
      </c>
      <c r="S71" t="s">
        <v>295</v>
      </c>
      <c r="T71" t="s">
        <v>323</v>
      </c>
      <c r="U71" t="s">
        <v>330</v>
      </c>
      <c r="V71" t="s">
        <v>323</v>
      </c>
      <c r="W71" t="s">
        <v>338</v>
      </c>
      <c r="AD71" t="s">
        <v>325</v>
      </c>
      <c r="AE71" t="str" cm="1">
        <f t="array" ref="AE71">_xlfn.LET(
    _xlpm.texto_limpio, _xlfn.REDUCE(
        LOWER(Table13456[[#This Row],[Titulo]]),
        {"á";"é";"í";"ó";"ú";"ñ";",";" "},
        _xlfn.LAMBDA(_xlpm.acum,_xlpm.caracter, SUBSTITUTE(_xlpm.acum, _xlpm.caracter, CHOOSE(MATCH(_xlpm.caracter, {"á";"é";"í";"ó";"ú";"ñ";",";" "}, 0), "a","e","i","o","u","n","","")))
    ),
    _xlfn.CONCAT("/cantos/resucito/", AG71, "/", _xlpm.texto_limpio, ".html")
)</f>
        <v>/cantos/resucito/e/elespiritudelsenorestasobremi.html</v>
      </c>
      <c r="AF71" t="s">
        <v>326</v>
      </c>
      <c r="AG71" t="str">
        <f>LOWER(LEFT(Table13456[[#This Row],[Titulo]],1))</f>
        <v>e</v>
      </c>
      <c r="AH71" t="str">
        <f>_xlfn.CONCAT(Table13456[[#This Row],[ID]:[c021]])</f>
        <v>{id:68,title: "El Espíritu del Señor está sobre mí", subtitle: "Lucas 4,18 – Isaías 61,1-3", category: "Precatecumenado", moments: ["Pascua", "Comunión", "Antiguo Testamento"], url: "/cantos/resucito/e/elespiritudelsenorestasobremi.html"},</v>
      </c>
      <c r="AI71" t="str">
        <f>UPPER(Table13456[[#This Row],[Titulo]])</f>
        <v>EL ESPÍRITU DEL SEÑOR ESTÁ SOBRE MÍ</v>
      </c>
      <c r="AJ71" t="str">
        <f>LOWER(SUBSTITUTE(Table13456[[#This Row],[CANTO]], " ", ""))</f>
        <v>elespíritudelseñorestásobremí</v>
      </c>
      <c r="AK71" t="str">
        <f>Table13456[[#This Row],[Subtitle5]]</f>
        <v>Lucas 4,18 – Isaías 61,1-3</v>
      </c>
      <c r="AM71" t="str">
        <f>Table1[[#Headers],[CANTO]]</f>
        <v>CANTO</v>
      </c>
      <c r="AN71" t="str">
        <f>Table13456[[#This Row],[CANTO]]</f>
        <v>EL ESPÍRITU DEL SEÑOR ESTÁ SOBRE MÍ</v>
      </c>
    </row>
    <row r="72" spans="1:40" x14ac:dyDescent="0.35">
      <c r="A72">
        <v>55</v>
      </c>
      <c r="B72" t="s">
        <v>311</v>
      </c>
      <c r="C72">
        <v>69</v>
      </c>
      <c r="D72" t="s">
        <v>312</v>
      </c>
      <c r="E72" t="s">
        <v>313</v>
      </c>
      <c r="F72" t="s">
        <v>314</v>
      </c>
      <c r="G72" t="s">
        <v>473</v>
      </c>
      <c r="H72" t="s">
        <v>316</v>
      </c>
      <c r="I72" t="s">
        <v>317</v>
      </c>
      <c r="J72" t="s">
        <v>314</v>
      </c>
      <c r="K72" t="s">
        <v>474</v>
      </c>
      <c r="L72" t="s">
        <v>319</v>
      </c>
      <c r="M72" t="s">
        <v>320</v>
      </c>
      <c r="N72" t="s">
        <v>314</v>
      </c>
      <c r="O72" t="s">
        <v>329</v>
      </c>
      <c r="P72" t="s">
        <v>314</v>
      </c>
      <c r="Q72" t="s">
        <v>322</v>
      </c>
      <c r="R72" t="s">
        <v>314</v>
      </c>
      <c r="S72" t="s">
        <v>438</v>
      </c>
      <c r="T72" t="s">
        <v>323</v>
      </c>
      <c r="U72" t="s">
        <v>338</v>
      </c>
      <c r="AD72" t="s">
        <v>325</v>
      </c>
      <c r="AE72" t="str" cm="1">
        <f t="array" ref="AE72">_xlfn.LET(
    _xlpm.texto_limpio, _xlfn.REDUCE(
        LOWER(Table13456[[#This Row],[Titulo]]),
        {"á";"é";"í";"ó";"ú";"ñ";",";" "},
        _xlfn.LAMBDA(_xlpm.acum,_xlpm.caracter, SUBSTITUTE(_xlpm.acum, _xlpm.caracter, CHOOSE(MATCH(_xlpm.caracter, {"á";"é";"í";"ó";"ú";"ñ";",";" "}, 0), "a","e","i","o","u","n","","")))
    ),
    _xlfn.CONCAT("/cantos/resucito/", AG72, "/", _xlpm.texto_limpio, ".html")
)</f>
        <v>/cantos/resucito/e/eljacaldelospastores.html</v>
      </c>
      <c r="AF72" t="s">
        <v>326</v>
      </c>
      <c r="AG72" t="str">
        <f>LOWER(LEFT(Table13456[[#This Row],[Titulo]],1))</f>
        <v>e</v>
      </c>
      <c r="AH72" t="str">
        <f>_xlfn.CONCAT(Table13456[[#This Row],[ID]:[c021]])</f>
        <v>{id:69,title: "El jacal de los pastores", subtitle: "Cantar de los Cantares 1,2-8", category: "Precatecumenado", moments: ["Fracción del Pan", "Antiguo Testamento"], url: "/cantos/resucito/e/eljacaldelospastores.html"},</v>
      </c>
      <c r="AI72" t="str">
        <f>UPPER(Table13456[[#This Row],[Titulo]])</f>
        <v>EL JACAL DE LOS PASTORES</v>
      </c>
      <c r="AJ72" t="str">
        <f>LOWER(SUBSTITUTE(Table13456[[#This Row],[CANTO]], " ", ""))</f>
        <v>eljacaldelospastores</v>
      </c>
      <c r="AK72" t="str">
        <f>Table13456[[#This Row],[Subtitle5]]</f>
        <v>Cantar de los Cantares 1,2-8</v>
      </c>
      <c r="AM72" t="str">
        <f>Table1[[#Headers],[CANTO]]</f>
        <v>CANTO</v>
      </c>
      <c r="AN72" t="str">
        <f>Table13456[[#This Row],[CANTO]]</f>
        <v>EL JACAL DE LOS PASTORES</v>
      </c>
    </row>
    <row r="73" spans="1:40" x14ac:dyDescent="0.35">
      <c r="A73">
        <v>56</v>
      </c>
      <c r="B73" t="s">
        <v>311</v>
      </c>
      <c r="C73">
        <v>70</v>
      </c>
      <c r="D73" t="s">
        <v>312</v>
      </c>
      <c r="E73" t="s">
        <v>313</v>
      </c>
      <c r="F73" t="s">
        <v>314</v>
      </c>
      <c r="G73" t="s">
        <v>475</v>
      </c>
      <c r="H73" t="s">
        <v>316</v>
      </c>
      <c r="I73" t="s">
        <v>317</v>
      </c>
      <c r="J73" t="s">
        <v>314</v>
      </c>
      <c r="K73" t="s">
        <v>476</v>
      </c>
      <c r="L73" t="s">
        <v>319</v>
      </c>
      <c r="M73" t="s">
        <v>320</v>
      </c>
      <c r="N73" t="s">
        <v>314</v>
      </c>
      <c r="O73" t="s">
        <v>329</v>
      </c>
      <c r="P73" t="s">
        <v>314</v>
      </c>
      <c r="Q73" t="s">
        <v>322</v>
      </c>
      <c r="R73" t="s">
        <v>314</v>
      </c>
      <c r="S73" t="s">
        <v>330</v>
      </c>
      <c r="T73" t="s">
        <v>323</v>
      </c>
      <c r="U73" t="s">
        <v>332</v>
      </c>
      <c r="AD73" t="s">
        <v>325</v>
      </c>
      <c r="AE73" t="str" cm="1">
        <f t="array" ref="AE73">_xlfn.LET(
    _xlpm.texto_limpio, _xlfn.REDUCE(
        LOWER(Table13456[[#This Row],[Titulo]]),
        {"á";"é";"í";"ó";"ú";"ñ";",";" "},
        _xlfn.LAMBDA(_xlpm.acum,_xlpm.caracter, SUBSTITUTE(_xlpm.acum, _xlpm.caracter, CHOOSE(MATCH(_xlpm.caracter, {"á";"é";"í";"ó";"ú";"ñ";",";" "}, 0), "a","e","i","o","u","n","","")))
    ),
    _xlfn.CONCAT("/cantos/resucito/", AG73, "/", _xlpm.texto_limpio, ".html")
)</f>
        <v>/cantos/resucito/e/ellagarero.html</v>
      </c>
      <c r="AF73" t="s">
        <v>326</v>
      </c>
      <c r="AG73" t="str">
        <f>LOWER(LEFT(Table13456[[#This Row],[Titulo]],1))</f>
        <v>e</v>
      </c>
      <c r="AH73" t="str">
        <f>_xlfn.CONCAT(Table13456[[#This Row],[ID]:[c021]])</f>
        <v>{id:70,title: "El lagarero", subtitle: "Isaías 63,1-6", category: "Precatecumenado", moments: ["Comunión", "Nuevo Testamento"], url: "/cantos/resucito/e/ellagarero.html"},</v>
      </c>
      <c r="AI73" t="str">
        <f>UPPER(Table13456[[#This Row],[Titulo]])</f>
        <v>EL LAGARERO</v>
      </c>
      <c r="AJ73" t="str">
        <f>LOWER(SUBSTITUTE(Table13456[[#This Row],[CANTO]], " ", ""))</f>
        <v>ellagarero</v>
      </c>
      <c r="AK73" t="str">
        <f>Table13456[[#This Row],[Subtitle5]]</f>
        <v>Isaías 63,1-6</v>
      </c>
      <c r="AM73" t="str">
        <f>Table1[[#Headers],[CANTO]]</f>
        <v>CANTO</v>
      </c>
      <c r="AN73" t="str">
        <f>Table13456[[#This Row],[CANTO]]</f>
        <v>EL LAGARERO</v>
      </c>
    </row>
    <row r="74" spans="1:40" x14ac:dyDescent="0.35">
      <c r="A74">
        <v>57</v>
      </c>
      <c r="B74" t="s">
        <v>311</v>
      </c>
      <c r="C74">
        <v>71</v>
      </c>
      <c r="D74" t="s">
        <v>312</v>
      </c>
      <c r="E74" t="s">
        <v>313</v>
      </c>
      <c r="F74" t="s">
        <v>314</v>
      </c>
      <c r="G74" t="s">
        <v>477</v>
      </c>
      <c r="H74" t="s">
        <v>316</v>
      </c>
      <c r="I74" t="s">
        <v>317</v>
      </c>
      <c r="J74" t="s">
        <v>314</v>
      </c>
      <c r="K74" t="s">
        <v>478</v>
      </c>
      <c r="L74" t="s">
        <v>319</v>
      </c>
      <c r="M74" t="s">
        <v>320</v>
      </c>
      <c r="N74" t="s">
        <v>314</v>
      </c>
      <c r="O74" t="s">
        <v>329</v>
      </c>
      <c r="P74" t="s">
        <v>314</v>
      </c>
      <c r="Q74" t="s">
        <v>322</v>
      </c>
      <c r="R74" t="s">
        <v>314</v>
      </c>
      <c r="S74" t="s">
        <v>338</v>
      </c>
      <c r="AD74" t="s">
        <v>325</v>
      </c>
      <c r="AE74" t="str" cm="1">
        <f t="array" ref="AE74">_xlfn.LET(
    _xlpm.texto_limpio, _xlfn.REDUCE(
        LOWER(Table13456[[#This Row],[Titulo]]),
        {"á";"é";"í";"ó";"ú";"ñ";",";" "},
        _xlfn.LAMBDA(_xlpm.acum,_xlpm.caracter, SUBSTITUTE(_xlpm.acum, _xlpm.caracter, CHOOSE(MATCH(_xlpm.caracter, {"á";"é";"í";"ó";"ú";"ñ";",";" "}, 0), "a","e","i","o","u","n","","")))
    ),
    _xlfn.CONCAT("/cantos/resucito/", AG74, "/", _xlpm.texto_limpio, ".html")
)</f>
        <v>/cantos/resucito/e/elmesiasleon.html</v>
      </c>
      <c r="AF74" t="s">
        <v>326</v>
      </c>
      <c r="AG74" t="str">
        <f>LOWER(LEFT(Table13456[[#This Row],[Titulo]],1))</f>
        <v>e</v>
      </c>
      <c r="AH74" t="str">
        <f>_xlfn.CONCAT(Table13456[[#This Row],[ID]:[c021]])</f>
        <v>{id:71,title: "El Mesías león", subtitle: "Comentario al Apocalipsis (Victorino de Pettau)", category: "Precatecumenado", moments: ["Antiguo Testamento"], url: "/cantos/resucito/e/elmesiasleon.html"},</v>
      </c>
      <c r="AI74" t="str">
        <f>UPPER(Table13456[[#This Row],[Titulo]])</f>
        <v>EL MESÍAS LEÓN</v>
      </c>
      <c r="AJ74" t="str">
        <f>LOWER(SUBSTITUTE(Table13456[[#This Row],[CANTO]], " ", ""))</f>
        <v>elmesíasleón</v>
      </c>
      <c r="AK74" t="str">
        <f>Table13456[[#This Row],[Subtitle5]]</f>
        <v>Comentario al Apocalipsis (Victorino de Pettau)</v>
      </c>
      <c r="AM74" t="str">
        <f>Table1[[#Headers],[CANTO]]</f>
        <v>CANTO</v>
      </c>
      <c r="AN74" t="str">
        <f>Table13456[[#This Row],[CANTO]]</f>
        <v>EL MESÍAS LEÓN</v>
      </c>
    </row>
    <row r="75" spans="1:40" x14ac:dyDescent="0.35">
      <c r="A75">
        <v>224</v>
      </c>
      <c r="B75" t="s">
        <v>311</v>
      </c>
      <c r="C75">
        <v>72</v>
      </c>
      <c r="D75" t="s">
        <v>312</v>
      </c>
      <c r="E75" t="s">
        <v>313</v>
      </c>
      <c r="F75" t="s">
        <v>314</v>
      </c>
      <c r="G75" t="s">
        <v>479</v>
      </c>
      <c r="H75" t="s">
        <v>316</v>
      </c>
      <c r="I75" t="s">
        <v>317</v>
      </c>
      <c r="J75" t="s">
        <v>314</v>
      </c>
      <c r="K75" t="s">
        <v>480</v>
      </c>
      <c r="L75" t="s">
        <v>319</v>
      </c>
      <c r="M75" t="s">
        <v>320</v>
      </c>
      <c r="N75" t="s">
        <v>314</v>
      </c>
      <c r="O75" s="8" t="s">
        <v>430</v>
      </c>
      <c r="P75" t="s">
        <v>314</v>
      </c>
      <c r="Q75" t="s">
        <v>322</v>
      </c>
      <c r="R75" t="s">
        <v>314</v>
      </c>
      <c r="S75" t="s">
        <v>360</v>
      </c>
      <c r="T75" t="s">
        <v>323</v>
      </c>
      <c r="U75" t="s">
        <v>338</v>
      </c>
      <c r="AD75" t="s">
        <v>325</v>
      </c>
      <c r="AE75" t="str" cm="1">
        <f t="array" ref="AE75">_xlfn.LET(
    _xlpm.texto_limpio, _xlfn.REDUCE(
        LOWER(Table13456[[#This Row],[Titulo]]),
        {"á";"é";"í";"ó";"ú";"ñ";",";" "},
        _xlfn.LAMBDA(_xlpm.acum,_xlpm.caracter, SUBSTITUTE(_xlpm.acum, _xlpm.caracter, CHOOSE(MATCH(_xlpm.caracter, {"á";"é";"í";"ó";"ú";"ñ";",";" "}, 0), "a","e","i","o","u","n","","")))
    ),
    _xlfn.CONCAT("/cantos/resucito/", AG75, "/", _xlpm.texto_limpio, ".html")
)</f>
        <v>/cantos/resucito/e/elmismodios.html</v>
      </c>
      <c r="AF75" t="s">
        <v>326</v>
      </c>
      <c r="AG75" t="str">
        <f>LOWER(LEFT(Table13456[[#This Row],[Titulo]],1))</f>
        <v>e</v>
      </c>
      <c r="AH75" t="str">
        <f>_xlfn.CONCAT(Table13456[[#This Row],[ID]:[c021]])</f>
        <v>{id:72,title: "El mismo Dios", subtitle: "2 Corintios 4,6-12", category: "Catecumenado", moments: ["Navidad", "Antiguo Testamento"], url: "/cantos/resucito/e/elmismodios.html"},</v>
      </c>
      <c r="AI75" t="str">
        <f>UPPER(Table13456[[#This Row],[Titulo]])</f>
        <v>EL MISMO DIOS</v>
      </c>
      <c r="AJ75" t="str">
        <f>LOWER(SUBSTITUTE(Table13456[[#This Row],[CANTO]], " ", ""))</f>
        <v>elmismodios</v>
      </c>
      <c r="AK75" t="str">
        <f>Table13456[[#This Row],[Subtitle5]]</f>
        <v>2 Corintios 4,6-12</v>
      </c>
      <c r="AM75" t="str">
        <f>Table1[[#Headers],[CANTO]]</f>
        <v>CANTO</v>
      </c>
      <c r="AN75" t="str">
        <f>Table13456[[#This Row],[CANTO]]</f>
        <v>EL MISMO DIOS</v>
      </c>
    </row>
    <row r="76" spans="1:40" x14ac:dyDescent="0.35">
      <c r="A76">
        <v>58</v>
      </c>
      <c r="B76" t="s">
        <v>311</v>
      </c>
      <c r="C76">
        <v>73</v>
      </c>
      <c r="D76" t="s">
        <v>312</v>
      </c>
      <c r="E76" t="s">
        <v>313</v>
      </c>
      <c r="F76" t="s">
        <v>314</v>
      </c>
      <c r="G76" t="s">
        <v>481</v>
      </c>
      <c r="H76" t="s">
        <v>316</v>
      </c>
      <c r="I76" t="s">
        <v>317</v>
      </c>
      <c r="J76" t="s">
        <v>314</v>
      </c>
      <c r="K76" t="s">
        <v>482</v>
      </c>
      <c r="L76" t="s">
        <v>319</v>
      </c>
      <c r="M76" t="s">
        <v>320</v>
      </c>
      <c r="N76" t="s">
        <v>314</v>
      </c>
      <c r="O76" t="s">
        <v>329</v>
      </c>
      <c r="P76" t="s">
        <v>314</v>
      </c>
      <c r="Q76" t="s">
        <v>322</v>
      </c>
      <c r="R76" t="s">
        <v>314</v>
      </c>
      <c r="S76" t="s">
        <v>305</v>
      </c>
      <c r="T76" t="s">
        <v>323</v>
      </c>
      <c r="U76" t="s">
        <v>332</v>
      </c>
      <c r="AD76" t="s">
        <v>325</v>
      </c>
      <c r="AE76" t="str" cm="1">
        <f t="array" ref="AE76">_xlfn.LET(
    _xlpm.texto_limpio, _xlfn.REDUCE(
        LOWER(Table13456[[#This Row],[Titulo]]),
        {"á";"é";"í";"ó";"ú";"ñ";",";" "},
        _xlfn.LAMBDA(_xlpm.acum,_xlpm.caracter, SUBSTITUTE(_xlpm.acum, _xlpm.caracter, CHOOSE(MATCH(_xlpm.caracter, {"á";"é";"í";"ó";"ú";"ñ";",";" "}, 0), "a","e","i","o","u","n","","")))
    ),
    _xlfn.CONCAT("/cantos/resucito/", AG76, "/", _xlpm.texto_limpio, ".html")
)</f>
        <v>/cantos/resucito/e/elneciopiensaquediosnoexiste.html</v>
      </c>
      <c r="AF76" t="s">
        <v>326</v>
      </c>
      <c r="AG76" t="str">
        <f>LOWER(LEFT(Table13456[[#This Row],[Titulo]],1))</f>
        <v>e</v>
      </c>
      <c r="AH76" t="str">
        <f>_xlfn.CONCAT(Table13456[[#This Row],[ID]:[c021]])</f>
        <v>{id:73,title: "El necio piensa que Dios no existe", subtitle: "Salmo 14 (13)", category: "Precatecumenado", moments: ["Entrada", "Nuevo Testamento"], url: "/cantos/resucito/e/elneciopiensaquediosnoexiste.html"},</v>
      </c>
      <c r="AI76" t="str">
        <f>UPPER(Table13456[[#This Row],[Titulo]])</f>
        <v>EL NECIO PIENSA QUE DIOS NO EXISTE</v>
      </c>
      <c r="AJ76" t="str">
        <f>LOWER(SUBSTITUTE(Table13456[[#This Row],[CANTO]], " ", ""))</f>
        <v>elneciopiensaquediosnoexiste</v>
      </c>
      <c r="AK76" t="str">
        <f>Table13456[[#This Row],[Subtitle5]]</f>
        <v>Salmo 14 (13)</v>
      </c>
      <c r="AM76" t="str">
        <f>Table1[[#Headers],[CANTO]]</f>
        <v>CANTO</v>
      </c>
      <c r="AN76" t="str">
        <f>Table13456[[#This Row],[CANTO]]</f>
        <v>EL NECIO PIENSA QUE DIOS NO EXISTE</v>
      </c>
    </row>
    <row r="77" spans="1:40" x14ac:dyDescent="0.35">
      <c r="A77">
        <v>59</v>
      </c>
      <c r="B77" t="s">
        <v>311</v>
      </c>
      <c r="C77">
        <v>74</v>
      </c>
      <c r="D77" t="s">
        <v>312</v>
      </c>
      <c r="E77" t="s">
        <v>313</v>
      </c>
      <c r="F77" t="s">
        <v>314</v>
      </c>
      <c r="G77" t="s">
        <v>483</v>
      </c>
      <c r="H77" t="s">
        <v>316</v>
      </c>
      <c r="I77" t="s">
        <v>317</v>
      </c>
      <c r="J77" t="s">
        <v>314</v>
      </c>
      <c r="K77" t="s">
        <v>484</v>
      </c>
      <c r="L77" t="s">
        <v>319</v>
      </c>
      <c r="M77" t="s">
        <v>320</v>
      </c>
      <c r="N77" t="s">
        <v>314</v>
      </c>
      <c r="O77" t="s">
        <v>329</v>
      </c>
      <c r="P77" t="s">
        <v>314</v>
      </c>
      <c r="Q77" t="s">
        <v>322</v>
      </c>
      <c r="R77" t="s">
        <v>314</v>
      </c>
      <c r="S77" t="s">
        <v>362</v>
      </c>
      <c r="T77" t="s">
        <v>323</v>
      </c>
      <c r="U77" t="s">
        <v>305</v>
      </c>
      <c r="V77" t="s">
        <v>323</v>
      </c>
      <c r="W77" t="s">
        <v>338</v>
      </c>
      <c r="AD77" t="s">
        <v>325</v>
      </c>
      <c r="AE77" t="str" cm="1">
        <f t="array" ref="AE77">_xlfn.LET(
    _xlpm.texto_limpio, _xlfn.REDUCE(
        LOWER(Table13456[[#This Row],[Titulo]]),
        {"á";"é";"í";"ó";"ú";"ñ";",";" "},
        _xlfn.LAMBDA(_xlpm.acum,_xlpm.caracter, SUBSTITUTE(_xlpm.acum, _xlpm.caracter, CHOOSE(MATCH(_xlpm.caracter, {"á";"é";"í";"ó";"ú";"ñ";",";" "}, 0), "a","e","i","o","u","n","","")))
    ),
    _xlfn.CONCAT("/cantos/resucito/", AG77, "/", _xlpm.texto_limpio, ".html")
)</f>
        <v>/cantos/resucito/e/elpuebloquecaminabaenlastinieblas.html</v>
      </c>
      <c r="AF77" t="s">
        <v>326</v>
      </c>
      <c r="AG77" t="str">
        <f>LOWER(LEFT(Table13456[[#This Row],[Titulo]],1))</f>
        <v>e</v>
      </c>
      <c r="AH77" t="str">
        <f>_xlfn.CONCAT(Table13456[[#This Row],[ID]:[c021]])</f>
        <v>{id:74,title: "El pueblo que caminaba en las tinieblas", subtitle: "Isaías 9,1-5", category: "Precatecumenado", moments: ["Adviento", "Entrada", "Antiguo Testamento"], url: "/cantos/resucito/e/elpuebloquecaminabaenlastinieblas.html"},</v>
      </c>
      <c r="AI77" t="str">
        <f>UPPER(Table13456[[#This Row],[Titulo]])</f>
        <v>EL PUEBLO QUE CAMINABA EN LAS TINIEBLAS</v>
      </c>
      <c r="AJ77" t="str">
        <f>LOWER(SUBSTITUTE(Table13456[[#This Row],[CANTO]], " ", ""))</f>
        <v>elpuebloquecaminabaenlastinieblas</v>
      </c>
      <c r="AK77" t="str">
        <f>Table13456[[#This Row],[Subtitle5]]</f>
        <v>Isaías 9,1-5</v>
      </c>
      <c r="AM77" t="str">
        <f>Table1[[#Headers],[CANTO]]</f>
        <v>CANTO</v>
      </c>
      <c r="AN77" t="str">
        <f>Table13456[[#This Row],[CANTO]]</f>
        <v>EL PUEBLO QUE CAMINABA EN LAS TINIEBLAS</v>
      </c>
    </row>
    <row r="78" spans="1:40" x14ac:dyDescent="0.35">
      <c r="A78">
        <v>225</v>
      </c>
      <c r="B78" t="s">
        <v>311</v>
      </c>
      <c r="C78">
        <v>75</v>
      </c>
      <c r="D78" t="s">
        <v>312</v>
      </c>
      <c r="E78" t="s">
        <v>313</v>
      </c>
      <c r="F78" t="s">
        <v>314</v>
      </c>
      <c r="G78" t="s">
        <v>485</v>
      </c>
      <c r="H78" t="s">
        <v>316</v>
      </c>
      <c r="I78" t="s">
        <v>317</v>
      </c>
      <c r="J78" t="s">
        <v>314</v>
      </c>
      <c r="K78" t="s">
        <v>486</v>
      </c>
      <c r="L78" t="s">
        <v>319</v>
      </c>
      <c r="M78" t="s">
        <v>320</v>
      </c>
      <c r="N78" t="s">
        <v>314</v>
      </c>
      <c r="O78" s="8" t="s">
        <v>430</v>
      </c>
      <c r="P78" t="s">
        <v>314</v>
      </c>
      <c r="Q78" t="s">
        <v>322</v>
      </c>
      <c r="R78" t="s">
        <v>314</v>
      </c>
      <c r="S78" t="s">
        <v>330</v>
      </c>
      <c r="T78" t="s">
        <v>323</v>
      </c>
      <c r="U78" t="s">
        <v>338</v>
      </c>
      <c r="AD78" t="s">
        <v>325</v>
      </c>
      <c r="AE78" t="str" cm="1">
        <f t="array" ref="AE78">_xlfn.LET(
    _xlpm.texto_limpio, _xlfn.REDUCE(
        LOWER(Table13456[[#This Row],[Titulo]]),
        {"á";"é";"í";"ó";"ú";"ñ";",";" "},
        _xlfn.LAMBDA(_xlpm.acum,_xlpm.caracter, SUBSTITUTE(_xlpm.acum, _xlpm.caracter, CHOOSE(MATCH(_xlpm.caracter, {"á";"é";"í";"ó";"ú";"ñ";",";" "}, 0), "a","e","i","o","u","n","","")))
    ),
    _xlfn.CONCAT("/cantos/resucito/", AG78, "/", _xlpm.texto_limpio, ".html")
)</f>
        <v>/cantos/resucito/e/elsembrador.html</v>
      </c>
      <c r="AF78" t="s">
        <v>326</v>
      </c>
      <c r="AG78" t="str">
        <f>LOWER(LEFT(Table13456[[#This Row],[Titulo]],1))</f>
        <v>e</v>
      </c>
      <c r="AH78" t="str">
        <f>_xlfn.CONCAT(Table13456[[#This Row],[ID]:[c021]])</f>
        <v>{id:75,title: "El sembrador", subtitle: "Marcos 4,3ss", category: "Catecumenado", moments: ["Comunión", "Antiguo Testamento"], url: "/cantos/resucito/e/elsembrador.html"},</v>
      </c>
      <c r="AI78" t="str">
        <f>UPPER(Table13456[[#This Row],[Titulo]])</f>
        <v>EL SEMBRADOR</v>
      </c>
      <c r="AJ78" t="str">
        <f>LOWER(SUBSTITUTE(Table13456[[#This Row],[CANTO]], " ", ""))</f>
        <v>elsembrador</v>
      </c>
      <c r="AK78" t="str">
        <f>Table13456[[#This Row],[Subtitle5]]</f>
        <v>Marcos 4,3ss</v>
      </c>
      <c r="AM78" t="str">
        <f>Table1[[#Headers],[CANTO]]</f>
        <v>CANTO</v>
      </c>
      <c r="AN78" t="str">
        <f>Table13456[[#This Row],[CANTO]]</f>
        <v>EL SEMBRADOR</v>
      </c>
    </row>
    <row r="79" spans="1:40" x14ac:dyDescent="0.35">
      <c r="A79">
        <v>60</v>
      </c>
      <c r="B79" t="s">
        <v>311</v>
      </c>
      <c r="C79">
        <v>76</v>
      </c>
      <c r="D79" t="s">
        <v>312</v>
      </c>
      <c r="E79" t="s">
        <v>313</v>
      </c>
      <c r="F79" t="s">
        <v>314</v>
      </c>
      <c r="G79" t="s">
        <v>487</v>
      </c>
      <c r="H79" t="s">
        <v>316</v>
      </c>
      <c r="I79" t="s">
        <v>317</v>
      </c>
      <c r="J79" t="s">
        <v>314</v>
      </c>
      <c r="K79" t="s">
        <v>488</v>
      </c>
      <c r="L79" t="s">
        <v>319</v>
      </c>
      <c r="M79" t="s">
        <v>320</v>
      </c>
      <c r="N79" t="s">
        <v>314</v>
      </c>
      <c r="O79" t="s">
        <v>329</v>
      </c>
      <c r="P79" t="s">
        <v>314</v>
      </c>
      <c r="Q79" t="s">
        <v>322</v>
      </c>
      <c r="R79" t="s">
        <v>314</v>
      </c>
      <c r="S79" t="s">
        <v>438</v>
      </c>
      <c r="T79" t="s">
        <v>323</v>
      </c>
      <c r="U79" t="s">
        <v>338</v>
      </c>
      <c r="AD79" t="s">
        <v>325</v>
      </c>
      <c r="AE79" t="str" cm="1">
        <f t="array" ref="AE79">_xlfn.LET(
    _xlpm.texto_limpio, _xlfn.REDUCE(
        LOWER(Table13456[[#This Row],[Titulo]]),
        {"á";"é";"í";"ó";"ú";"ñ";",";" "},
        _xlfn.LAMBDA(_xlpm.acum,_xlpm.caracter, SUBSTITUTE(_xlpm.acum, _xlpm.caracter, CHOOSE(MATCH(_xlpm.caracter, {"á";"é";"í";"ó";"ú";"ñ";",";" "}, 0), "a","e","i","o","u","n","","")))
    ),
    _xlfn.CONCAT("/cantos/resucito/", AG79, "/", _xlpm.texto_limpio, ".html")
)</f>
        <v>/cantos/resucito/e/elsenoranunciaunanoticia.html</v>
      </c>
      <c r="AF79" t="s">
        <v>326</v>
      </c>
      <c r="AG79" t="str">
        <f>LOWER(LEFT(Table13456[[#This Row],[Titulo]],1))</f>
        <v>e</v>
      </c>
      <c r="AH79" t="str">
        <f>_xlfn.CONCAT(Table13456[[#This Row],[ID]:[c021]])</f>
        <v>{id:76,title: "El Señor anuncia una noticia", subtitle: "Salmo 68 (67)", category: "Precatecumenado", moments: ["Fracción del Pan", "Antiguo Testamento"], url: "/cantos/resucito/e/elsenoranunciaunanoticia.html"},</v>
      </c>
      <c r="AI79" t="str">
        <f>UPPER(Table13456[[#This Row],[Titulo]])</f>
        <v>EL SEÑOR ANUNCIA UNA NOTICIA</v>
      </c>
      <c r="AJ79" t="str">
        <f>LOWER(SUBSTITUTE(Table13456[[#This Row],[CANTO]], " ", ""))</f>
        <v>elseñoranunciaunanoticia</v>
      </c>
      <c r="AK79" t="str">
        <f>Table13456[[#This Row],[Subtitle5]]</f>
        <v>Salmo 68 (67)</v>
      </c>
      <c r="AM79" t="str">
        <f>Table1[[#Headers],[CANTO]]</f>
        <v>CANTO</v>
      </c>
      <c r="AN79" t="str">
        <f>Table13456[[#This Row],[CANTO]]</f>
        <v>EL SEÑOR ANUNCIA UNA NOTICIA</v>
      </c>
    </row>
    <row r="80" spans="1:40" x14ac:dyDescent="0.35">
      <c r="A80">
        <v>61</v>
      </c>
      <c r="B80" t="s">
        <v>311</v>
      </c>
      <c r="C80">
        <v>77</v>
      </c>
      <c r="D80" t="s">
        <v>312</v>
      </c>
      <c r="E80" t="s">
        <v>313</v>
      </c>
      <c r="F80" t="s">
        <v>314</v>
      </c>
      <c r="G80" t="s">
        <v>489</v>
      </c>
      <c r="H80" t="s">
        <v>316</v>
      </c>
      <c r="I80" t="s">
        <v>317</v>
      </c>
      <c r="J80" t="s">
        <v>314</v>
      </c>
      <c r="K80" t="s">
        <v>490</v>
      </c>
      <c r="L80" t="s">
        <v>319</v>
      </c>
      <c r="M80" t="s">
        <v>320</v>
      </c>
      <c r="N80" t="s">
        <v>314</v>
      </c>
      <c r="O80" t="s">
        <v>329</v>
      </c>
      <c r="P80" t="s">
        <v>314</v>
      </c>
      <c r="Q80" t="s">
        <v>322</v>
      </c>
      <c r="R80" t="s">
        <v>314</v>
      </c>
      <c r="S80" t="s">
        <v>337</v>
      </c>
      <c r="T80" t="s">
        <v>323</v>
      </c>
      <c r="U80" t="s">
        <v>338</v>
      </c>
      <c r="AD80" t="s">
        <v>325</v>
      </c>
      <c r="AE80" t="str" cm="1">
        <f t="array" ref="AE80">_xlfn.LET(
    _xlpm.texto_limpio, _xlfn.REDUCE(
        LOWER(Table13456[[#This Row],[Titulo]]),
        {"á";"é";"í";"ó";"ú";"ñ";",";" "},
        _xlfn.LAMBDA(_xlpm.acum,_xlpm.caracter, SUBSTITUTE(_xlpm.acum, _xlpm.caracter, CHOOSE(MATCH(_xlpm.caracter, {"á";"é";"í";"ó";"ú";"ñ";",";" "}, 0), "a","e","i","o","u","n","","")))
    ),
    _xlfn.CONCAT("/cantos/resucito/", AG80, "/", _xlpm.texto_limpio, ".html")
)</f>
        <v>/cantos/resucito/e/elsenoresmipastor.html</v>
      </c>
      <c r="AF80" t="s">
        <v>326</v>
      </c>
      <c r="AG80" t="str">
        <f>LOWER(LEFT(Table13456[[#This Row],[Titulo]],1))</f>
        <v>e</v>
      </c>
      <c r="AH80" t="str">
        <f>_xlfn.CONCAT(Table13456[[#This Row],[ID]:[c021]])</f>
        <v>{id:77,title: "El Señor es mi pastor", subtitle: "Salmo 23 (22)", category: "Precatecumenado", moments: ["Cuaresma", "Antiguo Testamento"], url: "/cantos/resucito/e/elsenoresmipastor.html"},</v>
      </c>
      <c r="AI80" t="str">
        <f>UPPER(Table13456[[#This Row],[Titulo]])</f>
        <v>EL SEÑOR ES MI PASTOR</v>
      </c>
      <c r="AJ80" t="str">
        <f>LOWER(SUBSTITUTE(Table13456[[#This Row],[CANTO]], " ", ""))</f>
        <v>elseñoresmipastor</v>
      </c>
      <c r="AK80" t="str">
        <f>Table13456[[#This Row],[Subtitle5]]</f>
        <v>Salmo 23 (22)</v>
      </c>
      <c r="AM80" t="str">
        <f>Table1[[#Headers],[CANTO]]</f>
        <v>CANTO</v>
      </c>
      <c r="AN80" t="str">
        <f>Table13456[[#This Row],[CANTO]]</f>
        <v>EL SEÑOR ES MI PASTOR</v>
      </c>
    </row>
    <row r="81" spans="1:40" x14ac:dyDescent="0.35">
      <c r="A81">
        <v>62</v>
      </c>
      <c r="B81" t="s">
        <v>311</v>
      </c>
      <c r="C81">
        <v>78</v>
      </c>
      <c r="D81" t="s">
        <v>312</v>
      </c>
      <c r="E81" t="s">
        <v>313</v>
      </c>
      <c r="F81" t="s">
        <v>314</v>
      </c>
      <c r="G81" t="s">
        <v>491</v>
      </c>
      <c r="H81" t="s">
        <v>316</v>
      </c>
      <c r="I81" t="s">
        <v>317</v>
      </c>
      <c r="J81" t="s">
        <v>314</v>
      </c>
      <c r="K81" t="s">
        <v>492</v>
      </c>
      <c r="L81" t="s">
        <v>319</v>
      </c>
      <c r="M81" t="s">
        <v>320</v>
      </c>
      <c r="N81" t="s">
        <v>314</v>
      </c>
      <c r="O81" t="s">
        <v>329</v>
      </c>
      <c r="P81" t="s">
        <v>314</v>
      </c>
      <c r="Q81" t="s">
        <v>322</v>
      </c>
      <c r="R81" t="s">
        <v>314</v>
      </c>
      <c r="S81" t="s">
        <v>305</v>
      </c>
      <c r="T81" t="s">
        <v>323</v>
      </c>
      <c r="U81" t="s">
        <v>330</v>
      </c>
      <c r="V81" t="s">
        <v>323</v>
      </c>
      <c r="W81" t="s">
        <v>332</v>
      </c>
      <c r="AD81" t="s">
        <v>325</v>
      </c>
      <c r="AE81" t="str" cm="1">
        <f t="array" ref="AE81">_xlfn.LET(
    _xlpm.texto_limpio, _xlfn.REDUCE(
        LOWER(Table13456[[#This Row],[Titulo]]),
        {"á";"é";"í";"ó";"ú";"ñ";",";" "},
        _xlfn.LAMBDA(_xlpm.acum,_xlpm.caracter, SUBSTITUTE(_xlpm.acum, _xlpm.caracter, CHOOSE(MATCH(_xlpm.caracter, {"á";"é";"í";"ó";"ú";"ñ";",";" "}, 0), "a","e","i","o","u","n","","")))
    ),
    _xlfn.CONCAT("/cantos/resucito/", AG81, "/", _xlpm.texto_limpio, ".html")
)</f>
        <v>/cantos/resucito/e/elsenormehadado.html</v>
      </c>
      <c r="AF81" t="s">
        <v>326</v>
      </c>
      <c r="AG81" t="str">
        <f>LOWER(LEFT(Table13456[[#This Row],[Titulo]],1))</f>
        <v>e</v>
      </c>
      <c r="AH81" t="str">
        <f>_xlfn.CONCAT(Table13456[[#This Row],[ID]:[c021]])</f>
        <v>{id:78,title: "El Señor me ha dado", subtitle: "Isaías 50,4-10  - Tercer canto del Siervo de Yahveh", category: "Precatecumenado", moments: ["Entrada", "Comunión", "Nuevo Testamento"], url: "/cantos/resucito/e/elsenormehadado.html"},</v>
      </c>
      <c r="AI81" t="str">
        <f>UPPER(Table13456[[#This Row],[Titulo]])</f>
        <v>EL SEÑOR ME HA DADO</v>
      </c>
      <c r="AJ81" t="str">
        <f>LOWER(SUBSTITUTE(Table13456[[#This Row],[CANTO]], " ", ""))</f>
        <v>elseñormehadado</v>
      </c>
      <c r="AK81" t="str">
        <f>Table13456[[#This Row],[Subtitle5]]</f>
        <v>Isaías 50,4-10  - Tercer canto del Siervo de Yahveh</v>
      </c>
      <c r="AM81" t="str">
        <f>Table1[[#Headers],[CANTO]]</f>
        <v>CANTO</v>
      </c>
      <c r="AN81" t="str">
        <f>Table13456[[#This Row],[CANTO]]</f>
        <v>EL SEÑOR ME HA DADO</v>
      </c>
    </row>
    <row r="82" spans="1:40" x14ac:dyDescent="0.35">
      <c r="A82">
        <v>63</v>
      </c>
      <c r="B82" t="s">
        <v>311</v>
      </c>
      <c r="C82">
        <v>79</v>
      </c>
      <c r="D82" t="s">
        <v>312</v>
      </c>
      <c r="E82" t="s">
        <v>313</v>
      </c>
      <c r="F82" t="s">
        <v>314</v>
      </c>
      <c r="G82" t="s">
        <v>493</v>
      </c>
      <c r="H82" t="s">
        <v>316</v>
      </c>
      <c r="I82" t="s">
        <v>317</v>
      </c>
      <c r="J82" t="s">
        <v>314</v>
      </c>
      <c r="K82" t="s">
        <v>494</v>
      </c>
      <c r="L82" t="s">
        <v>319</v>
      </c>
      <c r="M82" t="s">
        <v>320</v>
      </c>
      <c r="N82" t="s">
        <v>314</v>
      </c>
      <c r="O82" t="s">
        <v>329</v>
      </c>
      <c r="P82" t="s">
        <v>314</v>
      </c>
      <c r="Q82" t="s">
        <v>322</v>
      </c>
      <c r="R82" t="s">
        <v>314</v>
      </c>
      <c r="S82" t="s">
        <v>438</v>
      </c>
      <c r="AD82" t="s">
        <v>325</v>
      </c>
      <c r="AE82" t="str" cm="1">
        <f t="array" ref="AE82">_xlfn.LET(
    _xlpm.texto_limpio, _xlfn.REDUCE(
        LOWER(Table13456[[#This Row],[Titulo]]),
        {"á";"é";"í";"ó";"ú";"ñ";",";" "},
        _xlfn.LAMBDA(_xlpm.acum,_xlpm.caracter, SUBSTITUTE(_xlpm.acum, _xlpm.caracter, CHOOSE(MATCH(_xlpm.caracter, {"á";"é";"í";"ó";"ú";"ñ";",";" "}, 0), "a","e","i","o","u","n","","")))
    ),
    _xlfn.CONCAT("/cantos/resucito/", AG82, "/", _xlpm.texto_limpio, ".html")
)</f>
        <v>/cantos/resucito/e/elielilamasabactani.html</v>
      </c>
      <c r="AF82" t="s">
        <v>326</v>
      </c>
      <c r="AG82" t="str">
        <f>LOWER(LEFT(Table13456[[#This Row],[Titulo]],1))</f>
        <v>e</v>
      </c>
      <c r="AH82" t="str">
        <f>_xlfn.CONCAT(Table13456[[#This Row],[ID]:[c021]])</f>
        <v>{id:79,title: "Elí, Elí, lamá sabactaní", subtitle: "Salmo 22 (21)", category: "Precatecumenado", moments: ["Fracción del Pan"], url: "/cantos/resucito/e/elielilamasabactani.html"},</v>
      </c>
      <c r="AI82" t="str">
        <f>UPPER(Table13456[[#This Row],[Titulo]])</f>
        <v>ELÍ, ELÍ, LAMÁ SABACTANÍ</v>
      </c>
      <c r="AJ82" t="str">
        <f>LOWER(SUBSTITUTE(Table13456[[#This Row],[CANTO]], " ", ""))</f>
        <v>elí,elí,lamásabactaní</v>
      </c>
      <c r="AK82" t="str">
        <f>Table13456[[#This Row],[Subtitle5]]</f>
        <v>Salmo 22 (21)</v>
      </c>
      <c r="AM82" t="str">
        <f>Table1[[#Headers],[CANTO]]</f>
        <v>CANTO</v>
      </c>
      <c r="AN82" t="str">
        <f>Table13456[[#This Row],[CANTO]]</f>
        <v>ELÍ, ELÍ, LAMÁ SABACTANÍ</v>
      </c>
    </row>
    <row r="83" spans="1:40" x14ac:dyDescent="0.35">
      <c r="A83">
        <v>64</v>
      </c>
      <c r="B83" t="s">
        <v>311</v>
      </c>
      <c r="C83">
        <v>80</v>
      </c>
      <c r="D83" t="s">
        <v>312</v>
      </c>
      <c r="E83" t="s">
        <v>313</v>
      </c>
      <c r="F83" t="s">
        <v>314</v>
      </c>
      <c r="G83" t="s">
        <v>495</v>
      </c>
      <c r="H83" t="s">
        <v>316</v>
      </c>
      <c r="I83" t="s">
        <v>317</v>
      </c>
      <c r="J83" t="s">
        <v>314</v>
      </c>
      <c r="K83" t="s">
        <v>496</v>
      </c>
      <c r="L83" t="s">
        <v>319</v>
      </c>
      <c r="M83" t="s">
        <v>320</v>
      </c>
      <c r="N83" t="s">
        <v>314</v>
      </c>
      <c r="O83" t="s">
        <v>329</v>
      </c>
      <c r="P83" t="s">
        <v>314</v>
      </c>
      <c r="Q83" t="s">
        <v>322</v>
      </c>
      <c r="R83" t="s">
        <v>314</v>
      </c>
      <c r="S83" t="s">
        <v>324</v>
      </c>
      <c r="T83" t="s">
        <v>323</v>
      </c>
      <c r="U83" t="s">
        <v>438</v>
      </c>
      <c r="V83" t="s">
        <v>323</v>
      </c>
      <c r="W83" t="s">
        <v>332</v>
      </c>
      <c r="AD83" t="s">
        <v>325</v>
      </c>
      <c r="AE83" t="str" cm="1">
        <f t="array" ref="AE83">_xlfn.LET(
    _xlpm.texto_limpio, _xlfn.REDUCE(
        LOWER(Table13456[[#This Row],[Titulo]]),
        {"á";"é";"í";"ó";"ú";"ñ";",";" "},
        _xlfn.LAMBDA(_xlpm.acum,_xlpm.caracter, SUBSTITUTE(_xlpm.acum, _xlpm.caracter, CHOOSE(MATCH(_xlpm.caracter, {"á";"é";"í";"ó";"ú";"ñ";",";" "}, 0), "a","e","i","o","u","n","","")))
    ),
    _xlfn.CONCAT("/cantos/resucito/", AG83, "/", _xlpm.texto_limpio, ".html")
)</f>
        <v>/cantos/resucito/e/enmediodeaquelgentio.html</v>
      </c>
      <c r="AF83" t="s">
        <v>326</v>
      </c>
      <c r="AG83" t="str">
        <f>LOWER(LEFT(Table13456[[#This Row],[Titulo]],1))</f>
        <v>e</v>
      </c>
      <c r="AH83" t="str">
        <f>_xlfn.CONCAT(Table13456[[#This Row],[ID]:[c021]])</f>
        <v>{id:80,title: "En medio de aquel gentío", subtitle: "Lucas 8,42b-48", category: "Precatecumenado", moments: ["Laudes/Visperas", "Fracción del Pan", "Nuevo Testamento"], url: "/cantos/resucito/e/enmediodeaquelgentio.html"},</v>
      </c>
      <c r="AI83" t="str">
        <f>UPPER(Table13456[[#This Row],[Titulo]])</f>
        <v>EN MEDIO DE AQUEL GENTÍO</v>
      </c>
      <c r="AJ83" t="str">
        <f>LOWER(SUBSTITUTE(Table13456[[#This Row],[CANTO]], " ", ""))</f>
        <v>enmediodeaquelgentío</v>
      </c>
      <c r="AK83" t="str">
        <f>Table13456[[#This Row],[Subtitle5]]</f>
        <v>Lucas 8,42b-48</v>
      </c>
      <c r="AM83" t="str">
        <f>Table1[[#Headers],[CANTO]]</f>
        <v>CANTO</v>
      </c>
      <c r="AN83" t="str">
        <f>Table13456[[#This Row],[CANTO]]</f>
        <v>EN MEDIO DE AQUEL GENTÍO</v>
      </c>
    </row>
    <row r="84" spans="1:40" x14ac:dyDescent="0.35">
      <c r="A84">
        <v>65</v>
      </c>
      <c r="B84" t="s">
        <v>311</v>
      </c>
      <c r="C84">
        <v>81</v>
      </c>
      <c r="D84" t="s">
        <v>312</v>
      </c>
      <c r="E84" t="s">
        <v>313</v>
      </c>
      <c r="F84" t="s">
        <v>314</v>
      </c>
      <c r="G84" t="s">
        <v>497</v>
      </c>
      <c r="H84" t="s">
        <v>316</v>
      </c>
      <c r="I84" t="s">
        <v>317</v>
      </c>
      <c r="J84" t="s">
        <v>314</v>
      </c>
      <c r="K84" t="s">
        <v>498</v>
      </c>
      <c r="L84" t="s">
        <v>319</v>
      </c>
      <c r="M84" t="s">
        <v>320</v>
      </c>
      <c r="N84" t="s">
        <v>314</v>
      </c>
      <c r="O84" t="s">
        <v>329</v>
      </c>
      <c r="P84" t="s">
        <v>314</v>
      </c>
      <c r="Q84" t="s">
        <v>322</v>
      </c>
      <c r="R84" t="s">
        <v>314</v>
      </c>
      <c r="S84" t="s">
        <v>305</v>
      </c>
      <c r="T84" t="s">
        <v>323</v>
      </c>
      <c r="U84" t="s">
        <v>331</v>
      </c>
      <c r="V84" t="s">
        <v>323</v>
      </c>
      <c r="W84" t="s">
        <v>338</v>
      </c>
      <c r="AD84" t="s">
        <v>325</v>
      </c>
      <c r="AE84" t="str" cm="1">
        <f t="array" ref="AE84">_xlfn.LET(
    _xlpm.texto_limpio, _xlfn.REDUCE(
        LOWER(Table13456[[#This Row],[Titulo]]),
        {"á";"é";"í";"ó";"ú";"ñ";",";" "},
        _xlfn.LAMBDA(_xlpm.acum,_xlpm.caracter, SUBSTITUTE(_xlpm.acum, _xlpm.caracter, CHOOSE(MATCH(_xlpm.caracter, {"á";"é";"í";"ó";"ú";"ñ";",";" "}, 0), "a","e","i","o","u","n","","")))
    ),
    _xlfn.CONCAT("/cantos/resucito/", AG84, "/", _xlpm.texto_limpio, ".html")
)</f>
        <v>/cantos/resucito/e/enunanocheoscura.html</v>
      </c>
      <c r="AF84" t="s">
        <v>326</v>
      </c>
      <c r="AG84" t="str">
        <f>LOWER(LEFT(Table13456[[#This Row],[Titulo]],1))</f>
        <v>e</v>
      </c>
      <c r="AH84" t="str">
        <f>_xlfn.CONCAT(Table13456[[#This Row],[ID]:[c021]])</f>
        <v>{id:81,title: "En una noche oscura", subtitle: "Subida al Monte Carmelo – San Juan de la Cruz", category: "Precatecumenado", moments: ["Entrada", "Final", "Antiguo Testamento"], url: "/cantos/resucito/e/enunanocheoscura.html"},</v>
      </c>
      <c r="AI84" t="str">
        <f>UPPER(Table13456[[#This Row],[Titulo]])</f>
        <v>EN UNA NOCHE OSCURA</v>
      </c>
      <c r="AJ84" t="str">
        <f>LOWER(SUBSTITUTE(Table13456[[#This Row],[CANTO]], " ", ""))</f>
        <v>enunanocheoscura</v>
      </c>
      <c r="AK84" t="str">
        <f>Table13456[[#This Row],[Subtitle5]]</f>
        <v>Subida al Monte Carmelo – San Juan de la Cruz</v>
      </c>
      <c r="AM84" t="str">
        <f>Table1[[#Headers],[CANTO]]</f>
        <v>CANTO</v>
      </c>
      <c r="AN84" t="str">
        <f>Table13456[[#This Row],[CANTO]]</f>
        <v>EN UNA NOCHE OSCURA</v>
      </c>
    </row>
    <row r="85" spans="1:40" x14ac:dyDescent="0.35">
      <c r="A85">
        <v>66</v>
      </c>
      <c r="B85" t="s">
        <v>311</v>
      </c>
      <c r="C85">
        <v>82</v>
      </c>
      <c r="D85" t="s">
        <v>312</v>
      </c>
      <c r="E85" t="s">
        <v>313</v>
      </c>
      <c r="F85" t="s">
        <v>314</v>
      </c>
      <c r="G85" t="s">
        <v>499</v>
      </c>
      <c r="H85" t="s">
        <v>316</v>
      </c>
      <c r="I85" t="s">
        <v>317</v>
      </c>
      <c r="J85" t="s">
        <v>314</v>
      </c>
      <c r="K85" t="s">
        <v>195</v>
      </c>
      <c r="L85" t="s">
        <v>319</v>
      </c>
      <c r="M85" t="s">
        <v>320</v>
      </c>
      <c r="N85" t="s">
        <v>314</v>
      </c>
      <c r="O85" t="s">
        <v>329</v>
      </c>
      <c r="P85" t="s">
        <v>314</v>
      </c>
      <c r="Q85" t="s">
        <v>322</v>
      </c>
      <c r="R85" t="s">
        <v>314</v>
      </c>
      <c r="S85" t="s">
        <v>324</v>
      </c>
      <c r="T85" t="s">
        <v>323</v>
      </c>
      <c r="U85" t="s">
        <v>338</v>
      </c>
      <c r="AD85" t="s">
        <v>325</v>
      </c>
      <c r="AE85" t="str" cm="1">
        <f t="array" ref="AE85">_xlfn.LET(
    _xlpm.texto_limpio, _xlfn.REDUCE(
        LOWER(Table13456[[#This Row],[Titulo]]),
        {"á";"é";"í";"ó";"ú";"ñ";",";" "},
        _xlfn.LAMBDA(_xlpm.acum,_xlpm.caracter, SUBSTITUTE(_xlpm.acum, _xlpm.caracter, CHOOSE(MATCH(_xlpm.caracter, {"á";"é";"í";"ó";"ú";"ñ";",";" "}, 0), "a","e","i","o","u","n","","")))
    ),
    _xlfn.CONCAT("/cantos/resucito/", AG85, "/", _xlpm.texto_limpio, ".html")
)</f>
        <v>/cantos/resucito/e/eresdignodetomarellibro.html</v>
      </c>
      <c r="AF85" t="s">
        <v>326</v>
      </c>
      <c r="AG85" t="str">
        <f>LOWER(LEFT(Table13456[[#This Row],[Titulo]],1))</f>
        <v>e</v>
      </c>
      <c r="AH85" t="str">
        <f>_xlfn.CONCAT(Table13456[[#This Row],[ID]:[c021]])</f>
        <v>{id:82,title: "Eres digno de tomar el libro", subtitle: "Apocalipsis 5,9ss", category: "Precatecumenado", moments: ["Laudes/Visperas", "Antiguo Testamento"], url: "/cantos/resucito/e/eresdignodetomarellibro.html"},</v>
      </c>
      <c r="AI85" t="str">
        <f>UPPER(Table13456[[#This Row],[Titulo]])</f>
        <v>ERES DIGNO DE TOMAR EL LIBRO</v>
      </c>
      <c r="AJ85" t="str">
        <f>LOWER(SUBSTITUTE(Table13456[[#This Row],[CANTO]], " ", ""))</f>
        <v>eresdignodetomarellibro</v>
      </c>
      <c r="AK85" t="str">
        <f>Table13456[[#This Row],[Subtitle5]]</f>
        <v>Apocalipsis 5,9ss</v>
      </c>
      <c r="AM85" t="str">
        <f>Table1[[#Headers],[CANTO]]</f>
        <v>CANTO</v>
      </c>
      <c r="AN85" t="str">
        <f>Table13456[[#This Row],[CANTO]]</f>
        <v>ERES DIGNO DE TOMAR EL LIBRO</v>
      </c>
    </row>
    <row r="86" spans="1:40" x14ac:dyDescent="0.35">
      <c r="A86">
        <v>67</v>
      </c>
      <c r="B86" t="s">
        <v>311</v>
      </c>
      <c r="C86">
        <v>83</v>
      </c>
      <c r="D86" t="s">
        <v>312</v>
      </c>
      <c r="E86" t="s">
        <v>313</v>
      </c>
      <c r="F86" t="s">
        <v>314</v>
      </c>
      <c r="G86" t="s">
        <v>500</v>
      </c>
      <c r="H86" t="s">
        <v>316</v>
      </c>
      <c r="I86" t="s">
        <v>317</v>
      </c>
      <c r="J86" t="s">
        <v>314</v>
      </c>
      <c r="K86" t="s">
        <v>501</v>
      </c>
      <c r="L86" t="s">
        <v>319</v>
      </c>
      <c r="M86" t="s">
        <v>320</v>
      </c>
      <c r="N86" t="s">
        <v>314</v>
      </c>
      <c r="O86" t="s">
        <v>329</v>
      </c>
      <c r="P86" t="s">
        <v>314</v>
      </c>
      <c r="Q86" t="s">
        <v>322</v>
      </c>
      <c r="R86" t="s">
        <v>314</v>
      </c>
      <c r="S86" t="s">
        <v>305</v>
      </c>
      <c r="T86" t="s">
        <v>323</v>
      </c>
      <c r="U86" t="s">
        <v>438</v>
      </c>
      <c r="V86" t="s">
        <v>323</v>
      </c>
      <c r="W86" t="s">
        <v>338</v>
      </c>
      <c r="AD86" t="s">
        <v>325</v>
      </c>
      <c r="AE86" t="str" cm="1">
        <f t="array" ref="AE86">_xlfn.LET(
    _xlpm.texto_limpio, _xlfn.REDUCE(
        LOWER(Table13456[[#This Row],[Titulo]]),
        {"á";"é";"í";"ó";"ú";"ñ";",";" "},
        _xlfn.LAMBDA(_xlpm.acum,_xlpm.caracter, SUBSTITUTE(_xlpm.acum, _xlpm.caracter, CHOOSE(MATCH(_xlpm.caracter, {"á";"é";"í";"ó";"ú";"ñ";",";" "}, 0), "a","e","i","o","u","n","","")))
    ),
    _xlfn.CONCAT("/cantos/resucito/", AG86, "/", _xlpm.texto_limpio, ".html")
)</f>
        <v>/cantos/resucito/e/ereshermoso.html</v>
      </c>
      <c r="AF86" t="s">
        <v>326</v>
      </c>
      <c r="AG86" t="str">
        <f>LOWER(LEFT(Table13456[[#This Row],[Titulo]],1))</f>
        <v>e</v>
      </c>
      <c r="AH86" t="str">
        <f>_xlfn.CONCAT(Table13456[[#This Row],[ID]:[c021]])</f>
        <v>{id:83,title: "Eres hermoso", subtitle: "Salmo 45 (44) ", category: "Precatecumenado", moments: ["Entrada", "Fracción del Pan", "Antiguo Testamento"], url: "/cantos/resucito/e/ereshermoso.html"},</v>
      </c>
      <c r="AI86" t="str">
        <f>UPPER(Table13456[[#This Row],[Titulo]])</f>
        <v>ERES HERMOSO</v>
      </c>
      <c r="AJ86" t="str">
        <f>LOWER(SUBSTITUTE(Table13456[[#This Row],[CANTO]], " ", ""))</f>
        <v>ereshermoso</v>
      </c>
      <c r="AK86" t="str">
        <f>Table13456[[#This Row],[Subtitle5]]</f>
        <v xml:space="preserve">Salmo 45 (44) </v>
      </c>
      <c r="AM86" t="str">
        <f>Table1[[#Headers],[CANTO]]</f>
        <v>CANTO</v>
      </c>
      <c r="AN86" t="str">
        <f>Table13456[[#This Row],[CANTO]]</f>
        <v>ERES HERMOSO</v>
      </c>
    </row>
    <row r="87" spans="1:40" x14ac:dyDescent="0.35">
      <c r="A87">
        <v>68</v>
      </c>
      <c r="B87" t="s">
        <v>311</v>
      </c>
      <c r="C87">
        <v>84</v>
      </c>
      <c r="D87" t="s">
        <v>312</v>
      </c>
      <c r="E87" t="s">
        <v>313</v>
      </c>
      <c r="F87" t="s">
        <v>314</v>
      </c>
      <c r="G87" t="s">
        <v>502</v>
      </c>
      <c r="H87" t="s">
        <v>316</v>
      </c>
      <c r="I87" t="s">
        <v>317</v>
      </c>
      <c r="J87" t="s">
        <v>314</v>
      </c>
      <c r="K87" t="s">
        <v>503</v>
      </c>
      <c r="L87" t="s">
        <v>319</v>
      </c>
      <c r="M87" t="s">
        <v>320</v>
      </c>
      <c r="N87" t="s">
        <v>314</v>
      </c>
      <c r="O87" t="s">
        <v>329</v>
      </c>
      <c r="P87" t="s">
        <v>314</v>
      </c>
      <c r="Q87" t="s">
        <v>322</v>
      </c>
      <c r="R87" t="s">
        <v>314</v>
      </c>
      <c r="AD87" t="s">
        <v>325</v>
      </c>
      <c r="AE87" t="str" cm="1">
        <f t="array" ref="AE87">_xlfn.LET(
    _xlpm.texto_limpio, _xlfn.REDUCE(
        LOWER(Table13456[[#This Row],[Titulo]]),
        {"á";"é";"í";"ó";"ú";"ñ";",";" "},
        _xlfn.LAMBDA(_xlpm.acum,_xlpm.caracter, SUBSTITUTE(_xlpm.acum, _xlpm.caracter, CHOOSE(MATCH(_xlpm.caracter, {"á";"é";"í";"ó";"ú";"ñ";",";" "}, 0), "a","e","i","o","u","n","","")))
    ),
    _xlfn.CONCAT("/cantos/resucito/", AG87, "/", _xlpm.texto_limpio, ".html")
)</f>
        <v>/cantos/resucito/e/espaciente.html</v>
      </c>
      <c r="AF87" t="s">
        <v>326</v>
      </c>
      <c r="AG87" t="str">
        <f>LOWER(LEFT(Table13456[[#This Row],[Titulo]],1))</f>
        <v>e</v>
      </c>
      <c r="AH87" t="str">
        <f>_xlfn.CONCAT(Table13456[[#This Row],[ID]:[c021]])</f>
        <v>{id:84,title: "Es paciente", subtitle: "Himno al Espíritu Santo (Kiko Argüello) ", category: "Precatecumenado", moments: [""], url: "/cantos/resucito/e/espaciente.html"},</v>
      </c>
      <c r="AI87" t="str">
        <f>UPPER(Table13456[[#This Row],[Titulo]])</f>
        <v>ES PACIENTE</v>
      </c>
      <c r="AJ87" t="str">
        <f>LOWER(SUBSTITUTE(Table13456[[#This Row],[CANTO]], " ", ""))</f>
        <v>espaciente</v>
      </c>
      <c r="AK87" t="str">
        <f>Table13456[[#This Row],[Subtitle5]]</f>
        <v xml:space="preserve">Himno al Espíritu Santo (Kiko Argüello) </v>
      </c>
      <c r="AM87" t="str">
        <f>Table1[[#Headers],[CANTO]]</f>
        <v>CANTO</v>
      </c>
      <c r="AN87" t="str">
        <f>Table13456[[#This Row],[CANTO]]</f>
        <v>ES PACIENTE</v>
      </c>
    </row>
    <row r="88" spans="1:40" x14ac:dyDescent="0.35">
      <c r="A88">
        <v>69</v>
      </c>
      <c r="B88" t="s">
        <v>311</v>
      </c>
      <c r="C88">
        <v>85</v>
      </c>
      <c r="D88" t="s">
        <v>312</v>
      </c>
      <c r="E88" t="s">
        <v>313</v>
      </c>
      <c r="F88" t="s">
        <v>314</v>
      </c>
      <c r="G88" t="s">
        <v>504</v>
      </c>
      <c r="H88" t="s">
        <v>316</v>
      </c>
      <c r="I88" t="s">
        <v>317</v>
      </c>
      <c r="J88" t="s">
        <v>314</v>
      </c>
      <c r="K88" t="s">
        <v>505</v>
      </c>
      <c r="L88" t="s">
        <v>319</v>
      </c>
      <c r="M88" t="s">
        <v>320</v>
      </c>
      <c r="N88" t="s">
        <v>314</v>
      </c>
      <c r="O88" t="s">
        <v>329</v>
      </c>
      <c r="P88" t="s">
        <v>314</v>
      </c>
      <c r="Q88" t="s">
        <v>322</v>
      </c>
      <c r="R88" t="s">
        <v>314</v>
      </c>
      <c r="S88" t="s">
        <v>338</v>
      </c>
      <c r="AD88" t="s">
        <v>325</v>
      </c>
      <c r="AE88" t="str" cm="1">
        <f t="array" ref="AE88">_xlfn.LET(
    _xlpm.texto_limpio, _xlfn.REDUCE(
        LOWER(Table13456[[#This Row],[Titulo]]),
        {"á";"é";"í";"ó";"ú";"ñ";",";" "},
        _xlfn.LAMBDA(_xlpm.acum,_xlpm.caracter, SUBSTITUTE(_xlpm.acum, _xlpm.caracter, CHOOSE(MATCH(_xlpm.caracter, {"á";"é";"í";"ó";"ú";"ñ";",";" "}, 0), "a","e","i","o","u","n","","")))
    ),
    _xlfn.CONCAT("/cantos/resucito/", AG88, "/", _xlpm.texto_limpio, ".html")
)</f>
        <v>/cantos/resucito/e/escondemeenloocultodetutienda.html</v>
      </c>
      <c r="AF88" t="s">
        <v>326</v>
      </c>
      <c r="AG88" t="str">
        <f>LOWER(LEFT(Table13456[[#This Row],[Titulo]],1))</f>
        <v>e</v>
      </c>
      <c r="AH88" t="str">
        <f>_xlfn.CONCAT(Table13456[[#This Row],[ID]:[c021]])</f>
        <v>{id:85,title: "Escóndeme en lo oculto de tu tienda", subtitle: "Salmo 27 (26)", category: "Precatecumenado", moments: ["Antiguo Testamento"], url: "/cantos/resucito/e/escondemeenloocultodetutienda.html"},</v>
      </c>
      <c r="AI88" t="str">
        <f>UPPER(Table13456[[#This Row],[Titulo]])</f>
        <v>ESCÓNDEME EN LO OCULTO DE TU TIENDA</v>
      </c>
      <c r="AJ88" t="str">
        <f>LOWER(SUBSTITUTE(Table13456[[#This Row],[CANTO]], " ", ""))</f>
        <v>escóndemeenloocultodetutienda</v>
      </c>
      <c r="AK88" t="str">
        <f>Table13456[[#This Row],[Subtitle5]]</f>
        <v>Salmo 27 (26)</v>
      </c>
      <c r="AM88" t="str">
        <f>Table1[[#Headers],[CANTO]]</f>
        <v>CANTO</v>
      </c>
      <c r="AN88" t="str">
        <f>Table13456[[#This Row],[CANTO]]</f>
        <v>ESCÓNDEME EN LO OCULTO DE TU TIENDA</v>
      </c>
    </row>
    <row r="89" spans="1:40" x14ac:dyDescent="0.35">
      <c r="A89">
        <v>70</v>
      </c>
      <c r="B89" t="s">
        <v>311</v>
      </c>
      <c r="C89">
        <v>86</v>
      </c>
      <c r="D89" t="s">
        <v>312</v>
      </c>
      <c r="E89" t="s">
        <v>313</v>
      </c>
      <c r="F89" t="s">
        <v>314</v>
      </c>
      <c r="G89" t="s">
        <v>506</v>
      </c>
      <c r="H89" t="s">
        <v>316</v>
      </c>
      <c r="I89" t="s">
        <v>317</v>
      </c>
      <c r="J89" t="s">
        <v>314</v>
      </c>
      <c r="K89" t="s">
        <v>507</v>
      </c>
      <c r="L89" t="s">
        <v>319</v>
      </c>
      <c r="M89" t="s">
        <v>320</v>
      </c>
      <c r="N89" t="s">
        <v>314</v>
      </c>
      <c r="O89" t="s">
        <v>329</v>
      </c>
      <c r="P89" t="s">
        <v>314</v>
      </c>
      <c r="Q89" t="s">
        <v>322</v>
      </c>
      <c r="R89" t="s">
        <v>314</v>
      </c>
      <c r="S89" t="s">
        <v>295</v>
      </c>
      <c r="T89" t="s">
        <v>323</v>
      </c>
      <c r="U89" t="s">
        <v>382</v>
      </c>
      <c r="V89" t="s">
        <v>323</v>
      </c>
      <c r="W89" t="s">
        <v>330</v>
      </c>
      <c r="X89" t="s">
        <v>323</v>
      </c>
      <c r="Y89" t="s">
        <v>332</v>
      </c>
      <c r="AD89" t="s">
        <v>325</v>
      </c>
      <c r="AE89" t="str" cm="1">
        <f t="array" ref="AE89">_xlfn.LET(
    _xlpm.texto_limpio, _xlfn.REDUCE(
        LOWER(Table13456[[#This Row],[Titulo]]),
        {"á";"é";"í";"ó";"ú";"ñ";",";" "},
        _xlfn.LAMBDA(_xlpm.acum,_xlpm.caracter, SUBSTITUTE(_xlpm.acum, _xlpm.caracter, CHOOSE(MATCH(_xlpm.caracter, {"á";"é";"í";"ó";"ú";"ñ";",";" "}, 0), "a","e","i","o","u","n","","")))
    ),
    _xlfn.CONCAT("/cantos/resucito/", AG89, "/", _xlpm.texto_limpio, ".html")
)</f>
        <v>/cantos/resucito/e/escuchadislaslejanas.html</v>
      </c>
      <c r="AF89" t="s">
        <v>326</v>
      </c>
      <c r="AG89" t="str">
        <f>LOWER(LEFT(Table13456[[#This Row],[Titulo]],1))</f>
        <v>e</v>
      </c>
      <c r="AH89" t="str">
        <f>_xlfn.CONCAT(Table13456[[#This Row],[ID]:[c021]])</f>
        <v>{id:86,title: "Escuchad, islas lejanas", subtitle: "Isaias 49,1-16 - Segundo canto de Siervo de Yahveh", category: "Precatecumenado", moments: ["Pascua", "Fracción del Fracción del Pan", "Comunión", "Nuevo Testamento"], url: "/cantos/resucito/e/escuchadislaslejanas.html"},</v>
      </c>
      <c r="AI89" t="str">
        <f>UPPER(Table13456[[#This Row],[Titulo]])</f>
        <v>ESCUCHAD, ISLAS LEJANAS</v>
      </c>
      <c r="AJ89" t="str">
        <f>LOWER(SUBSTITUTE(Table13456[[#This Row],[CANTO]], " ", ""))</f>
        <v>escuchad,islaslejanas</v>
      </c>
      <c r="AK89" t="str">
        <f>Table13456[[#This Row],[Subtitle5]]</f>
        <v>Isaias 49,1-16 - Segundo canto de Siervo de Yahveh</v>
      </c>
      <c r="AM89" t="str">
        <f>Table1[[#Headers],[CANTO]]</f>
        <v>CANTO</v>
      </c>
      <c r="AN89" t="str">
        <f>Table13456[[#This Row],[CANTO]]</f>
        <v>ESCUCHAD, ISLAS LEJANAS</v>
      </c>
    </row>
    <row r="90" spans="1:40" x14ac:dyDescent="0.35">
      <c r="A90">
        <v>71</v>
      </c>
      <c r="B90" t="s">
        <v>311</v>
      </c>
      <c r="C90">
        <v>87</v>
      </c>
      <c r="D90" t="s">
        <v>312</v>
      </c>
      <c r="E90" t="s">
        <v>313</v>
      </c>
      <c r="F90" t="s">
        <v>314</v>
      </c>
      <c r="G90" t="s">
        <v>508</v>
      </c>
      <c r="H90" t="s">
        <v>316</v>
      </c>
      <c r="I90" t="s">
        <v>317</v>
      </c>
      <c r="J90" t="s">
        <v>314</v>
      </c>
      <c r="K90" t="s">
        <v>509</v>
      </c>
      <c r="L90" t="s">
        <v>319</v>
      </c>
      <c r="M90" t="s">
        <v>320</v>
      </c>
      <c r="N90" t="s">
        <v>314</v>
      </c>
      <c r="O90" t="s">
        <v>329</v>
      </c>
      <c r="P90" t="s">
        <v>314</v>
      </c>
      <c r="Q90" t="s">
        <v>322</v>
      </c>
      <c r="R90" t="s">
        <v>314</v>
      </c>
      <c r="S90" t="s">
        <v>370</v>
      </c>
      <c r="AD90" t="s">
        <v>325</v>
      </c>
      <c r="AE90" t="str" cm="1">
        <f t="array" ref="AE90">_xlfn.LET(
    _xlpm.texto_limpio, _xlfn.REDUCE(
        LOWER(Table13456[[#This Row],[Titulo]]),
        {"á";"é";"í";"ó";"ú";"ñ";",";" "},
        _xlfn.LAMBDA(_xlpm.acum,_xlpm.caracter, SUBSTITUTE(_xlpm.acum, _xlpm.caracter, CHOOSE(MATCH(_xlpm.caracter, {"á";"é";"í";"ó";"ú";"ñ";",";" "}, 0), "a","e","i","o","u","n","","")))
    ),
    _xlfn.CONCAT("/cantos/resucito/", AG90, "/", _xlpm.texto_limpio, ".html")
)</f>
        <v>/cantos/resucito/é/esteeseldiaenqueactuoelsenor.html</v>
      </c>
      <c r="AF90" t="s">
        <v>326</v>
      </c>
      <c r="AG90" t="str">
        <f>LOWER(LEFT(Table13456[[#This Row],[Titulo]],1))</f>
        <v>é</v>
      </c>
      <c r="AH90" t="str">
        <f>_xlfn.CONCAT(Table13456[[#This Row],[ID]:[c021]])</f>
        <v>{id:87,title: "Éste es el día en que actuó el Señor", subtitle: "Sal 118 (117)", category: "Precatecumenado", moments: ["Paz"], url: "/cantos/resucito/é/esteeseldiaenqueactuoelsenor.html"},</v>
      </c>
      <c r="AI90" t="str">
        <f>UPPER(Table13456[[#This Row],[Titulo]])</f>
        <v>ÉSTE ES EL DÍA EN QUE ACTUÓ EL SEÑOR</v>
      </c>
      <c r="AJ90" t="str">
        <f>LOWER(SUBSTITUTE(Table13456[[#This Row],[CANTO]], " ", ""))</f>
        <v>ésteeseldíaenqueactuóelseñor</v>
      </c>
      <c r="AK90" t="str">
        <f>Table13456[[#This Row],[Subtitle5]]</f>
        <v>Sal 118 (117)</v>
      </c>
      <c r="AM90" t="str">
        <f>Table1[[#Headers],[CANTO]]</f>
        <v>CANTO</v>
      </c>
      <c r="AN90" t="str">
        <f>Table13456[[#This Row],[CANTO]]</f>
        <v>ÉSTE ES EL DÍA EN QUE ACTUÓ EL SEÑOR</v>
      </c>
    </row>
    <row r="91" spans="1:40" x14ac:dyDescent="0.35">
      <c r="A91">
        <v>72</v>
      </c>
      <c r="B91" t="s">
        <v>311</v>
      </c>
      <c r="C91">
        <v>88</v>
      </c>
      <c r="D91" t="s">
        <v>312</v>
      </c>
      <c r="E91" t="s">
        <v>313</v>
      </c>
      <c r="F91" t="s">
        <v>314</v>
      </c>
      <c r="G91" t="s">
        <v>510</v>
      </c>
      <c r="H91" t="s">
        <v>316</v>
      </c>
      <c r="I91" t="s">
        <v>317</v>
      </c>
      <c r="J91" t="s">
        <v>314</v>
      </c>
      <c r="K91" t="s">
        <v>202</v>
      </c>
      <c r="L91" t="s">
        <v>319</v>
      </c>
      <c r="M91" t="s">
        <v>320</v>
      </c>
      <c r="N91" t="s">
        <v>314</v>
      </c>
      <c r="O91" t="s">
        <v>329</v>
      </c>
      <c r="P91" t="s">
        <v>314</v>
      </c>
      <c r="Q91" t="s">
        <v>322</v>
      </c>
      <c r="R91" t="s">
        <v>314</v>
      </c>
      <c r="S91" t="s">
        <v>337</v>
      </c>
      <c r="T91" t="s">
        <v>323</v>
      </c>
      <c r="U91" t="s">
        <v>438</v>
      </c>
      <c r="AD91" t="s">
        <v>325</v>
      </c>
      <c r="AE91" t="str" cm="1">
        <f t="array" ref="AE91">_xlfn.LET(
    _xlpm.texto_limpio, _xlfn.REDUCE(
        LOWER(Table13456[[#This Row],[Titulo]]),
        {"á";"é";"í";"ó";"ú";"ñ";",";" "},
        _xlfn.LAMBDA(_xlpm.acum,_xlpm.caracter, SUBSTITUTE(_xlpm.acum, _xlpm.caracter, CHOOSE(MATCH(_xlpm.caracter, {"á";"é";"í";"ó";"ú";"ñ";",";" "}, 0), "a","e","i","o","u","n","","")))
    ),
    _xlfn.CONCAT("/cantos/resucito/", AG91, "/", _xlpm.texto_limpio, ".html")
)</f>
        <v>/cantos/resucito/e/esteeselmandamientomio.html</v>
      </c>
      <c r="AF91" t="s">
        <v>326</v>
      </c>
      <c r="AG91" t="str">
        <f>LOWER(LEFT(Table13456[[#This Row],[Titulo]],1))</f>
        <v>e</v>
      </c>
      <c r="AH91" t="str">
        <f>_xlfn.CONCAT(Table13456[[#This Row],[ID]:[c021]])</f>
        <v>{id:88,title: "Este es el mandamiento mío", subtitle: "Jn 15,12ss", category: "Precatecumenado", moments: ["Cuaresma", "Fracción del Pan"], url: "/cantos/resucito/e/esteeselmandamientomio.html"},</v>
      </c>
      <c r="AI91" t="str">
        <f>UPPER(Table13456[[#This Row],[Titulo]])</f>
        <v>ESTE ES EL MANDAMIENTO MÍO</v>
      </c>
      <c r="AJ91" t="str">
        <f>LOWER(SUBSTITUTE(Table13456[[#This Row],[CANTO]], " ", ""))</f>
        <v>esteeselmandamientomío</v>
      </c>
      <c r="AK91" t="str">
        <f>Table13456[[#This Row],[Subtitle5]]</f>
        <v>Jn 15,12ss</v>
      </c>
      <c r="AM91" t="str">
        <f>Table1[[#Headers],[CANTO]]</f>
        <v>CANTO</v>
      </c>
      <c r="AN91" t="str">
        <f>Table13456[[#This Row],[CANTO]]</f>
        <v>ESTE ES EL MANDAMIENTO MÍO</v>
      </c>
    </row>
    <row r="92" spans="1:40" x14ac:dyDescent="0.35">
      <c r="A92">
        <v>73</v>
      </c>
      <c r="B92" t="s">
        <v>311</v>
      </c>
      <c r="C92">
        <v>89</v>
      </c>
      <c r="D92" t="s">
        <v>312</v>
      </c>
      <c r="E92" t="s">
        <v>313</v>
      </c>
      <c r="F92" t="s">
        <v>314</v>
      </c>
      <c r="G92" t="s">
        <v>511</v>
      </c>
      <c r="H92" t="s">
        <v>316</v>
      </c>
      <c r="I92" t="s">
        <v>317</v>
      </c>
      <c r="J92" t="s">
        <v>314</v>
      </c>
      <c r="K92" t="s">
        <v>204</v>
      </c>
      <c r="L92" t="s">
        <v>319</v>
      </c>
      <c r="M92" t="s">
        <v>320</v>
      </c>
      <c r="N92" t="s">
        <v>314</v>
      </c>
      <c r="O92" t="s">
        <v>329</v>
      </c>
      <c r="P92" t="s">
        <v>314</v>
      </c>
      <c r="Q92" t="s">
        <v>322</v>
      </c>
      <c r="R92" t="s">
        <v>314</v>
      </c>
      <c r="S92" t="s">
        <v>338</v>
      </c>
      <c r="AD92" t="s">
        <v>325</v>
      </c>
      <c r="AE92" t="str" cm="1">
        <f t="array" ref="AE92">_xlfn.LET(
    _xlpm.texto_limpio, _xlfn.REDUCE(
        LOWER(Table13456[[#This Row],[Titulo]]),
        {"á";"é";"í";"ó";"ú";"ñ";",";" "},
        _xlfn.LAMBDA(_xlpm.acum,_xlpm.caracter, SUBSTITUTE(_xlpm.acum, _xlpm.caracter, CHOOSE(MATCH(_xlpm.caracter, {"á";"é";"í";"ó";"ú";"ñ";",";" "}, 0), "a","e","i","o","u","n","","")))
    ),
    _xlfn.CONCAT("/cantos/resucito/", AG92, "/", _xlpm.texto_limpio, ".html")
)</f>
        <v>/cantos/resucito/e/evenushalomalejem.html</v>
      </c>
      <c r="AF92" t="s">
        <v>326</v>
      </c>
      <c r="AG92" t="str">
        <f>LOWER(LEFT(Table13456[[#This Row],[Titulo]],1))</f>
        <v>e</v>
      </c>
      <c r="AH92" t="str">
        <f>_xlfn.CONCAT(Table13456[[#This Row],[ID]:[c021]])</f>
        <v>{id:89,title: "Evenu shalom alejem", subtitle: "Melodía hebraica", category: "Precatecumenado", moments: ["Antiguo Testamento"], url: "/cantos/resucito/e/evenushalomalejem.html"},</v>
      </c>
      <c r="AI92" t="str">
        <f>UPPER(Table13456[[#This Row],[Titulo]])</f>
        <v>EVENU SHALOM ALEJEM</v>
      </c>
      <c r="AJ92" t="str">
        <f>LOWER(SUBSTITUTE(Table13456[[#This Row],[CANTO]], " ", ""))</f>
        <v>evenushalomalejem</v>
      </c>
      <c r="AK92" t="str">
        <f>Table13456[[#This Row],[Subtitle5]]</f>
        <v>Melodía hebraica</v>
      </c>
      <c r="AM92" t="str">
        <f>Table1[[#Headers],[CANTO]]</f>
        <v>CANTO</v>
      </c>
      <c r="AN92" t="str">
        <f>Table13456[[#This Row],[CANTO]]</f>
        <v>EVENU SHALOM ALEJEM</v>
      </c>
    </row>
    <row r="93" spans="1:40" x14ac:dyDescent="0.35">
      <c r="A93">
        <v>74</v>
      </c>
      <c r="B93" t="s">
        <v>311</v>
      </c>
      <c r="C93">
        <v>90</v>
      </c>
      <c r="D93" t="s">
        <v>312</v>
      </c>
      <c r="E93" t="s">
        <v>313</v>
      </c>
      <c r="F93" t="s">
        <v>314</v>
      </c>
      <c r="G93" t="s">
        <v>512</v>
      </c>
      <c r="H93" t="s">
        <v>316</v>
      </c>
      <c r="I93" t="s">
        <v>317</v>
      </c>
      <c r="J93" t="s">
        <v>314</v>
      </c>
      <c r="K93" t="s">
        <v>206</v>
      </c>
      <c r="L93" t="s">
        <v>319</v>
      </c>
      <c r="M93" t="s">
        <v>320</v>
      </c>
      <c r="N93" t="s">
        <v>314</v>
      </c>
      <c r="O93" t="s">
        <v>329</v>
      </c>
      <c r="P93" t="s">
        <v>314</v>
      </c>
      <c r="Q93" t="s">
        <v>322</v>
      </c>
      <c r="R93" t="s">
        <v>314</v>
      </c>
      <c r="S93" t="s">
        <v>338</v>
      </c>
      <c r="AD93" t="s">
        <v>325</v>
      </c>
      <c r="AE93" t="str" cm="1">
        <f t="array" ref="AE93">_xlfn.LET(
    _xlpm.texto_limpio, _xlfn.REDUCE(
        LOWER(Table13456[[#This Row],[Titulo]]),
        {"á";"é";"í";"ó";"ú";"ñ";",";" "},
        _xlfn.LAMBDA(_xlpm.acum,_xlpm.caracter, SUBSTITUTE(_xlpm.acum, _xlpm.caracter, CHOOSE(MATCH(_xlpm.caracter, {"á";"é";"í";"ó";"ú";"ñ";",";" "}, 0), "a","e","i","o","u","n","","")))
    ),
    _xlfn.CONCAT("/cantos/resucito/", AG93, "/", _xlpm.texto_limpio, ".html")
)</f>
        <v>/cantos/resucito/e/extiendomismanos.html</v>
      </c>
      <c r="AF93" t="s">
        <v>326</v>
      </c>
      <c r="AG93" t="str">
        <f>LOWER(LEFT(Table13456[[#This Row],[Titulo]],1))</f>
        <v>e</v>
      </c>
      <c r="AH93" t="str">
        <f>_xlfn.CONCAT(Table13456[[#This Row],[ID]:[c021]])</f>
        <v>{id:90,title: "Extiendo mis manos", subtitle: "Oda XXVII de Salomón", category: "Precatecumenado", moments: ["Antiguo Testamento"], url: "/cantos/resucito/e/extiendomismanos.html"},</v>
      </c>
      <c r="AI93" t="str">
        <f>UPPER(Table13456[[#This Row],[Titulo]])</f>
        <v>EXTIENDO MIS MANOS</v>
      </c>
      <c r="AJ93" t="str">
        <f>LOWER(SUBSTITUTE(Table13456[[#This Row],[CANTO]], " ", ""))</f>
        <v>extiendomismanos</v>
      </c>
      <c r="AK93" t="str">
        <f>Table13456[[#This Row],[Subtitle5]]</f>
        <v>Oda XXVII de Salomón</v>
      </c>
      <c r="AM93" t="str">
        <f>Table1[[#Headers],[CANTO]]</f>
        <v>CANTO</v>
      </c>
      <c r="AN93" t="str">
        <f>Table13456[[#This Row],[CANTO]]</f>
        <v>EXTIENDO MIS MANOS</v>
      </c>
    </row>
    <row r="94" spans="1:40" x14ac:dyDescent="0.35">
      <c r="A94">
        <v>75</v>
      </c>
      <c r="B94" t="s">
        <v>311</v>
      </c>
      <c r="C94">
        <v>91</v>
      </c>
      <c r="D94" t="s">
        <v>312</v>
      </c>
      <c r="E94" t="s">
        <v>313</v>
      </c>
      <c r="F94" t="s">
        <v>314</v>
      </c>
      <c r="G94" t="s">
        <v>513</v>
      </c>
      <c r="H94" t="s">
        <v>316</v>
      </c>
      <c r="I94" t="s">
        <v>317</v>
      </c>
      <c r="J94" t="s">
        <v>314</v>
      </c>
      <c r="K94" t="s">
        <v>514</v>
      </c>
      <c r="L94" t="s">
        <v>319</v>
      </c>
      <c r="M94" t="s">
        <v>320</v>
      </c>
      <c r="N94" t="s">
        <v>314</v>
      </c>
      <c r="O94" t="s">
        <v>329</v>
      </c>
      <c r="P94" t="s">
        <v>314</v>
      </c>
      <c r="Q94" t="s">
        <v>322</v>
      </c>
      <c r="R94" t="s">
        <v>314</v>
      </c>
      <c r="S94" t="s">
        <v>295</v>
      </c>
      <c r="AD94" t="s">
        <v>325</v>
      </c>
      <c r="AE94" t="str" cm="1">
        <f t="array" ref="AE94">_xlfn.LET(
    _xlpm.texto_limpio, _xlfn.REDUCE(
        LOWER(Table13456[[#This Row],[Titulo]]),
        {"á";"é";"í";"ó";"ú";"ñ";",";" "},
        _xlfn.LAMBDA(_xlpm.acum,_xlpm.caracter, SUBSTITUTE(_xlpm.acum, _xlpm.caracter, CHOOSE(MATCH(_xlpm.caracter, {"á";"é";"í";"ó";"ú";"ñ";",";" "}, 0), "a","e","i","o","u","n","","")))
    ),
    _xlfn.CONCAT("/cantos/resucito/", AG94, "/", _xlpm.texto_limpio, ".html")
)</f>
        <v>/cantos/resucito/e/exultadjustosenelsenor.html</v>
      </c>
      <c r="AF94" t="s">
        <v>326</v>
      </c>
      <c r="AG94" t="str">
        <f>LOWER(LEFT(Table13456[[#This Row],[Titulo]],1))</f>
        <v>e</v>
      </c>
      <c r="AH94" t="str">
        <f>_xlfn.CONCAT(Table13456[[#This Row],[ID]:[c021]])</f>
        <v>{id:91,title: "Exultad, justos, en el Señor", subtitle: "Sal 33 (32)", category: "Precatecumenado", moments: ["Pascua"], url: "/cantos/resucito/e/exultadjustosenelsenor.html"},</v>
      </c>
      <c r="AI94" t="str">
        <f>UPPER(Table13456[[#This Row],[Titulo]])</f>
        <v>EXULTAD, JUSTOS, EN EL SEÑOR</v>
      </c>
      <c r="AJ94" t="str">
        <f>LOWER(SUBSTITUTE(Table13456[[#This Row],[CANTO]], " ", ""))</f>
        <v>exultad,justos,enelseñor</v>
      </c>
      <c r="AK94" t="str">
        <f>Table13456[[#This Row],[Subtitle5]]</f>
        <v>Sal 33 (32)</v>
      </c>
      <c r="AM94" t="str">
        <f>Table1[[#Headers],[CANTO]]</f>
        <v>CANTO</v>
      </c>
      <c r="AN94" t="str">
        <f>Table13456[[#This Row],[CANTO]]</f>
        <v>EXULTAD, JUSTOS, EN EL SEÑOR</v>
      </c>
    </row>
    <row r="95" spans="1:40" x14ac:dyDescent="0.35">
      <c r="A95">
        <v>76</v>
      </c>
      <c r="B95" t="s">
        <v>311</v>
      </c>
      <c r="C95">
        <v>92</v>
      </c>
      <c r="D95" t="s">
        <v>312</v>
      </c>
      <c r="E95" t="s">
        <v>313</v>
      </c>
      <c r="F95" t="s">
        <v>314</v>
      </c>
      <c r="G95" t="s">
        <v>515</v>
      </c>
      <c r="H95" t="s">
        <v>316</v>
      </c>
      <c r="I95" t="s">
        <v>317</v>
      </c>
      <c r="J95" t="s">
        <v>314</v>
      </c>
      <c r="K95" t="s">
        <v>209</v>
      </c>
      <c r="L95" t="s">
        <v>319</v>
      </c>
      <c r="M95" t="s">
        <v>320</v>
      </c>
      <c r="N95" t="s">
        <v>314</v>
      </c>
      <c r="O95" t="s">
        <v>329</v>
      </c>
      <c r="P95" t="s">
        <v>314</v>
      </c>
      <c r="Q95" t="s">
        <v>322</v>
      </c>
      <c r="R95" t="s">
        <v>314</v>
      </c>
      <c r="S95" t="s">
        <v>370</v>
      </c>
      <c r="T95" t="s">
        <v>323</v>
      </c>
      <c r="U95" t="s">
        <v>330</v>
      </c>
      <c r="V95" t="s">
        <v>323</v>
      </c>
      <c r="W95" t="s">
        <v>331</v>
      </c>
      <c r="X95" t="s">
        <v>323</v>
      </c>
      <c r="Y95" t="s">
        <v>338</v>
      </c>
      <c r="AD95" t="s">
        <v>325</v>
      </c>
      <c r="AE95" t="str" cm="1">
        <f t="array" ref="AE95">_xlfn.LET(
    _xlpm.texto_limpio, _xlfn.REDUCE(
        LOWER(Table13456[[#This Row],[Titulo]]),
        {"á";"é";"í";"ó";"ú";"ñ";",";" "},
        _xlfn.LAMBDA(_xlpm.acum,_xlpm.caracter, SUBSTITUTE(_xlpm.acum, _xlpm.caracter, CHOOSE(MATCH(_xlpm.caracter, {"á";"é";"í";"ó";"ú";"ñ";",";" "}, 0), "a","e","i","o","u","n","","")))
    ),
    _xlfn.CONCAT("/cantos/resucito/", AG95, "/", _xlpm.texto_limpio, ".html")
)</f>
        <v>/cantos/resucito/f/felicidadparaelhombre.html</v>
      </c>
      <c r="AF95" t="s">
        <v>326</v>
      </c>
      <c r="AG95" t="str">
        <f>LOWER(LEFT(Table13456[[#This Row],[Titulo]],1))</f>
        <v>f</v>
      </c>
      <c r="AH95" t="str">
        <f>_xlfn.CONCAT(Table13456[[#This Row],[ID]:[c021]])</f>
        <v>{id:92,title: "Felicidad para el hombre", subtitle: "Sal 128 (127)", category: "Precatecumenado", moments: ["Paz", "Comunión", "Final", "Antiguo Testamento"], url: "/cantos/resucito/f/felicidadparaelhombre.html"},</v>
      </c>
      <c r="AI95" t="str">
        <f>UPPER(Table13456[[#This Row],[Titulo]])</f>
        <v>FELICIDAD PARA EL HOMBRE</v>
      </c>
      <c r="AJ95" t="str">
        <f>LOWER(SUBSTITUTE(Table13456[[#This Row],[CANTO]], " ", ""))</f>
        <v>felicidadparaelhombre</v>
      </c>
      <c r="AK95" t="str">
        <f>Table13456[[#This Row],[Subtitle5]]</f>
        <v>Sal 128 (127)</v>
      </c>
      <c r="AM95" t="str">
        <f>Table1[[#Headers],[CANTO]]</f>
        <v>CANTO</v>
      </c>
      <c r="AN95" t="str">
        <f>Table13456[[#This Row],[CANTO]]</f>
        <v>FELICIDAD PARA EL HOMBRE</v>
      </c>
    </row>
    <row r="96" spans="1:40" x14ac:dyDescent="0.35">
      <c r="A96">
        <v>188</v>
      </c>
      <c r="B96" t="s">
        <v>311</v>
      </c>
      <c r="C96">
        <v>93</v>
      </c>
      <c r="D96" t="s">
        <v>312</v>
      </c>
      <c r="E96" t="s">
        <v>313</v>
      </c>
      <c r="F96" t="s">
        <v>314</v>
      </c>
      <c r="G96" t="s">
        <v>516</v>
      </c>
      <c r="H96" t="s">
        <v>316</v>
      </c>
      <c r="I96" t="s">
        <v>317</v>
      </c>
      <c r="J96" t="s">
        <v>314</v>
      </c>
      <c r="K96" t="s">
        <v>517</v>
      </c>
      <c r="L96" t="s">
        <v>319</v>
      </c>
      <c r="M96" t="s">
        <v>320</v>
      </c>
      <c r="N96" t="s">
        <v>314</v>
      </c>
      <c r="O96" s="7" t="s">
        <v>351</v>
      </c>
      <c r="P96" t="s">
        <v>314</v>
      </c>
      <c r="Q96" t="s">
        <v>322</v>
      </c>
      <c r="R96" t="s">
        <v>314</v>
      </c>
      <c r="S96" t="s">
        <v>305</v>
      </c>
      <c r="T96" t="s">
        <v>323</v>
      </c>
      <c r="U96" t="s">
        <v>338</v>
      </c>
      <c r="AD96" t="s">
        <v>325</v>
      </c>
      <c r="AE96" t="str" cm="1">
        <f t="array" ref="AE96">_xlfn.LET(
    _xlpm.texto_limpio, _xlfn.REDUCE(
        LOWER(Table13456[[#This Row],[Titulo]]),
        {"á";"é";"í";"ó";"ú";"ñ";",";" "},
        _xlfn.LAMBDA(_xlpm.acum,_xlpm.caracter, SUBSTITUTE(_xlpm.acum, _xlpm.caracter, CHOOSE(MATCH(_xlpm.caracter, {"á";"é";"í";"ó";"ú";"ñ";",";" "}, 0), "a","e","i","o","u","n","","")))
    ),
    _xlfn.CONCAT("/cantos/resucito/", AG96, "/", _xlpm.texto_limpio, ".html")
)</f>
        <v>/cantos/resucito/g/gloriaadiosenloaltodelcielo.html</v>
      </c>
      <c r="AF96" t="s">
        <v>326</v>
      </c>
      <c r="AG96" t="str">
        <f>LOWER(LEFT(Table13456[[#This Row],[Titulo]],1))</f>
        <v>g</v>
      </c>
      <c r="AH96" t="str">
        <f>_xlfn.CONCAT(Table13456[[#This Row],[ID]:[c021]])</f>
        <v>{id:93,title: "Gloria a Dios en lo alto del cielo", subtitle: "Himno Litúrgico", category: "Liturgia", moments: ["Entrada", "Antiguo Testamento"], url: "/cantos/resucito/g/gloriaadiosenloaltodelcielo.html"},</v>
      </c>
      <c r="AI96" t="str">
        <f>UPPER(Table13456[[#This Row],[Titulo]])</f>
        <v>GLORIA A DIOS EN LO ALTO DEL CIELO</v>
      </c>
      <c r="AJ96" t="str">
        <f>LOWER(SUBSTITUTE(Table13456[[#This Row],[CANTO]], " ", ""))</f>
        <v>gloriaadiosenloaltodelcielo</v>
      </c>
      <c r="AK96" t="str">
        <f>Table13456[[#This Row],[Subtitle5]]</f>
        <v>Himno Litúrgico</v>
      </c>
      <c r="AM96" t="str">
        <f>Table1[[#Headers],[CANTO]]</f>
        <v>CANTO</v>
      </c>
      <c r="AN96" t="str">
        <f>Table13456[[#This Row],[CANTO]]</f>
        <v>GLORIA A DIOS EN LO ALTO DEL CIELO</v>
      </c>
    </row>
    <row r="97" spans="1:40" x14ac:dyDescent="0.35">
      <c r="A97">
        <v>77</v>
      </c>
      <c r="B97" t="s">
        <v>311</v>
      </c>
      <c r="C97">
        <v>94</v>
      </c>
      <c r="D97" t="s">
        <v>312</v>
      </c>
      <c r="E97" t="s">
        <v>313</v>
      </c>
      <c r="F97" t="s">
        <v>314</v>
      </c>
      <c r="G97" t="s">
        <v>518</v>
      </c>
      <c r="H97" t="s">
        <v>316</v>
      </c>
      <c r="I97" t="s">
        <v>317</v>
      </c>
      <c r="J97" t="s">
        <v>314</v>
      </c>
      <c r="K97" t="s">
        <v>211</v>
      </c>
      <c r="L97" t="s">
        <v>319</v>
      </c>
      <c r="M97" t="s">
        <v>320</v>
      </c>
      <c r="N97" t="s">
        <v>314</v>
      </c>
      <c r="O97" t="s">
        <v>329</v>
      </c>
      <c r="P97" t="s">
        <v>314</v>
      </c>
      <c r="Q97" t="s">
        <v>322</v>
      </c>
      <c r="R97" t="s">
        <v>314</v>
      </c>
      <c r="S97" t="s">
        <v>305</v>
      </c>
      <c r="AD97" t="s">
        <v>325</v>
      </c>
      <c r="AE97" t="str" cm="1">
        <f t="array" ref="AE97">_xlfn.LET(
    _xlpm.texto_limpio, _xlfn.REDUCE(
        LOWER(Table13456[[#This Row],[Titulo]]),
        {"á";"é";"í";"ó";"ú";"ñ";",";" "},
        _xlfn.LAMBDA(_xlpm.acum,_xlpm.caracter, SUBSTITUTE(_xlpm.acum, _xlpm.caracter, CHOOSE(MATCH(_xlpm.caracter, {"á";"é";"í";"ó";"ú";"ñ";",";" "}, 0), "a","e","i","o","u","n","","")))
    ),
    _xlfn.CONCAT("/cantos/resucito/", AG97, "/", _xlpm.texto_limpio, ".html")
)</f>
        <v>/cantos/resucito/g/graciasayahveh.html</v>
      </c>
      <c r="AF97" t="s">
        <v>326</v>
      </c>
      <c r="AG97" t="str">
        <f>LOWER(LEFT(Table13456[[#This Row],[Titulo]],1))</f>
        <v>g</v>
      </c>
      <c r="AH97" t="str">
        <f>_xlfn.CONCAT(Table13456[[#This Row],[ID]:[c021]])</f>
        <v>{id:94,title: "Gracias a Yahveh", subtitle: "Sal 136 (135) - Melodía hebraica", category: "Precatecumenado", moments: ["Entrada"], url: "/cantos/resucito/g/graciasayahveh.html"},</v>
      </c>
      <c r="AI97" t="str">
        <f>UPPER(Table13456[[#This Row],[Titulo]])</f>
        <v>GRACIAS A YAHVEH</v>
      </c>
      <c r="AJ97" t="str">
        <f>LOWER(SUBSTITUTE(Table13456[[#This Row],[CANTO]], " ", ""))</f>
        <v>graciasayahveh</v>
      </c>
      <c r="AK97" t="str">
        <f>Table13456[[#This Row],[Subtitle5]]</f>
        <v>Sal 136 (135) - Melodía hebraica</v>
      </c>
      <c r="AM97" t="str">
        <f>Table1[[#Headers],[CANTO]]</f>
        <v>CANTO</v>
      </c>
      <c r="AN97" t="str">
        <f>Table13456[[#This Row],[CANTO]]</f>
        <v>GRACIAS A YAHVEH</v>
      </c>
    </row>
    <row r="98" spans="1:40" x14ac:dyDescent="0.35">
      <c r="A98">
        <v>78</v>
      </c>
      <c r="B98" t="s">
        <v>311</v>
      </c>
      <c r="C98">
        <v>95</v>
      </c>
      <c r="D98" t="s">
        <v>312</v>
      </c>
      <c r="E98" t="s">
        <v>313</v>
      </c>
      <c r="F98" t="s">
        <v>314</v>
      </c>
      <c r="G98" t="s">
        <v>519</v>
      </c>
      <c r="H98" t="s">
        <v>316</v>
      </c>
      <c r="I98" t="s">
        <v>317</v>
      </c>
      <c r="J98" t="s">
        <v>314</v>
      </c>
      <c r="K98" t="s">
        <v>520</v>
      </c>
      <c r="L98" t="s">
        <v>319</v>
      </c>
      <c r="M98" t="s">
        <v>320</v>
      </c>
      <c r="N98" t="s">
        <v>314</v>
      </c>
      <c r="O98" t="s">
        <v>329</v>
      </c>
      <c r="P98" t="s">
        <v>314</v>
      </c>
      <c r="Q98" t="s">
        <v>322</v>
      </c>
      <c r="R98" t="s">
        <v>314</v>
      </c>
      <c r="S98" t="s">
        <v>337</v>
      </c>
      <c r="T98" t="s">
        <v>323</v>
      </c>
      <c r="U98" t="s">
        <v>338</v>
      </c>
      <c r="AD98" t="s">
        <v>325</v>
      </c>
      <c r="AE98" t="str" cm="1">
        <f t="array" ref="AE98">_xlfn.LET(
    _xlpm.texto_limpio, _xlfn.REDUCE(
        LOWER(Table13456[[#This Row],[Titulo]]),
        {"á";"é";"í";"ó";"ú";"ñ";",";" "},
        _xlfn.LAMBDA(_xlpm.acum,_xlpm.caracter, SUBSTITUTE(_xlpm.acum, _xlpm.caracter, CHOOSE(MATCH(_xlpm.caracter, {"á";"é";"í";"ó";"ú";"ñ";",";" "}, 0), "a","e","i","o","u","n","","")))
    ),
    _xlfn.CONCAT("/cantos/resucito/", AG98, "/", _xlpm.texto_limpio, ".html")
)</f>
        <v>/cantos/resucito/g/gritadjubilosos.html</v>
      </c>
      <c r="AF98" t="s">
        <v>326</v>
      </c>
      <c r="AG98" t="str">
        <f>LOWER(LEFT(Table13456[[#This Row],[Titulo]],1))</f>
        <v>g</v>
      </c>
      <c r="AH98" t="str">
        <f>_xlfn.CONCAT(Table13456[[#This Row],[ID]:[c021]])</f>
        <v>{id:95,title: "Gritad jubilosos", subtitle: "Isaías 12,1ss", category: "Precatecumenado", moments: ["Cuaresma", "Antiguo Testamento"], url: "/cantos/resucito/g/gritadjubilosos.html"},</v>
      </c>
      <c r="AI98" t="str">
        <f>UPPER(Table13456[[#This Row],[Titulo]])</f>
        <v>GRITAD JUBILOSOS</v>
      </c>
      <c r="AJ98" t="str">
        <f>LOWER(SUBSTITUTE(Table13456[[#This Row],[CANTO]], " ", ""))</f>
        <v>gritadjubilosos</v>
      </c>
      <c r="AK98" t="str">
        <f>Table13456[[#This Row],[Subtitle5]]</f>
        <v>Isaías 12,1ss</v>
      </c>
      <c r="AM98" t="str">
        <f>Table1[[#Headers],[CANTO]]</f>
        <v>CANTO</v>
      </c>
      <c r="AN98" t="str">
        <f>Table13456[[#This Row],[CANTO]]</f>
        <v>GRITAD JUBILOSOS</v>
      </c>
    </row>
    <row r="99" spans="1:40" x14ac:dyDescent="0.35">
      <c r="A99">
        <v>79</v>
      </c>
      <c r="B99" t="s">
        <v>311</v>
      </c>
      <c r="C99">
        <v>96</v>
      </c>
      <c r="D99" t="s">
        <v>312</v>
      </c>
      <c r="E99" t="s">
        <v>313</v>
      </c>
      <c r="F99" t="s">
        <v>314</v>
      </c>
      <c r="G99" t="s">
        <v>521</v>
      </c>
      <c r="H99" t="s">
        <v>316</v>
      </c>
      <c r="I99" t="s">
        <v>317</v>
      </c>
      <c r="J99" t="s">
        <v>314</v>
      </c>
      <c r="K99" t="s">
        <v>522</v>
      </c>
      <c r="L99" t="s">
        <v>319</v>
      </c>
      <c r="M99" t="s">
        <v>320</v>
      </c>
      <c r="N99" t="s">
        <v>314</v>
      </c>
      <c r="O99" t="s">
        <v>329</v>
      </c>
      <c r="P99" t="s">
        <v>314</v>
      </c>
      <c r="Q99" t="s">
        <v>322</v>
      </c>
      <c r="R99" t="s">
        <v>314</v>
      </c>
      <c r="S99" t="s">
        <v>438</v>
      </c>
      <c r="T99" t="s">
        <v>323</v>
      </c>
      <c r="U99" t="s">
        <v>338</v>
      </c>
      <c r="AD99" t="s">
        <v>325</v>
      </c>
      <c r="AE99" t="str" cm="1">
        <f t="array" ref="AE99">_xlfn.LET(
    _xlpm.texto_limpio, _xlfn.REDUCE(
        LOWER(Table13456[[#This Row],[Titulo]]),
        {"á";"é";"í";"ó";"ú";"ñ";",";" "},
        _xlfn.LAMBDA(_xlpm.acum,_xlpm.caracter, SUBSTITUTE(_xlpm.acum, _xlpm.caracter, CHOOSE(MATCH(_xlpm.caracter, {"á";"é";"í";"ó";"ú";"ñ";",";" "}, 0), "a","e","i","o","u","n","","")))
    ),
    _xlfn.CONCAT("/cantos/resucito/", AG99, "/", _xlpm.texto_limpio, ".html")
)</f>
        <v>/cantos/resucito/h/haciatimoradasanta.html</v>
      </c>
      <c r="AF99" t="s">
        <v>326</v>
      </c>
      <c r="AG99" t="str">
        <f>LOWER(LEFT(Table13456[[#This Row],[Titulo]],1))</f>
        <v>h</v>
      </c>
      <c r="AH99" t="str">
        <f>_xlfn.CONCAT(Table13456[[#This Row],[ID]:[c021]])</f>
        <v>{id:96,title: "Hacia ti, morada santa", subtitle: "Himno procesional eucarístico (Kiko Argüello)", category: "Precatecumenado", moments: ["Fracción del Pan", "Antiguo Testamento"], url: "/cantos/resucito/h/haciatimoradasanta.html"},</v>
      </c>
      <c r="AI99" t="str">
        <f>UPPER(Table13456[[#This Row],[Titulo]])</f>
        <v>HACIA TI, MORADA SANTA</v>
      </c>
      <c r="AJ99" t="str">
        <f>LOWER(SUBSTITUTE(Table13456[[#This Row],[CANTO]], " ", ""))</f>
        <v>haciati,moradasanta</v>
      </c>
      <c r="AK99" t="str">
        <f>Table13456[[#This Row],[Subtitle5]]</f>
        <v>Himno procesional eucarístico (Kiko Argüello)</v>
      </c>
      <c r="AM99" t="str">
        <f>Table1[[#Headers],[CANTO]]</f>
        <v>CANTO</v>
      </c>
      <c r="AN99" t="str">
        <f>Table13456[[#This Row],[CANTO]]</f>
        <v>HACIA TI, MORADA SANTA</v>
      </c>
    </row>
    <row r="100" spans="1:40" x14ac:dyDescent="0.35">
      <c r="A100">
        <v>80</v>
      </c>
      <c r="B100" t="s">
        <v>311</v>
      </c>
      <c r="C100">
        <v>97</v>
      </c>
      <c r="D100" t="s">
        <v>312</v>
      </c>
      <c r="E100" t="s">
        <v>313</v>
      </c>
      <c r="F100" t="s">
        <v>314</v>
      </c>
      <c r="G100" t="s">
        <v>523</v>
      </c>
      <c r="H100" t="s">
        <v>316</v>
      </c>
      <c r="I100" t="s">
        <v>317</v>
      </c>
      <c r="J100" t="s">
        <v>314</v>
      </c>
      <c r="K100" t="s">
        <v>215</v>
      </c>
      <c r="L100" t="s">
        <v>319</v>
      </c>
      <c r="M100" t="s">
        <v>320</v>
      </c>
      <c r="N100" t="s">
        <v>314</v>
      </c>
      <c r="O100" t="s">
        <v>329</v>
      </c>
      <c r="P100" t="s">
        <v>314</v>
      </c>
      <c r="Q100" t="s">
        <v>322</v>
      </c>
      <c r="R100" t="s">
        <v>314</v>
      </c>
      <c r="S100" t="s">
        <v>337</v>
      </c>
      <c r="T100" t="s">
        <v>323</v>
      </c>
      <c r="U100" t="s">
        <v>295</v>
      </c>
      <c r="V100" t="s">
        <v>323</v>
      </c>
      <c r="W100" t="s">
        <v>324</v>
      </c>
      <c r="AD100" t="s">
        <v>325</v>
      </c>
      <c r="AE100" t="str" cm="1">
        <f t="array" ref="AE100">_xlfn.LET(
    _xlpm.texto_limpio, _xlfn.REDUCE(
        LOWER(Table13456[[#This Row],[Titulo]]),
        {"á";"é";"í";"ó";"ú";"ñ";",";" "},
        _xlfn.LAMBDA(_xlpm.acum,_xlpm.caracter, SUBSTITUTE(_xlpm.acum, _xlpm.caracter, CHOOSE(MATCH(_xlpm.caracter, {"á";"é";"í";"ó";"ú";"ñ";",";" "}, 0), "a","e","i","o","u","n","","")))
    ),
    _xlfn.CONCAT("/cantos/resucito/", AG100, "/", _xlpm.texto_limpio, ".html")
)</f>
        <v>/cantos/resucito/h/hastacuando.html</v>
      </c>
      <c r="AF100" t="s">
        <v>326</v>
      </c>
      <c r="AG100" t="str">
        <f>LOWER(LEFT(Table13456[[#This Row],[Titulo]],1))</f>
        <v>h</v>
      </c>
      <c r="AH100" t="str">
        <f>_xlfn.CONCAT(Table13456[[#This Row],[ID]:[c021]])</f>
        <v>{id:97,title: "Hasta cuándo", subtitle: "Sal 13 (12)", category: "Precatecumenado", moments: ["Cuaresma", "Pascua", "Laudes/Visperas"], url: "/cantos/resucito/h/hastacuando.html"},</v>
      </c>
      <c r="AI100" t="str">
        <f>UPPER(Table13456[[#This Row],[Titulo]])</f>
        <v>HASTA CUÁNDO</v>
      </c>
      <c r="AJ100" t="str">
        <f>LOWER(SUBSTITUTE(Table13456[[#This Row],[CANTO]], " ", ""))</f>
        <v>hastacuándo</v>
      </c>
      <c r="AK100" t="str">
        <f>Table13456[[#This Row],[Subtitle5]]</f>
        <v>Sal 13 (12)</v>
      </c>
      <c r="AM100" t="str">
        <f>Table1[[#Headers],[CANTO]]</f>
        <v>CANTO</v>
      </c>
      <c r="AN100" t="str">
        <f>Table13456[[#This Row],[CANTO]]</f>
        <v>HASTA CUÁNDO</v>
      </c>
    </row>
    <row r="101" spans="1:40" x14ac:dyDescent="0.35">
      <c r="A101">
        <v>81</v>
      </c>
      <c r="B101" t="s">
        <v>311</v>
      </c>
      <c r="C101">
        <v>98</v>
      </c>
      <c r="D101" t="s">
        <v>312</v>
      </c>
      <c r="E101" t="s">
        <v>313</v>
      </c>
      <c r="F101" t="s">
        <v>314</v>
      </c>
      <c r="G101" t="s">
        <v>524</v>
      </c>
      <c r="H101" t="s">
        <v>316</v>
      </c>
      <c r="I101" t="s">
        <v>317</v>
      </c>
      <c r="J101" t="s">
        <v>314</v>
      </c>
      <c r="K101" t="s">
        <v>525</v>
      </c>
      <c r="L101" t="s">
        <v>319</v>
      </c>
      <c r="M101" t="s">
        <v>320</v>
      </c>
      <c r="N101" t="s">
        <v>314</v>
      </c>
      <c r="O101" t="s">
        <v>329</v>
      </c>
      <c r="P101" t="s">
        <v>314</v>
      </c>
      <c r="Q101" t="s">
        <v>322</v>
      </c>
      <c r="R101" t="s">
        <v>314</v>
      </c>
      <c r="S101" t="s">
        <v>362</v>
      </c>
      <c r="T101" t="s">
        <v>323</v>
      </c>
      <c r="U101" t="s">
        <v>332</v>
      </c>
      <c r="AD101" t="s">
        <v>325</v>
      </c>
      <c r="AE101" t="str" cm="1">
        <f t="array" ref="AE101">_xlfn.LET(
    _xlpm.texto_limpio, _xlfn.REDUCE(
        LOWER(Table13456[[#This Row],[Titulo]]),
        {"á";"é";"í";"ó";"ú";"ñ";",";" "},
        _xlfn.LAMBDA(_xlpm.acum,_xlpm.caracter, SUBSTITUTE(_xlpm.acum, _xlpm.caracter, CHOOSE(MATCH(_xlpm.caracter, {"á";"é";"í";"ó";"ú";"ñ";",";" "}, 0), "a","e","i","o","u","n","","")))
    ),
    _xlfn.CONCAT("/cantos/resucito/", AG101, "/", _xlpm.texto_limpio, ".html")
)</f>
        <v>/cantos/resucito/h/heaquimisiervo.html</v>
      </c>
      <c r="AF101" t="s">
        <v>326</v>
      </c>
      <c r="AG101" t="str">
        <f>LOWER(LEFT(Table13456[[#This Row],[Titulo]],1))</f>
        <v>h</v>
      </c>
      <c r="AH101" t="str">
        <f>_xlfn.CONCAT(Table13456[[#This Row],[ID]:[c021]])</f>
        <v>{id:98,title: "He aquí mi siervo", subtitle: "Isaías 42,1-4; Mateo 12,18-21 - Primer canto de Siervo de Yahveh", category: "Precatecumenado", moments: ["Adviento", "Nuevo Testamento"], url: "/cantos/resucito/h/heaquimisiervo.html"},</v>
      </c>
      <c r="AI101" t="str">
        <f>UPPER(Table13456[[#This Row],[Titulo]])</f>
        <v>HE AQUÍ MI SIERVO</v>
      </c>
      <c r="AJ101" t="str">
        <f>LOWER(SUBSTITUTE(Table13456[[#This Row],[CANTO]], " ", ""))</f>
        <v>heaquímisiervo</v>
      </c>
      <c r="AK101" t="str">
        <f>Table13456[[#This Row],[Subtitle5]]</f>
        <v>Isaías 42,1-4; Mateo 12,18-21 - Primer canto de Siervo de Yahveh</v>
      </c>
      <c r="AM101" t="str">
        <f>Table1[[#Headers],[CANTO]]</f>
        <v>CANTO</v>
      </c>
      <c r="AN101" t="str">
        <f>Table13456[[#This Row],[CANTO]]</f>
        <v>HE AQUÍ MI SIERVO</v>
      </c>
    </row>
    <row r="102" spans="1:40" x14ac:dyDescent="0.35">
      <c r="A102">
        <v>226</v>
      </c>
      <c r="B102" t="s">
        <v>311</v>
      </c>
      <c r="C102">
        <v>99</v>
      </c>
      <c r="D102" t="s">
        <v>312</v>
      </c>
      <c r="E102" t="s">
        <v>313</v>
      </c>
      <c r="F102" t="s">
        <v>314</v>
      </c>
      <c r="G102" t="s">
        <v>526</v>
      </c>
      <c r="H102" t="s">
        <v>316</v>
      </c>
      <c r="I102" t="s">
        <v>317</v>
      </c>
      <c r="J102" t="s">
        <v>314</v>
      </c>
      <c r="K102" t="s">
        <v>527</v>
      </c>
      <c r="L102" t="s">
        <v>319</v>
      </c>
      <c r="M102" t="s">
        <v>320</v>
      </c>
      <c r="N102" t="s">
        <v>314</v>
      </c>
      <c r="O102" s="8" t="s">
        <v>430</v>
      </c>
      <c r="P102" t="s">
        <v>314</v>
      </c>
      <c r="Q102" t="s">
        <v>322</v>
      </c>
      <c r="R102" t="s">
        <v>314</v>
      </c>
      <c r="S102" t="s">
        <v>362</v>
      </c>
      <c r="T102" t="s">
        <v>323</v>
      </c>
      <c r="U102" t="s">
        <v>337</v>
      </c>
      <c r="V102" t="s">
        <v>323</v>
      </c>
      <c r="W102" t="s">
        <v>338</v>
      </c>
      <c r="AD102" t="s">
        <v>325</v>
      </c>
      <c r="AE102" t="str" cm="1">
        <f t="array" ref="AE102">_xlfn.LET(
    _xlpm.texto_limpio, _xlfn.REDUCE(
        LOWER(Table13456[[#This Row],[Titulo]]),
        {"á";"é";"í";"ó";"ú";"ñ";",";" "},
        _xlfn.LAMBDA(_xlpm.acum,_xlpm.caracter, SUBSTITUTE(_xlpm.acum, _xlpm.caracter, CHOOSE(MATCH(_xlpm.caracter, {"á";"é";"í";"ó";"ú";"ñ";",";" "}, 0), "a","e","i","o","u","n","","")))
    ),
    _xlfn.CONCAT("/cantos/resucito/", AG102, "/", _xlpm.texto_limpio, ".html")
)</f>
        <v>/cantos/resucito/h/heaquiquenuestroespejoeselsenor.html</v>
      </c>
      <c r="AF102" t="s">
        <v>326</v>
      </c>
      <c r="AG102" t="str">
        <f>LOWER(LEFT(Table13456[[#This Row],[Titulo]],1))</f>
        <v>h</v>
      </c>
      <c r="AH102" t="str">
        <f>_xlfn.CONCAT(Table13456[[#This Row],[ID]:[c021]])</f>
        <v>{id:99,title: "He aquí que nuestro espejo es el Señor", subtitle: "Oda XIII de Salomón", category: "Catecumenado", moments: ["Adviento", "Cuaresma", "Antiguo Testamento"], url: "/cantos/resucito/h/heaquiquenuestroespejoeselsenor.html"},</v>
      </c>
      <c r="AI102" t="str">
        <f>UPPER(Table13456[[#This Row],[Titulo]])</f>
        <v>HE AQUÍ QUE NUESTRO ESPEJO ES EL SEÑOR</v>
      </c>
      <c r="AJ102" t="str">
        <f>LOWER(SUBSTITUTE(Table13456[[#This Row],[CANTO]], " ", ""))</f>
        <v>heaquíquenuestroespejoeselseñor</v>
      </c>
      <c r="AK102" t="str">
        <f>Table13456[[#This Row],[Subtitle5]]</f>
        <v>Oda XIII de Salomón</v>
      </c>
      <c r="AM102" t="str">
        <f>Table1[[#Headers],[CANTO]]</f>
        <v>CANTO</v>
      </c>
      <c r="AN102" t="str">
        <f>Table13456[[#This Row],[CANTO]]</f>
        <v>HE AQUÍ QUE NUESTRO ESPEJO ES EL SEÑOR</v>
      </c>
    </row>
    <row r="103" spans="1:40" x14ac:dyDescent="0.35">
      <c r="A103">
        <v>82</v>
      </c>
      <c r="B103" t="s">
        <v>311</v>
      </c>
      <c r="C103">
        <v>100</v>
      </c>
      <c r="D103" t="s">
        <v>312</v>
      </c>
      <c r="E103" t="s">
        <v>313</v>
      </c>
      <c r="F103" t="s">
        <v>314</v>
      </c>
      <c r="G103" t="s">
        <v>528</v>
      </c>
      <c r="H103" t="s">
        <v>316</v>
      </c>
      <c r="I103" t="s">
        <v>317</v>
      </c>
      <c r="J103" t="s">
        <v>314</v>
      </c>
      <c r="K103" t="s">
        <v>529</v>
      </c>
      <c r="L103" t="s">
        <v>319</v>
      </c>
      <c r="M103" t="s">
        <v>320</v>
      </c>
      <c r="N103" t="s">
        <v>314</v>
      </c>
      <c r="O103" t="s">
        <v>329</v>
      </c>
      <c r="P103" t="s">
        <v>314</v>
      </c>
      <c r="Q103" t="s">
        <v>322</v>
      </c>
      <c r="R103" t="s">
        <v>314</v>
      </c>
      <c r="S103" t="s">
        <v>295</v>
      </c>
      <c r="T103" t="s">
        <v>323</v>
      </c>
      <c r="U103" t="s">
        <v>330</v>
      </c>
      <c r="V103" t="s">
        <v>323</v>
      </c>
      <c r="W103" t="s">
        <v>338</v>
      </c>
      <c r="AD103" t="s">
        <v>325</v>
      </c>
      <c r="AE103" t="str" cm="1">
        <f t="array" ref="AE103">_xlfn.LET(
    _xlpm.texto_limpio, _xlfn.REDUCE(
        LOWER(Table13456[[#This Row],[Titulo]]),
        {"á";"é";"í";"ó";"ú";"ñ";",";" "},
        _xlfn.LAMBDA(_xlpm.acum,_xlpm.caracter, SUBSTITUTE(_xlpm.acum, _xlpm.caracter, CHOOSE(MATCH(_xlpm.caracter, {"á";"é";"í";"ó";"ú";"ñ";",";" "}, 0), "a","e","i","o","u","n","","")))
    ),
    _xlfn.CONCAT("/cantos/resucito/", AG103, "/", _xlpm.texto_limpio, ".html")
)</f>
        <v>/cantos/resucito/h/heaquiquevengopresto.html</v>
      </c>
      <c r="AF103" t="s">
        <v>326</v>
      </c>
      <c r="AG103" t="str">
        <f>LOWER(LEFT(Table13456[[#This Row],[Titulo]],1))</f>
        <v>h</v>
      </c>
      <c r="AH103" t="str">
        <f>_xlfn.CONCAT(Table13456[[#This Row],[ID]:[c021]])</f>
        <v>{id:100,title: "He aquí que vengo presto", subtitle: "Apocalipsis 22,12-16", category: "Precatecumenado", moments: ["Pascua", "Comunión", "Antiguo Testamento"], url: "/cantos/resucito/h/heaquiquevengopresto.html"},</v>
      </c>
      <c r="AI103" t="str">
        <f>UPPER(Table13456[[#This Row],[Titulo]])</f>
        <v>HE AQUÍ QUE VENGO PRESTO</v>
      </c>
      <c r="AJ103" t="str">
        <f>LOWER(SUBSTITUTE(Table13456[[#This Row],[CANTO]], " ", ""))</f>
        <v>heaquíquevengopresto</v>
      </c>
      <c r="AK103" t="str">
        <f>Table13456[[#This Row],[Subtitle5]]</f>
        <v>Apocalipsis 22,12-16</v>
      </c>
      <c r="AM103" t="str">
        <f>Table1[[#Headers],[CANTO]]</f>
        <v>CANTO</v>
      </c>
      <c r="AN103" t="str">
        <f>Table13456[[#This Row],[CANTO]]</f>
        <v>HE AQUÍ QUE VENGO PRESTO</v>
      </c>
    </row>
    <row r="104" spans="1:40" x14ac:dyDescent="0.35">
      <c r="A104">
        <v>83</v>
      </c>
      <c r="B104" t="s">
        <v>311</v>
      </c>
      <c r="C104">
        <v>101</v>
      </c>
      <c r="D104" t="s">
        <v>312</v>
      </c>
      <c r="E104" t="s">
        <v>313</v>
      </c>
      <c r="F104" t="s">
        <v>314</v>
      </c>
      <c r="G104" t="s">
        <v>530</v>
      </c>
      <c r="H104" t="s">
        <v>316</v>
      </c>
      <c r="I104" t="s">
        <v>317</v>
      </c>
      <c r="J104" t="s">
        <v>314</v>
      </c>
      <c r="K104" t="s">
        <v>531</v>
      </c>
      <c r="L104" t="s">
        <v>319</v>
      </c>
      <c r="M104" t="s">
        <v>320</v>
      </c>
      <c r="N104" t="s">
        <v>314</v>
      </c>
      <c r="O104" t="s">
        <v>329</v>
      </c>
      <c r="P104" t="s">
        <v>314</v>
      </c>
      <c r="Q104" t="s">
        <v>322</v>
      </c>
      <c r="R104" t="s">
        <v>314</v>
      </c>
      <c r="S104" t="s">
        <v>337</v>
      </c>
      <c r="T104" t="s">
        <v>323</v>
      </c>
      <c r="U104" t="s">
        <v>332</v>
      </c>
      <c r="AD104" t="s">
        <v>325</v>
      </c>
      <c r="AE104" t="str" cm="1">
        <f t="array" ref="AE104">_xlfn.LET(
    _xlpm.texto_limpio, _xlfn.REDUCE(
        LOWER(Table13456[[#This Row],[Titulo]]),
        {"á";"é";"í";"ó";"ú";"ñ";",";" "},
        _xlfn.LAMBDA(_xlpm.acum,_xlpm.caracter, SUBSTITUTE(_xlpm.acum, _xlpm.caracter, CHOOSE(MATCH(_xlpm.caracter, {"á";"é";"í";"ó";"ú";"ñ";",";" "}, 0), "a","e","i","o","u","n","","")))
    ),
    _xlfn.CONCAT("/cantos/resucito/", AG104, "/", _xlpm.texto_limpio, ".html")
)</f>
        <v>/cantos/resucito/h/heesperadoenelsenor.html</v>
      </c>
      <c r="AF104" t="s">
        <v>326</v>
      </c>
      <c r="AG104" t="str">
        <f>LOWER(LEFT(Table13456[[#This Row],[Titulo]],1))</f>
        <v>h</v>
      </c>
      <c r="AH104" t="str">
        <f>_xlfn.CONCAT(Table13456[[#This Row],[ID]:[c021]])</f>
        <v>{id:101,title: "He esperado en el Señor", subtitle: "Salmo 40 (39)", category: "Precatecumenado", moments: ["Cuaresma", "Nuevo Testamento"], url: "/cantos/resucito/h/heesperadoenelsenor.html"},</v>
      </c>
      <c r="AI104" t="str">
        <f>UPPER(Table13456[[#This Row],[Titulo]])</f>
        <v>HE ESPERADO EN EL SEÑOR</v>
      </c>
      <c r="AJ104" t="str">
        <f>LOWER(SUBSTITUTE(Table13456[[#This Row],[CANTO]], " ", ""))</f>
        <v>heesperadoenelseñor</v>
      </c>
      <c r="AK104" t="str">
        <f>Table13456[[#This Row],[Subtitle5]]</f>
        <v>Salmo 40 (39)</v>
      </c>
      <c r="AM104" t="str">
        <f>Table1[[#Headers],[CANTO]]</f>
        <v>CANTO</v>
      </c>
      <c r="AN104" t="str">
        <f>Table13456[[#This Row],[CANTO]]</f>
        <v>HE ESPERADO EN EL SEÑOR</v>
      </c>
    </row>
    <row r="105" spans="1:40" x14ac:dyDescent="0.35">
      <c r="A105">
        <v>241</v>
      </c>
      <c r="B105" t="s">
        <v>311</v>
      </c>
      <c r="C105">
        <v>102</v>
      </c>
      <c r="D105" t="s">
        <v>312</v>
      </c>
      <c r="E105" t="s">
        <v>313</v>
      </c>
      <c r="F105" t="s">
        <v>314</v>
      </c>
      <c r="G105" t="s">
        <v>532</v>
      </c>
      <c r="H105" t="s">
        <v>316</v>
      </c>
      <c r="I105" t="s">
        <v>317</v>
      </c>
      <c r="J105" t="s">
        <v>314</v>
      </c>
      <c r="K105" t="s">
        <v>533</v>
      </c>
      <c r="L105" t="s">
        <v>319</v>
      </c>
      <c r="M105" t="s">
        <v>320</v>
      </c>
      <c r="N105" t="s">
        <v>314</v>
      </c>
      <c r="O105" s="4" t="s">
        <v>321</v>
      </c>
      <c r="P105" t="s">
        <v>314</v>
      </c>
      <c r="Q105" t="s">
        <v>322</v>
      </c>
      <c r="R105" t="s">
        <v>314</v>
      </c>
      <c r="S105" t="s">
        <v>295</v>
      </c>
      <c r="AD105" t="s">
        <v>325</v>
      </c>
      <c r="AE105" t="str" cm="1">
        <f t="array" ref="AE105">_xlfn.LET(
    _xlpm.texto_limpio, _xlfn.REDUCE(
        LOWER(Table13456[[#This Row],[Titulo]]),
        {"á";"é";"í";"ó";"ú";"ñ";",";" "},
        _xlfn.LAMBDA(_xlpm.acum,_xlpm.caracter, SUBSTITUTE(_xlpm.acum, _xlpm.caracter, CHOOSE(MATCH(_xlpm.caracter, {"á";"é";"í";"ó";"ú";"ñ";",";" "}, 0), "a","e","i","o","u","n","","")))
    ),
    _xlfn.CONCAT("/cantos/resucito/", AG105, "/", _xlpm.texto_limpio, ".html")
)</f>
        <v>/cantos/resucito/h/hermosaeresamigamia.html</v>
      </c>
      <c r="AF105" t="s">
        <v>326</v>
      </c>
      <c r="AG105" t="str">
        <f>LOWER(LEFT(Table13456[[#This Row],[Titulo]],1))</f>
        <v>h</v>
      </c>
      <c r="AH105" t="str">
        <f>_xlfn.CONCAT(Table13456[[#This Row],[ID]:[c021]])</f>
        <v>{id:102,title: "Hermosa eres, amiga mía", subtitle: "Cantar de los cantares 6-7", category: "Eleccion", moments: ["Pascua"], url: "/cantos/resucito/h/hermosaeresamigamia.html"},</v>
      </c>
      <c r="AI105" t="str">
        <f>UPPER(Table13456[[#This Row],[Titulo]])</f>
        <v>HERMOSA ERES, AMIGA MÍA</v>
      </c>
      <c r="AJ105" t="str">
        <f>LOWER(SUBSTITUTE(Table13456[[#This Row],[CANTO]], " ", ""))</f>
        <v>hermosaeres,amigamía</v>
      </c>
      <c r="AK105" t="str">
        <f>Table13456[[#This Row],[Subtitle5]]</f>
        <v>Cantar de los cantares 6-7</v>
      </c>
      <c r="AM105" t="str">
        <f>Table1[[#Headers],[CANTO]]</f>
        <v>CANTO</v>
      </c>
      <c r="AN105" t="str">
        <f>Table13456[[#This Row],[CANTO]]</f>
        <v>HERMOSA ERES, AMIGA MÍA</v>
      </c>
    </row>
    <row r="106" spans="1:40" x14ac:dyDescent="0.35">
      <c r="A106">
        <v>84</v>
      </c>
      <c r="B106" t="s">
        <v>311</v>
      </c>
      <c r="C106">
        <v>103</v>
      </c>
      <c r="D106" t="s">
        <v>312</v>
      </c>
      <c r="E106" t="s">
        <v>313</v>
      </c>
      <c r="F106" t="s">
        <v>314</v>
      </c>
      <c r="G106" t="s">
        <v>534</v>
      </c>
      <c r="H106" t="s">
        <v>316</v>
      </c>
      <c r="I106" t="s">
        <v>317</v>
      </c>
      <c r="J106" t="s">
        <v>314</v>
      </c>
      <c r="K106" t="s">
        <v>535</v>
      </c>
      <c r="L106" t="s">
        <v>319</v>
      </c>
      <c r="M106" t="s">
        <v>320</v>
      </c>
      <c r="N106" t="s">
        <v>314</v>
      </c>
      <c r="O106" t="s">
        <v>329</v>
      </c>
      <c r="P106" t="s">
        <v>314</v>
      </c>
      <c r="Q106" t="s">
        <v>322</v>
      </c>
      <c r="R106" t="s">
        <v>314</v>
      </c>
      <c r="S106" t="s">
        <v>297</v>
      </c>
      <c r="T106" t="s">
        <v>323</v>
      </c>
      <c r="U106" t="s">
        <v>330</v>
      </c>
      <c r="V106" t="s">
        <v>323</v>
      </c>
      <c r="W106" t="s">
        <v>332</v>
      </c>
      <c r="AD106" t="s">
        <v>325</v>
      </c>
      <c r="AE106" t="str" cm="1">
        <f t="array" ref="AE106">_xlfn.LET(
    _xlpm.texto_limpio, _xlfn.REDUCE(
        LOWER(Table13456[[#This Row],[Titulo]]),
        {"á";"é";"í";"ó";"ú";"ñ";",";" "},
        _xlfn.LAMBDA(_xlpm.acum,_xlpm.caracter, SUBSTITUTE(_xlpm.acum, _xlpm.caracter, CHOOSE(MATCH(_xlpm.caracter, {"á";"é";"í";"ó";"ú";"ñ";",";" "}, 0), "a","e","i","o","u","n","","")))
    ),
    _xlfn.CONCAT("/cantos/resucito/", AG106, "/", _xlpm.texto_limpio, ".html")
)</f>
        <v>/cantos/resucito/h/hijasdejerusalen.html</v>
      </c>
      <c r="AF106" t="s">
        <v>326</v>
      </c>
      <c r="AG106" t="str">
        <f>LOWER(LEFT(Table13456[[#This Row],[Titulo]],1))</f>
        <v>h</v>
      </c>
      <c r="AH106" t="str">
        <f>_xlfn.CONCAT(Table13456[[#This Row],[ID]:[c021]])</f>
        <v>{id:103,title: "Hijas de Jerusalén", subtitle: "Lucas 23,28-46", category: "Precatecumenado", moments: ["Pentecostés", "Comunión", "Nuevo Testamento"], url: "/cantos/resucito/h/hijasdejerusalen.html"},</v>
      </c>
      <c r="AI106" t="str">
        <f>UPPER(Table13456[[#This Row],[Titulo]])</f>
        <v>HIJAS DE JERUSALÉN</v>
      </c>
      <c r="AJ106" t="str">
        <f>LOWER(SUBSTITUTE(Table13456[[#This Row],[CANTO]], " ", ""))</f>
        <v>hijasdejerusalén</v>
      </c>
      <c r="AK106" t="str">
        <f>Table13456[[#This Row],[Subtitle5]]</f>
        <v>Lucas 23,28-46</v>
      </c>
      <c r="AM106" t="str">
        <f>Table1[[#Headers],[CANTO]]</f>
        <v>CANTO</v>
      </c>
      <c r="AN106" t="str">
        <f>Table13456[[#This Row],[CANTO]]</f>
        <v>HIJAS DE JERUSALÉN</v>
      </c>
    </row>
    <row r="107" spans="1:40" x14ac:dyDescent="0.35">
      <c r="A107">
        <v>85</v>
      </c>
      <c r="B107" t="s">
        <v>311</v>
      </c>
      <c r="C107">
        <v>104</v>
      </c>
      <c r="D107" t="s">
        <v>312</v>
      </c>
      <c r="E107" t="s">
        <v>313</v>
      </c>
      <c r="F107" t="s">
        <v>314</v>
      </c>
      <c r="G107" t="s">
        <v>536</v>
      </c>
      <c r="H107" t="s">
        <v>316</v>
      </c>
      <c r="I107" t="s">
        <v>317</v>
      </c>
      <c r="J107" t="s">
        <v>314</v>
      </c>
      <c r="K107" t="s">
        <v>221</v>
      </c>
      <c r="L107" t="s">
        <v>319</v>
      </c>
      <c r="M107" t="s">
        <v>320</v>
      </c>
      <c r="N107" t="s">
        <v>314</v>
      </c>
      <c r="O107" t="s">
        <v>329</v>
      </c>
      <c r="P107" t="s">
        <v>314</v>
      </c>
      <c r="Q107" t="s">
        <v>322</v>
      </c>
      <c r="R107" t="s">
        <v>314</v>
      </c>
      <c r="S107" t="s">
        <v>324</v>
      </c>
      <c r="T107" t="s">
        <v>323</v>
      </c>
      <c r="U107" t="s">
        <v>305</v>
      </c>
      <c r="AD107" t="s">
        <v>325</v>
      </c>
      <c r="AE107" t="str" cm="1">
        <f t="array" ref="AE107">_xlfn.LET(
    _xlpm.texto_limpio, _xlfn.REDUCE(
        LOWER(Table13456[[#This Row],[Titulo]]),
        {"á";"é";"í";"ó";"ú";"ñ";",";" "},
        _xlfn.LAMBDA(_xlpm.acum,_xlpm.caracter, SUBSTITUTE(_xlpm.acum, _xlpm.caracter, CHOOSE(MATCH(_xlpm.caracter, {"á";"é";"í";"ó";"ú";"ñ";",";" "}, 0), "a","e","i","o","u","n","","")))
    ),
    _xlfn.CONCAT("/cantos/resucito/", AG107, "/", _xlpm.texto_limpio, ".html")
)</f>
        <v>/cantos/resucito/h/himnoacristoluz.html</v>
      </c>
      <c r="AF107" t="s">
        <v>326</v>
      </c>
      <c r="AG107" t="str">
        <f>LOWER(LEFT(Table13456[[#This Row],[Titulo]],1))</f>
        <v>h</v>
      </c>
      <c r="AH107" t="str">
        <f>_xlfn.CONCAT(Table13456[[#This Row],[ID]:[c021]])</f>
        <v>{id:104,title: "Himno a Cristo luz", subtitle: "Himno vespertino (San Gregorio Nacianceno)", category: "Precatecumenado", moments: ["Laudes/Visperas", "Entrada"], url: "/cantos/resucito/h/himnoacristoluz.html"},</v>
      </c>
      <c r="AI107" t="str">
        <f>UPPER(Table13456[[#This Row],[Titulo]])</f>
        <v>HIMNO A CRISTO LUZ</v>
      </c>
      <c r="AJ107" t="str">
        <f>LOWER(SUBSTITUTE(Table13456[[#This Row],[CANTO]], " ", ""))</f>
        <v>himnoacristoluz</v>
      </c>
      <c r="AK107" t="str">
        <f>Table13456[[#This Row],[Subtitle5]]</f>
        <v>Himno vespertino (San Gregorio Nacianceno)</v>
      </c>
      <c r="AM107" t="str">
        <f>Table1[[#Headers],[CANTO]]</f>
        <v>CANTO</v>
      </c>
      <c r="AN107" t="str">
        <f>Table13456[[#This Row],[CANTO]]</f>
        <v>HIMNO A CRISTO LUZ</v>
      </c>
    </row>
    <row r="108" spans="1:40" x14ac:dyDescent="0.35">
      <c r="A108">
        <v>86</v>
      </c>
      <c r="B108" t="s">
        <v>311</v>
      </c>
      <c r="C108">
        <v>105</v>
      </c>
      <c r="D108" t="s">
        <v>312</v>
      </c>
      <c r="E108" t="s">
        <v>313</v>
      </c>
      <c r="F108" t="s">
        <v>314</v>
      </c>
      <c r="G108" t="s">
        <v>537</v>
      </c>
      <c r="H108" t="s">
        <v>316</v>
      </c>
      <c r="I108" t="s">
        <v>317</v>
      </c>
      <c r="J108" t="s">
        <v>314</v>
      </c>
      <c r="K108" t="s">
        <v>538</v>
      </c>
      <c r="L108" t="s">
        <v>319</v>
      </c>
      <c r="M108" t="s">
        <v>320</v>
      </c>
      <c r="N108" t="s">
        <v>314</v>
      </c>
      <c r="O108" t="s">
        <v>329</v>
      </c>
      <c r="P108" t="s">
        <v>314</v>
      </c>
      <c r="Q108" t="s">
        <v>322</v>
      </c>
      <c r="R108" t="s">
        <v>314</v>
      </c>
      <c r="S108" t="s">
        <v>337</v>
      </c>
      <c r="T108" t="s">
        <v>323</v>
      </c>
      <c r="U108" t="s">
        <v>382</v>
      </c>
      <c r="V108" t="s">
        <v>323</v>
      </c>
      <c r="W108" t="s">
        <v>332</v>
      </c>
      <c r="AD108" t="s">
        <v>325</v>
      </c>
      <c r="AE108" t="str" cm="1">
        <f t="array" ref="AE108">_xlfn.LET(
    _xlpm.texto_limpio, _xlfn.REDUCE(
        LOWER(Table13456[[#This Row],[Titulo]]),
        {"á";"é";"í";"ó";"ú";"ñ";",";" "},
        _xlfn.LAMBDA(_xlpm.acum,_xlpm.caracter, SUBSTITUTE(_xlpm.acum, _xlpm.caracter, CHOOSE(MATCH(_xlpm.caracter, {"á";"é";"í";"ó";"ú";"ñ";",";" "}, 0), "a","e","i","o","u","n","","")))
    ),
    _xlfn.CONCAT("/cantos/resucito/", AG108, "/", _xlpm.texto_limpio, ".html")
)</f>
        <v>/cantos/resucito/h/himnoalacaridad.html</v>
      </c>
      <c r="AF108" t="s">
        <v>326</v>
      </c>
      <c r="AG108" t="str">
        <f>LOWER(LEFT(Table13456[[#This Row],[Titulo]],1))</f>
        <v>h</v>
      </c>
      <c r="AH108" t="str">
        <f>_xlfn.CONCAT(Table13456[[#This Row],[ID]:[c021]])</f>
        <v>{id:105,title: "Himno a la caridad", subtitle: "1 Corintios 13,1-7", category: "Precatecumenado", moments: ["Cuaresma", "Fracción del Fracción del Pan", "Nuevo Testamento"], url: "/cantos/resucito/h/himnoalacaridad.html"},</v>
      </c>
      <c r="AI108" t="str">
        <f>UPPER(Table13456[[#This Row],[Titulo]])</f>
        <v>HIMNO A LA CARIDAD</v>
      </c>
      <c r="AJ108" t="str">
        <f>LOWER(SUBSTITUTE(Table13456[[#This Row],[CANTO]], " ", ""))</f>
        <v>himnoalacaridad</v>
      </c>
      <c r="AK108" t="str">
        <f>Table13456[[#This Row],[Subtitle5]]</f>
        <v>1 Corintios 13,1-7</v>
      </c>
      <c r="AM108" t="str">
        <f>Table1[[#Headers],[CANTO]]</f>
        <v>CANTO</v>
      </c>
      <c r="AN108" t="str">
        <f>Table13456[[#This Row],[CANTO]]</f>
        <v>HIMNO A LA CARIDAD</v>
      </c>
    </row>
    <row r="109" spans="1:40" x14ac:dyDescent="0.35">
      <c r="A109">
        <v>227</v>
      </c>
      <c r="B109" t="s">
        <v>311</v>
      </c>
      <c r="C109">
        <v>106</v>
      </c>
      <c r="D109" t="s">
        <v>312</v>
      </c>
      <c r="E109" t="s">
        <v>313</v>
      </c>
      <c r="F109" t="s">
        <v>314</v>
      </c>
      <c r="G109" t="s">
        <v>539</v>
      </c>
      <c r="H109" t="s">
        <v>316</v>
      </c>
      <c r="I109" t="s">
        <v>317</v>
      </c>
      <c r="J109" t="s">
        <v>314</v>
      </c>
      <c r="K109" t="s">
        <v>540</v>
      </c>
      <c r="L109" t="s">
        <v>319</v>
      </c>
      <c r="M109" t="s">
        <v>320</v>
      </c>
      <c r="N109" t="s">
        <v>314</v>
      </c>
      <c r="O109" s="8" t="s">
        <v>430</v>
      </c>
      <c r="P109" t="s">
        <v>314</v>
      </c>
      <c r="Q109" t="s">
        <v>322</v>
      </c>
      <c r="R109" t="s">
        <v>314</v>
      </c>
      <c r="S109" t="s">
        <v>362</v>
      </c>
      <c r="AD109" t="s">
        <v>325</v>
      </c>
      <c r="AE109" t="str" cm="1">
        <f t="array" ref="AE109">_xlfn.LET(
    _xlpm.texto_limpio, _xlfn.REDUCE(
        LOWER(Table13456[[#This Row],[Titulo]]),
        {"á";"é";"í";"ó";"ú";"ñ";",";" "},
        _xlfn.LAMBDA(_xlpm.acum,_xlpm.caracter, SUBSTITUTE(_xlpm.acum, _xlpm.caracter, CHOOSE(MATCH(_xlpm.caracter, {"á";"é";"í";"ó";"ú";"ñ";",";" "}, 0), "a","e","i","o","u","n","","")))
    ),
    _xlfn.CONCAT("/cantos/resucito/", AG109, "/", _xlpm.texto_limpio, ".html")
)</f>
        <v>/cantos/resucito/h/himnoalacruzgloriosa.html</v>
      </c>
      <c r="AF109" t="s">
        <v>326</v>
      </c>
      <c r="AG109" t="str">
        <f>LOWER(LEFT(Table13456[[#This Row],[Titulo]],1))</f>
        <v>h</v>
      </c>
      <c r="AH109" t="str">
        <f>_xlfn.CONCAT(Table13456[[#This Row],[ID]:[c021]])</f>
        <v>{id:106,title: "Himno a la cruz gloriosa", subtitle: "Homilía La Santa Pascua (Anónimo s. II)", category: "Catecumenado", moments: ["Adviento"], url: "/cantos/resucito/h/himnoalacruzgloriosa.html"},</v>
      </c>
      <c r="AI109" t="str">
        <f>UPPER(Table13456[[#This Row],[Titulo]])</f>
        <v>HIMNO A LA CRUZ GLORIOSA</v>
      </c>
      <c r="AJ109" t="str">
        <f>LOWER(SUBSTITUTE(Table13456[[#This Row],[CANTO]], " ", ""))</f>
        <v>himnoalacruzgloriosa</v>
      </c>
      <c r="AK109" t="str">
        <f>Table13456[[#This Row],[Subtitle5]]</f>
        <v>Homilía La Santa Pascua (Anónimo s. II)</v>
      </c>
      <c r="AM109" t="str">
        <f>Table1[[#Headers],[CANTO]]</f>
        <v>CANTO</v>
      </c>
      <c r="AN109" t="str">
        <f>Table13456[[#This Row],[CANTO]]</f>
        <v>HIMNO A LA CRUZ GLORIOSA</v>
      </c>
    </row>
    <row r="110" spans="1:40" x14ac:dyDescent="0.35">
      <c r="A110">
        <v>87</v>
      </c>
      <c r="B110" t="s">
        <v>311</v>
      </c>
      <c r="C110">
        <v>107</v>
      </c>
      <c r="D110" t="s">
        <v>312</v>
      </c>
      <c r="E110" t="s">
        <v>313</v>
      </c>
      <c r="F110" t="s">
        <v>314</v>
      </c>
      <c r="G110" t="s">
        <v>541</v>
      </c>
      <c r="H110" t="s">
        <v>316</v>
      </c>
      <c r="I110" t="s">
        <v>317</v>
      </c>
      <c r="J110" t="s">
        <v>314</v>
      </c>
      <c r="K110" t="s">
        <v>542</v>
      </c>
      <c r="L110" t="s">
        <v>319</v>
      </c>
      <c r="M110" t="s">
        <v>320</v>
      </c>
      <c r="N110" t="s">
        <v>314</v>
      </c>
      <c r="O110" t="s">
        <v>329</v>
      </c>
      <c r="P110" t="s">
        <v>314</v>
      </c>
      <c r="Q110" t="s">
        <v>322</v>
      </c>
      <c r="R110" t="s">
        <v>314</v>
      </c>
      <c r="S110" t="s">
        <v>324</v>
      </c>
      <c r="AD110" t="s">
        <v>325</v>
      </c>
      <c r="AE110" t="str" cm="1">
        <f t="array" ref="AE110">_xlfn.LET(
    _xlpm.texto_limpio, _xlfn.REDUCE(
        LOWER(Table13456[[#This Row],[Titulo]]),
        {"á";"é";"í";"ó";"ú";"ñ";",";" "},
        _xlfn.LAMBDA(_xlpm.acum,_xlpm.caracter, SUBSTITUTE(_xlpm.acum, _xlpm.caracter, CHOOSE(MATCH(_xlpm.caracter, {"á";"é";"í";"ó";"ú";"ñ";",";" "}, 0), "a","e","i","o","u","n","","")))
    ),
    _xlfn.CONCAT("/cantos/resucito/", AG110, "/", _xlpm.texto_limpio, ".html")
)</f>
        <v>/cantos/resucito/h/himnoalakenosis.html</v>
      </c>
      <c r="AF110" t="s">
        <v>326</v>
      </c>
      <c r="AG110" t="str">
        <f>LOWER(LEFT(Table13456[[#This Row],[Titulo]],1))</f>
        <v>h</v>
      </c>
      <c r="AH110" t="str">
        <f>_xlfn.CONCAT(Table13456[[#This Row],[ID]:[c021]])</f>
        <v>{id:107,title: "Himno a la kenosis", subtitle: "Filipenses 2,1-11", category: "Precatecumenado", moments: ["Laudes/Visperas"], url: "/cantos/resucito/h/himnoalakenosis.html"},</v>
      </c>
      <c r="AI110" t="str">
        <f>UPPER(Table13456[[#This Row],[Titulo]])</f>
        <v>HIMNO A LA KENOSIS</v>
      </c>
      <c r="AJ110" t="str">
        <f>LOWER(SUBSTITUTE(Table13456[[#This Row],[CANTO]], " ", ""))</f>
        <v>himnoalakenosis</v>
      </c>
      <c r="AK110" t="str">
        <f>Table13456[[#This Row],[Subtitle5]]</f>
        <v>Filipenses 2,1-11</v>
      </c>
      <c r="AM110" t="str">
        <f>Table1[[#Headers],[CANTO]]</f>
        <v>CANTO</v>
      </c>
      <c r="AN110" t="str">
        <f>Table13456[[#This Row],[CANTO]]</f>
        <v>HIMNO A LA KENOSIS</v>
      </c>
    </row>
    <row r="111" spans="1:40" x14ac:dyDescent="0.35">
      <c r="A111">
        <v>88</v>
      </c>
      <c r="B111" t="s">
        <v>311</v>
      </c>
      <c r="C111">
        <v>108</v>
      </c>
      <c r="D111" t="s">
        <v>312</v>
      </c>
      <c r="E111" t="s">
        <v>313</v>
      </c>
      <c r="F111" t="s">
        <v>314</v>
      </c>
      <c r="G111" t="s">
        <v>543</v>
      </c>
      <c r="H111" t="s">
        <v>316</v>
      </c>
      <c r="I111" t="s">
        <v>317</v>
      </c>
      <c r="J111" t="s">
        <v>314</v>
      </c>
      <c r="K111" t="s">
        <v>544</v>
      </c>
      <c r="L111" t="s">
        <v>319</v>
      </c>
      <c r="M111" t="s">
        <v>320</v>
      </c>
      <c r="N111" t="s">
        <v>314</v>
      </c>
      <c r="O111" t="s">
        <v>329</v>
      </c>
      <c r="P111" t="s">
        <v>314</v>
      </c>
      <c r="Q111" t="s">
        <v>322</v>
      </c>
      <c r="R111" t="s">
        <v>314</v>
      </c>
      <c r="S111" t="s">
        <v>295</v>
      </c>
      <c r="T111" t="s">
        <v>323</v>
      </c>
      <c r="U111" t="s">
        <v>324</v>
      </c>
      <c r="AD111" t="s">
        <v>325</v>
      </c>
      <c r="AE111" t="str" cm="1">
        <f t="array" ref="AE111">_xlfn.LET(
    _xlpm.texto_limpio, _xlfn.REDUCE(
        LOWER(Table13456[[#This Row],[Titulo]]),
        {"á";"é";"í";"ó";"ú";"ñ";",";" "},
        _xlfn.LAMBDA(_xlpm.acum,_xlpm.caracter, SUBSTITUTE(_xlpm.acum, _xlpm.caracter, CHOOSE(MATCH(_xlpm.caracter, {"á";"é";"í";"ó";"ú";"ñ";",";" "}, 0), "a","e","i","o","u","n","","")))
    ),
    _xlfn.CONCAT("/cantos/resucito/", AG111, "/", _xlpm.texto_limpio, ".html")
)</f>
        <v>/cantos/resucito/h/himnodeadviento.html</v>
      </c>
      <c r="AF111" t="s">
        <v>326</v>
      </c>
      <c r="AG111" t="str">
        <f>LOWER(LEFT(Table13456[[#This Row],[Titulo]],1))</f>
        <v>h</v>
      </c>
      <c r="AH111" t="str">
        <f>_xlfn.CONCAT(Table13456[[#This Row],[ID]:[c021]])</f>
        <v>{id:108,title: "Himno de Adviento", subtitle: "Himno lat. «Vox clara ecce Intonat»", category: "Precatecumenado", moments: ["Pascua", "Laudes/Visperas"], url: "/cantos/resucito/h/himnodeadviento.html"},</v>
      </c>
      <c r="AI111" t="str">
        <f>UPPER(Table13456[[#This Row],[Titulo]])</f>
        <v>HIMNO DE ADVIENTO</v>
      </c>
      <c r="AJ111" t="str">
        <f>LOWER(SUBSTITUTE(Table13456[[#This Row],[CANTO]], " ", ""))</f>
        <v>himnodeadviento</v>
      </c>
      <c r="AK111" t="str">
        <f>Table13456[[#This Row],[Subtitle5]]</f>
        <v>Himno lat. «Vox clara ecce Intonat»</v>
      </c>
      <c r="AM111" t="str">
        <f>Table1[[#Headers],[CANTO]]</f>
        <v>CANTO</v>
      </c>
      <c r="AN111" t="str">
        <f>Table13456[[#This Row],[CANTO]]</f>
        <v>HIMNO DE ADVIENTO</v>
      </c>
    </row>
    <row r="112" spans="1:40" x14ac:dyDescent="0.35">
      <c r="A112">
        <v>89</v>
      </c>
      <c r="B112" t="s">
        <v>311</v>
      </c>
      <c r="C112">
        <v>109</v>
      </c>
      <c r="D112" t="s">
        <v>312</v>
      </c>
      <c r="E112" t="s">
        <v>313</v>
      </c>
      <c r="F112" t="s">
        <v>314</v>
      </c>
      <c r="G112" t="s">
        <v>545</v>
      </c>
      <c r="H112" t="s">
        <v>316</v>
      </c>
      <c r="I112" t="s">
        <v>317</v>
      </c>
      <c r="J112" t="s">
        <v>314</v>
      </c>
      <c r="K112" t="s">
        <v>546</v>
      </c>
      <c r="L112" t="s">
        <v>319</v>
      </c>
      <c r="M112" t="s">
        <v>320</v>
      </c>
      <c r="N112" t="s">
        <v>314</v>
      </c>
      <c r="O112" t="s">
        <v>329</v>
      </c>
      <c r="P112" t="s">
        <v>314</v>
      </c>
      <c r="Q112" t="s">
        <v>322</v>
      </c>
      <c r="R112" t="s">
        <v>314</v>
      </c>
      <c r="S112" t="s">
        <v>295</v>
      </c>
      <c r="T112" t="s">
        <v>323</v>
      </c>
      <c r="U112" t="s">
        <v>330</v>
      </c>
      <c r="V112" t="s">
        <v>323</v>
      </c>
      <c r="W112" t="s">
        <v>331</v>
      </c>
      <c r="X112" t="s">
        <v>323</v>
      </c>
      <c r="Y112" t="s">
        <v>338</v>
      </c>
      <c r="AD112" t="s">
        <v>325</v>
      </c>
      <c r="AE112" t="str" cm="1">
        <f t="array" ref="AE112">_xlfn.LET(
    _xlpm.texto_limpio, _xlfn.REDUCE(
        LOWER(Table13456[[#This Row],[Titulo]]),
        {"á";"é";"í";"ó";"ú";"ñ";",";" "},
        _xlfn.LAMBDA(_xlpm.acum,_xlpm.caracter, SUBSTITUTE(_xlpm.acum, _xlpm.caracter, CHOOSE(MATCH(_xlpm.caracter, {"á";"é";"í";"ó";"ú";"ñ";",";" "}, 0), "a","e","i","o","u","n","","")))
    ),
    _xlfn.CONCAT("/cantos/resucito/", AG112, "/", _xlpm.texto_limpio, ".html")
)</f>
        <v>/cantos/resucito/h/himnodelaascension.html</v>
      </c>
      <c r="AF112" t="s">
        <v>326</v>
      </c>
      <c r="AG112" t="str">
        <f>LOWER(LEFT(Table13456[[#This Row],[Titulo]],1))</f>
        <v>h</v>
      </c>
      <c r="AH112" t="str">
        <f>_xlfn.CONCAT(Table13456[[#This Row],[ID]:[c021]])</f>
        <v>{id:109,title: "Himno de la Ascensión", subtitle: "Himno de Laudes del tiempo Pascual, de la Ascensión a Pentecostés  / Himno de la liturgia de las horas ", category: "Precatecumenado", moments: ["Pascua", "Comunión", "Final", "Antiguo Testamento"], url: "/cantos/resucito/h/himnodelaascension.html"},</v>
      </c>
      <c r="AI112" t="str">
        <f>UPPER(Table13456[[#This Row],[Titulo]])</f>
        <v>HIMNO DE LA ASCENSIÓN</v>
      </c>
      <c r="AJ112" t="str">
        <f>LOWER(SUBSTITUTE(Table13456[[#This Row],[CANTO]], " ", ""))</f>
        <v>himnodelaascensión</v>
      </c>
      <c r="AK112" t="str">
        <f>Table13456[[#This Row],[Subtitle5]]</f>
        <v xml:space="preserve">Himno de Laudes del tiempo Pascual, de la Ascensión a Pentecostés  / Himno de la liturgia de las horas </v>
      </c>
      <c r="AM112" t="str">
        <f>Table1[[#Headers],[CANTO]]</f>
        <v>CANTO</v>
      </c>
      <c r="AN112" t="str">
        <f>Table13456[[#This Row],[CANTO]]</f>
        <v>HIMNO DE LA ASCENSIÓN</v>
      </c>
    </row>
    <row r="113" spans="1:40" x14ac:dyDescent="0.35">
      <c r="A113">
        <v>90</v>
      </c>
      <c r="B113" t="s">
        <v>311</v>
      </c>
      <c r="C113">
        <v>110</v>
      </c>
      <c r="D113" t="s">
        <v>312</v>
      </c>
      <c r="E113" t="s">
        <v>313</v>
      </c>
      <c r="F113" t="s">
        <v>314</v>
      </c>
      <c r="G113" t="s">
        <v>547</v>
      </c>
      <c r="H113" t="s">
        <v>316</v>
      </c>
      <c r="I113" t="s">
        <v>317</v>
      </c>
      <c r="J113" t="s">
        <v>314</v>
      </c>
      <c r="K113" t="s">
        <v>548</v>
      </c>
      <c r="L113" t="s">
        <v>319</v>
      </c>
      <c r="M113" t="s">
        <v>320</v>
      </c>
      <c r="N113" t="s">
        <v>314</v>
      </c>
      <c r="O113" t="s">
        <v>329</v>
      </c>
      <c r="P113" t="s">
        <v>314</v>
      </c>
      <c r="Q113" t="s">
        <v>322</v>
      </c>
      <c r="R113" t="s">
        <v>314</v>
      </c>
      <c r="S113" t="s">
        <v>331</v>
      </c>
      <c r="T113" t="s">
        <v>323</v>
      </c>
      <c r="U113" t="s">
        <v>332</v>
      </c>
      <c r="AD113" t="s">
        <v>325</v>
      </c>
      <c r="AE113" t="str" cm="1">
        <f t="array" ref="AE113">_xlfn.LET(
    _xlpm.texto_limpio, _xlfn.REDUCE(
        LOWER(Table13456[[#This Row],[Titulo]]),
        {"á";"é";"í";"ó";"ú";"ñ";",";" "},
        _xlfn.LAMBDA(_xlpm.acum,_xlpm.caracter, SUBSTITUTE(_xlpm.acum, _xlpm.caracter, CHOOSE(MATCH(_xlpm.caracter, {"á";"é";"í";"ó";"ú";"ñ";",";" "}, 0), "a","e","i","o","u","n","","")))
    ),
    _xlfn.CONCAT("/cantos/resucito/", AG113, "/", _xlpm.texto_limpio, ".html")
)</f>
        <v>/cantos/resucito/h/himnodepascua.html</v>
      </c>
      <c r="AF113" t="s">
        <v>326</v>
      </c>
      <c r="AG113" t="str">
        <f>LOWER(LEFT(Table13456[[#This Row],[Titulo]],1))</f>
        <v>h</v>
      </c>
      <c r="AH113" t="str">
        <f>_xlfn.CONCAT(Table13456[[#This Row],[ID]:[c021]])</f>
        <v>{id:110,title: "Himno de Pascua", subtitle: "Himno lat. «Aurora lucis rutiiat»", category: "Precatecumenado", moments: ["Final", "Nuevo Testamento"], url: "/cantos/resucito/h/himnodepascua.html"},</v>
      </c>
      <c r="AI113" t="str">
        <f>UPPER(Table13456[[#This Row],[Titulo]])</f>
        <v>HIMNO DE PASCUA</v>
      </c>
      <c r="AJ113" t="str">
        <f>LOWER(SUBSTITUTE(Table13456[[#This Row],[CANTO]], " ", ""))</f>
        <v>himnodepascua</v>
      </c>
      <c r="AK113" t="str">
        <f>Table13456[[#This Row],[Subtitle5]]</f>
        <v>Himno lat. «Aurora lucis rutiiat»</v>
      </c>
      <c r="AM113" t="str">
        <f>Table1[[#Headers],[CANTO]]</f>
        <v>CANTO</v>
      </c>
      <c r="AN113" t="str">
        <f>Table13456[[#This Row],[CANTO]]</f>
        <v>HIMNO DE PASCUA</v>
      </c>
    </row>
    <row r="114" spans="1:40" x14ac:dyDescent="0.35">
      <c r="A114">
        <v>91</v>
      </c>
      <c r="B114" t="s">
        <v>311</v>
      </c>
      <c r="C114">
        <v>111</v>
      </c>
      <c r="D114" t="s">
        <v>312</v>
      </c>
      <c r="E114" t="s">
        <v>313</v>
      </c>
      <c r="F114" t="s">
        <v>314</v>
      </c>
      <c r="G114" t="s">
        <v>549</v>
      </c>
      <c r="H114" t="s">
        <v>316</v>
      </c>
      <c r="I114" t="s">
        <v>317</v>
      </c>
      <c r="J114" t="s">
        <v>314</v>
      </c>
      <c r="K114" t="s">
        <v>550</v>
      </c>
      <c r="L114" t="s">
        <v>319</v>
      </c>
      <c r="M114" t="s">
        <v>320</v>
      </c>
      <c r="N114" t="s">
        <v>314</v>
      </c>
      <c r="O114" t="s">
        <v>329</v>
      </c>
      <c r="P114" t="s">
        <v>314</v>
      </c>
      <c r="Q114" t="s">
        <v>322</v>
      </c>
      <c r="R114" t="s">
        <v>314</v>
      </c>
      <c r="S114" t="s">
        <v>337</v>
      </c>
      <c r="AD114" t="s">
        <v>325</v>
      </c>
      <c r="AE114" t="str" cm="1">
        <f t="array" ref="AE114">_xlfn.LET(
    _xlpm.texto_limpio, _xlfn.REDUCE(
        LOWER(Table13456[[#This Row],[Titulo]]),
        {"á";"é";"í";"ó";"ú";"ñ";",";" "},
        _xlfn.LAMBDA(_xlpm.acum,_xlpm.caracter, SUBSTITUTE(_xlpm.acum, _xlpm.caracter, CHOOSE(MATCH(_xlpm.caracter, {"á";"é";"í";"ó";"ú";"ñ";",";" "}, 0), "a","e","i","o","u","n","","")))
    ),
    _xlfn.CONCAT("/cantos/resucito/", AG114, "/", _xlpm.texto_limpio, ".html")
)</f>
        <v>/cantos/resucito/h/huyeamadomio.html</v>
      </c>
      <c r="AF114" t="s">
        <v>326</v>
      </c>
      <c r="AG114" t="str">
        <f>LOWER(LEFT(Table13456[[#This Row],[Titulo]],1))</f>
        <v>h</v>
      </c>
      <c r="AH114" t="str">
        <f>_xlfn.CONCAT(Table13456[[#This Row],[ID]:[c021]])</f>
        <v>{id:111,title: "Huye, amado mío", subtitle: "Cantar de los Cantares 8,10-14", category: "Precatecumenado", moments: ["Cuaresma"], url: "/cantos/resucito/h/huyeamadomio.html"},</v>
      </c>
      <c r="AI114" t="str">
        <f>UPPER(Table13456[[#This Row],[Titulo]])</f>
        <v>HUYE, AMADO MÍO</v>
      </c>
      <c r="AJ114" t="str">
        <f>LOWER(SUBSTITUTE(Table13456[[#This Row],[CANTO]], " ", ""))</f>
        <v>huye,amadomío</v>
      </c>
      <c r="AK114" t="str">
        <f>Table13456[[#This Row],[Subtitle5]]</f>
        <v>Cantar de los Cantares 8,10-14</v>
      </c>
      <c r="AM114" t="str">
        <f>Table1[[#Headers],[CANTO]]</f>
        <v>CANTO</v>
      </c>
      <c r="AN114" t="str">
        <f>Table13456[[#This Row],[CANTO]]</f>
        <v>HUYE, AMADO MÍO</v>
      </c>
    </row>
    <row r="115" spans="1:40" x14ac:dyDescent="0.35">
      <c r="A115">
        <v>92</v>
      </c>
      <c r="B115" t="s">
        <v>311</v>
      </c>
      <c r="C115">
        <v>112</v>
      </c>
      <c r="D115" t="s">
        <v>312</v>
      </c>
      <c r="E115" t="s">
        <v>313</v>
      </c>
      <c r="F115" t="s">
        <v>314</v>
      </c>
      <c r="G115" t="s">
        <v>551</v>
      </c>
      <c r="H115" t="s">
        <v>316</v>
      </c>
      <c r="I115" t="s">
        <v>317</v>
      </c>
      <c r="J115" t="s">
        <v>314</v>
      </c>
      <c r="K115" t="s">
        <v>552</v>
      </c>
      <c r="L115" t="s">
        <v>319</v>
      </c>
      <c r="M115" t="s">
        <v>320</v>
      </c>
      <c r="N115" t="s">
        <v>314</v>
      </c>
      <c r="O115" t="s">
        <v>329</v>
      </c>
      <c r="P115" t="s">
        <v>314</v>
      </c>
      <c r="Q115" t="s">
        <v>322</v>
      </c>
      <c r="R115" t="s">
        <v>314</v>
      </c>
      <c r="S115" t="s">
        <v>338</v>
      </c>
      <c r="AD115" t="s">
        <v>325</v>
      </c>
      <c r="AE115" t="str" cm="1">
        <f t="array" ref="AE115">_xlfn.LET(
    _xlpm.texto_limpio, _xlfn.REDUCE(
        LOWER(Table13456[[#This Row],[Titulo]]),
        {"á";"é";"í";"ó";"ú";"ñ";",";" "},
        _xlfn.LAMBDA(_xlpm.acum,_xlpm.caracter, SUBSTITUTE(_xlpm.acum, _xlpm.caracter, CHOOSE(MATCH(_xlpm.caracter, {"á";"é";"í";"ó";"ú";"ñ";",";" "}, 0), "a","e","i","o","u","n","","")))
    ),
    _xlfn.CONCAT("/cantos/resucito/", AG115, "/", _xlpm.texto_limpio, ".html")
)</f>
        <v>/cantos/resucito/i/idyanunciadamishermanos.html</v>
      </c>
      <c r="AF115" t="s">
        <v>326</v>
      </c>
      <c r="AG115" t="str">
        <f>LOWER(LEFT(Table13456[[#This Row],[Titulo]],1))</f>
        <v>i</v>
      </c>
      <c r="AH115" t="str">
        <f>_xlfn.CONCAT(Table13456[[#This Row],[ID]:[c021]])</f>
        <v>{id:112,title: "Id y anunciad a mis hermanos", subtitle: "Mateo 28,10.16-20", category: "Precatecumenado", moments: ["Antiguo Testamento"], url: "/cantos/resucito/i/idyanunciadamishermanos.html"},</v>
      </c>
      <c r="AI115" t="str">
        <f>UPPER(Table13456[[#This Row],[Titulo]])</f>
        <v>ID Y ANUNCIAD A MIS HERMANOS</v>
      </c>
      <c r="AJ115" t="str">
        <f>LOWER(SUBSTITUTE(Table13456[[#This Row],[CANTO]], " ", ""))</f>
        <v>idyanunciadamishermanos</v>
      </c>
      <c r="AK115" t="str">
        <f>Table13456[[#This Row],[Subtitle5]]</f>
        <v>Mateo 28,10.16-20</v>
      </c>
      <c r="AM115" t="str">
        <f>Table1[[#Headers],[CANTO]]</f>
        <v>CANTO</v>
      </c>
      <c r="AN115" t="str">
        <f>Table13456[[#This Row],[CANTO]]</f>
        <v>ID Y ANUNCIAD A MIS HERMANOS</v>
      </c>
    </row>
    <row r="116" spans="1:40" x14ac:dyDescent="0.35">
      <c r="A116">
        <v>93</v>
      </c>
      <c r="B116" t="s">
        <v>311</v>
      </c>
      <c r="C116">
        <v>113</v>
      </c>
      <c r="D116" t="s">
        <v>312</v>
      </c>
      <c r="E116" t="s">
        <v>313</v>
      </c>
      <c r="F116" t="s">
        <v>314</v>
      </c>
      <c r="G116" t="s">
        <v>553</v>
      </c>
      <c r="H116" t="s">
        <v>316</v>
      </c>
      <c r="I116" t="s">
        <v>317</v>
      </c>
      <c r="J116" t="s">
        <v>314</v>
      </c>
      <c r="K116" t="s">
        <v>230</v>
      </c>
      <c r="L116" t="s">
        <v>319</v>
      </c>
      <c r="M116" t="s">
        <v>320</v>
      </c>
      <c r="N116" t="s">
        <v>314</v>
      </c>
      <c r="O116" t="s">
        <v>329</v>
      </c>
      <c r="P116" t="s">
        <v>314</v>
      </c>
      <c r="Q116" t="s">
        <v>322</v>
      </c>
      <c r="R116" t="s">
        <v>314</v>
      </c>
      <c r="S116" t="s">
        <v>337</v>
      </c>
      <c r="T116" t="s">
        <v>323</v>
      </c>
      <c r="U116" t="s">
        <v>370</v>
      </c>
      <c r="V116" t="s">
        <v>323</v>
      </c>
      <c r="W116" t="s">
        <v>338</v>
      </c>
      <c r="AD116" t="s">
        <v>325</v>
      </c>
      <c r="AE116" t="str" cm="1">
        <f t="array" ref="AE116">_xlfn.LET(
    _xlpm.texto_limpio, _xlfn.REDUCE(
        LOWER(Table13456[[#This Row],[Titulo]]),
        {"á";"é";"í";"ó";"ú";"ñ";",";" "},
        _xlfn.LAMBDA(_xlpm.acum,_xlpm.caracter, SUBSTITUTE(_xlpm.acum, _xlpm.caracter, CHOOSE(MATCH(_xlpm.caracter, {"á";"é";"í";"ó";"ú";"ñ";",";" "}, 0), "a","e","i","o","u","n","","")))
    ),
    _xlfn.CONCAT("/cantos/resucito/", AG116, "/", _xlpm.texto_limpio, ".html")
)</f>
        <v>/cantos/resucito/i/improperios.html</v>
      </c>
      <c r="AF116" t="s">
        <v>326</v>
      </c>
      <c r="AG116" t="str">
        <f>LOWER(LEFT(Table13456[[#This Row],[Titulo]],1))</f>
        <v>i</v>
      </c>
      <c r="AH116" t="str">
        <f>_xlfn.CONCAT(Table13456[[#This Row],[ID]:[c021]])</f>
        <v>{id:113,title: "Improperios", subtitle: "Adoración de la santa Cruz el Viernes santo", category: "Precatecumenado", moments: ["Cuaresma", "Paz", "Antiguo Testamento"], url: "/cantos/resucito/i/improperios.html"},</v>
      </c>
      <c r="AI116" t="str">
        <f>UPPER(Table13456[[#This Row],[Titulo]])</f>
        <v>IMPROPERIOS</v>
      </c>
      <c r="AJ116" t="str">
        <f>LOWER(SUBSTITUTE(Table13456[[#This Row],[CANTO]], " ", ""))</f>
        <v>improperios</v>
      </c>
      <c r="AK116" t="str">
        <f>Table13456[[#This Row],[Subtitle5]]</f>
        <v>Adoración de la santa Cruz el Viernes santo</v>
      </c>
      <c r="AM116" t="str">
        <f>Table1[[#Headers],[CANTO]]</f>
        <v>CANTO</v>
      </c>
      <c r="AN116" t="str">
        <f>Table13456[[#This Row],[CANTO]]</f>
        <v>IMPROPERIOS</v>
      </c>
    </row>
    <row r="117" spans="1:40" x14ac:dyDescent="0.35">
      <c r="A117">
        <v>228</v>
      </c>
      <c r="B117" t="s">
        <v>311</v>
      </c>
      <c r="C117">
        <v>114</v>
      </c>
      <c r="D117" t="s">
        <v>312</v>
      </c>
      <c r="E117" t="s">
        <v>313</v>
      </c>
      <c r="F117" t="s">
        <v>314</v>
      </c>
      <c r="G117" t="s">
        <v>554</v>
      </c>
      <c r="H117" t="s">
        <v>316</v>
      </c>
      <c r="I117" t="s">
        <v>317</v>
      </c>
      <c r="J117" t="s">
        <v>314</v>
      </c>
      <c r="K117" t="s">
        <v>555</v>
      </c>
      <c r="L117" t="s">
        <v>319</v>
      </c>
      <c r="M117" t="s">
        <v>320</v>
      </c>
      <c r="N117" t="s">
        <v>314</v>
      </c>
      <c r="O117" s="8" t="s">
        <v>430</v>
      </c>
      <c r="P117" t="s">
        <v>314</v>
      </c>
      <c r="Q117" t="s">
        <v>322</v>
      </c>
      <c r="R117" t="s">
        <v>314</v>
      </c>
      <c r="S117" t="s">
        <v>332</v>
      </c>
      <c r="AD117" t="s">
        <v>325</v>
      </c>
      <c r="AE117" t="str" cm="1">
        <f t="array" ref="AE117">_xlfn.LET(
    _xlpm.texto_limpio, _xlfn.REDUCE(
        LOWER(Table13456[[#This Row],[Titulo]]),
        {"á";"é";"í";"ó";"ú";"ñ";",";" "},
        _xlfn.LAMBDA(_xlpm.acum,_xlpm.caracter, SUBSTITUTE(_xlpm.acum, _xlpm.caracter, CHOOSE(MATCH(_xlpm.caracter, {"á";"é";"í";"ó";"ú";"ñ";",";" "}, 0), "a","e","i","o","u","n","","")))
    ),
    _xlfn.CONCAT("/cantos/resucito/", AG117, "/", _xlpm.texto_limpio, ".html")
)</f>
        <v>/cantos/resucito/j/jacob.html</v>
      </c>
      <c r="AF117" t="s">
        <v>326</v>
      </c>
      <c r="AG117" t="str">
        <f>LOWER(LEFT(Table13456[[#This Row],[Titulo]],1))</f>
        <v>j</v>
      </c>
      <c r="AH117" t="str">
        <f>_xlfn.CONCAT(Table13456[[#This Row],[ID]:[c021]])</f>
        <v>{id:114,title: "Jacob", subtitle: "Genesis 32,23-29 ", category: "Catecumenado", moments: ["Nuevo Testamento"], url: "/cantos/resucito/j/jacob.html"},</v>
      </c>
      <c r="AI117" t="str">
        <f>UPPER(Table13456[[#This Row],[Titulo]])</f>
        <v>JACOB</v>
      </c>
      <c r="AJ117" t="str">
        <f>LOWER(SUBSTITUTE(Table13456[[#This Row],[CANTO]], " ", ""))</f>
        <v>jacob</v>
      </c>
      <c r="AK117" t="str">
        <f>Table13456[[#This Row],[Subtitle5]]</f>
        <v xml:space="preserve">Genesis 32,23-29 </v>
      </c>
      <c r="AM117" t="str">
        <f>Table1[[#Headers],[CANTO]]</f>
        <v>CANTO</v>
      </c>
      <c r="AN117" t="str">
        <f>Table13456[[#This Row],[CANTO]]</f>
        <v>JACOB</v>
      </c>
    </row>
    <row r="118" spans="1:40" x14ac:dyDescent="0.35">
      <c r="A118">
        <v>94</v>
      </c>
      <c r="B118" t="s">
        <v>311</v>
      </c>
      <c r="C118">
        <v>115</v>
      </c>
      <c r="D118" t="s">
        <v>312</v>
      </c>
      <c r="E118" t="s">
        <v>313</v>
      </c>
      <c r="F118" t="s">
        <v>314</v>
      </c>
      <c r="G118" t="s">
        <v>556</v>
      </c>
      <c r="H118" t="s">
        <v>316</v>
      </c>
      <c r="I118" t="s">
        <v>317</v>
      </c>
      <c r="J118" t="s">
        <v>314</v>
      </c>
      <c r="K118" t="s">
        <v>557</v>
      </c>
      <c r="L118" t="s">
        <v>319</v>
      </c>
      <c r="M118" t="s">
        <v>320</v>
      </c>
      <c r="N118" t="s">
        <v>314</v>
      </c>
      <c r="O118" t="s">
        <v>329</v>
      </c>
      <c r="P118" t="s">
        <v>314</v>
      </c>
      <c r="Q118" t="s">
        <v>322</v>
      </c>
      <c r="R118" t="s">
        <v>314</v>
      </c>
      <c r="S118" t="s">
        <v>360</v>
      </c>
      <c r="T118" t="s">
        <v>323</v>
      </c>
      <c r="U118" t="s">
        <v>299</v>
      </c>
      <c r="V118" t="s">
        <v>323</v>
      </c>
      <c r="W118" t="s">
        <v>332</v>
      </c>
      <c r="AD118" t="s">
        <v>325</v>
      </c>
      <c r="AE118" t="str" cm="1">
        <f t="array" ref="AE118">_xlfn.LET(
    _xlpm.texto_limpio, _xlfn.REDUCE(
        LOWER(Table13456[[#This Row],[Titulo]]),
        {"á";"é";"í";"ó";"ú";"ñ";",";" "},
        _xlfn.LAMBDA(_xlpm.acum,_xlpm.caracter, SUBSTITUTE(_xlpm.acum, _xlpm.caracter, CHOOSE(MATCH(_xlpm.caracter, {"á";"é";"í";"ó";"ú";"ñ";",";" "}, 0), "a","e","i","o","u","n","","")))
    ),
    _xlfn.CONCAT("/cantos/resucito/", AG118, "/", _xlpm.texto_limpio, ".html")
)</f>
        <v>/cantos/resucito/j/jerusalenreconstruida.html</v>
      </c>
      <c r="AF118" t="s">
        <v>326</v>
      </c>
      <c r="AG118" t="str">
        <f>LOWER(LEFT(Table13456[[#This Row],[Titulo]],1))</f>
        <v>j</v>
      </c>
      <c r="AH118" t="str">
        <f>_xlfn.CONCAT(Table13456[[#This Row],[ID]:[c021]])</f>
        <v>{id:115,title: "Jerusalén reconstruida", subtitle: "Tobias 13,11-17", category: "Precatecumenado", moments: ["Navidad", "Virgen", "Nuevo Testamento"], url: "/cantos/resucito/j/jerusalenreconstruida.html"},</v>
      </c>
      <c r="AI118" t="str">
        <f>UPPER(Table13456[[#This Row],[Titulo]])</f>
        <v>JERUSALÉN RECONSTRUIDA</v>
      </c>
      <c r="AJ118" t="str">
        <f>LOWER(SUBSTITUTE(Table13456[[#This Row],[CANTO]], " ", ""))</f>
        <v>jerusalénreconstruida</v>
      </c>
      <c r="AK118" t="str">
        <f>Table13456[[#This Row],[Subtitle5]]</f>
        <v>Tobias 13,11-17</v>
      </c>
      <c r="AM118" t="str">
        <f>Table1[[#Headers],[CANTO]]</f>
        <v>CANTO</v>
      </c>
      <c r="AN118" t="str">
        <f>Table13456[[#This Row],[CANTO]]</f>
        <v>JERUSALÉN RECONSTRUIDA</v>
      </c>
    </row>
    <row r="119" spans="1:40" x14ac:dyDescent="0.35">
      <c r="A119">
        <v>95</v>
      </c>
      <c r="B119" t="s">
        <v>311</v>
      </c>
      <c r="C119">
        <v>116</v>
      </c>
      <c r="D119" t="s">
        <v>312</v>
      </c>
      <c r="E119" t="s">
        <v>313</v>
      </c>
      <c r="F119" t="s">
        <v>314</v>
      </c>
      <c r="G119" t="s">
        <v>558</v>
      </c>
      <c r="H119" t="s">
        <v>316</v>
      </c>
      <c r="I119" t="s">
        <v>317</v>
      </c>
      <c r="J119" t="s">
        <v>314</v>
      </c>
      <c r="K119" t="s">
        <v>559</v>
      </c>
      <c r="L119" t="s">
        <v>319</v>
      </c>
      <c r="M119" t="s">
        <v>320</v>
      </c>
      <c r="N119" t="s">
        <v>314</v>
      </c>
      <c r="O119" t="s">
        <v>329</v>
      </c>
      <c r="P119" t="s">
        <v>314</v>
      </c>
      <c r="Q119" t="s">
        <v>322</v>
      </c>
      <c r="R119" t="s">
        <v>314</v>
      </c>
      <c r="S119" t="s">
        <v>337</v>
      </c>
      <c r="AD119" t="s">
        <v>325</v>
      </c>
      <c r="AE119" t="str" cm="1">
        <f t="array" ref="AE119">_xlfn.LET(
    _xlpm.texto_limpio, _xlfn.REDUCE(
        LOWER(Table13456[[#This Row],[Titulo]]),
        {"á";"é";"í";"ó";"ú";"ñ";",";" "},
        _xlfn.LAMBDA(_xlpm.acum,_xlpm.caracter, SUBSTITUTE(_xlpm.acum, _xlpm.caracter, CHOOSE(MATCH(_xlpm.caracter, {"á";"é";"í";"ó";"ú";"ñ";",";" "}, 0), "a","e","i","o","u","n","","")))
    ),
    _xlfn.CONCAT("/cantos/resucito/", AG119, "/", _xlpm.texto_limpio, ".html")
)</f>
        <v>/cantos/resucito/j/jesusrecorriatodaslasciudades.html</v>
      </c>
      <c r="AF119" t="s">
        <v>326</v>
      </c>
      <c r="AG119" t="str">
        <f>LOWER(LEFT(Table13456[[#This Row],[Titulo]],1))</f>
        <v>j</v>
      </c>
      <c r="AH119" t="str">
        <f>_xlfn.CONCAT(Table13456[[#This Row],[ID]:[c021]])</f>
        <v>{id:116,title: "Jesús recorría todas las ciudades", subtitle: "Mateo 9,35ss; 10 ", category: "Precatecumenado", moments: ["Cuaresma"], url: "/cantos/resucito/j/jesusrecorriatodaslasciudades.html"},</v>
      </c>
      <c r="AI119" t="str">
        <f>UPPER(Table13456[[#This Row],[Titulo]])</f>
        <v>JESÚS RECORRÍA TODAS LAS CIUDADES</v>
      </c>
      <c r="AJ119" t="str">
        <f>LOWER(SUBSTITUTE(Table13456[[#This Row],[CANTO]], " ", ""))</f>
        <v>jesúsrecorríatodaslasciudades</v>
      </c>
      <c r="AK119" t="str">
        <f>Table13456[[#This Row],[Subtitle5]]</f>
        <v xml:space="preserve">Mateo 9,35ss; 10 </v>
      </c>
      <c r="AM119" t="str">
        <f>Table1[[#Headers],[CANTO]]</f>
        <v>CANTO</v>
      </c>
      <c r="AN119" t="str">
        <f>Table13456[[#This Row],[CANTO]]</f>
        <v>JESÚS RECORRÍA TODAS LAS CIUDADES</v>
      </c>
    </row>
    <row r="120" spans="1:40" x14ac:dyDescent="0.35">
      <c r="A120">
        <v>96</v>
      </c>
      <c r="B120" t="s">
        <v>311</v>
      </c>
      <c r="C120">
        <v>117</v>
      </c>
      <c r="D120" t="s">
        <v>312</v>
      </c>
      <c r="E120" t="s">
        <v>313</v>
      </c>
      <c r="F120" t="s">
        <v>314</v>
      </c>
      <c r="G120" t="s">
        <v>560</v>
      </c>
      <c r="H120" t="s">
        <v>316</v>
      </c>
      <c r="I120" t="s">
        <v>317</v>
      </c>
      <c r="J120" t="s">
        <v>314</v>
      </c>
      <c r="K120" t="s">
        <v>561</v>
      </c>
      <c r="L120" t="s">
        <v>319</v>
      </c>
      <c r="M120" t="s">
        <v>320</v>
      </c>
      <c r="N120" t="s">
        <v>314</v>
      </c>
      <c r="O120" t="s">
        <v>329</v>
      </c>
      <c r="P120" t="s">
        <v>314</v>
      </c>
      <c r="Q120" t="s">
        <v>322</v>
      </c>
      <c r="R120" t="s">
        <v>314</v>
      </c>
      <c r="S120" t="s">
        <v>324</v>
      </c>
      <c r="T120" t="s">
        <v>323</v>
      </c>
      <c r="U120" t="s">
        <v>330</v>
      </c>
      <c r="AD120" t="s">
        <v>325</v>
      </c>
      <c r="AE120" t="str" cm="1">
        <f t="array" ref="AE120">_xlfn.LET(
    _xlpm.texto_limpio, _xlfn.REDUCE(
        LOWER(Table13456[[#This Row],[Titulo]]),
        {"á";"é";"í";"ó";"ú";"ñ";",";" "},
        _xlfn.LAMBDA(_xlpm.acum,_xlpm.caracter, SUBSTITUTE(_xlpm.acum, _xlpm.caracter, CHOOSE(MATCH(_xlpm.caracter, {"á";"é";"í";"ó";"ú";"ñ";",";" "}, 0), "a","e","i","o","u","n","","")))
    ),
    _xlfn.CONCAT("/cantos/resucito/", AG120, "/", _xlpm.texto_limpio, ".html")
)</f>
        <v>/cantos/resucito/l/lacorderadedios.html</v>
      </c>
      <c r="AF120" t="s">
        <v>326</v>
      </c>
      <c r="AG120" t="str">
        <f>LOWER(LEFT(Table13456[[#This Row],[Titulo]],1))</f>
        <v>l</v>
      </c>
      <c r="AH120" t="str">
        <f>_xlfn.CONCAT(Table13456[[#This Row],[ID]:[c021]])</f>
        <v>{id:117,title: "La cordera de Dios", subtitle: "Mateo 1,18s; 2,13s.18", category: "Precatecumenado", moments: ["Laudes/Visperas", "Comunión"], url: "/cantos/resucito/l/lacorderadedios.html"},</v>
      </c>
      <c r="AI120" t="str">
        <f>UPPER(Table13456[[#This Row],[Titulo]])</f>
        <v>LA CORDERA DE DIOS</v>
      </c>
      <c r="AJ120" t="str">
        <f>LOWER(SUBSTITUTE(Table13456[[#This Row],[CANTO]], " ", ""))</f>
        <v>lacorderadedios</v>
      </c>
      <c r="AK120" t="str">
        <f>Table13456[[#This Row],[Subtitle5]]</f>
        <v>Mateo 1,18s; 2,13s.18</v>
      </c>
      <c r="AM120" t="str">
        <f>Table1[[#Headers],[CANTO]]</f>
        <v>CANTO</v>
      </c>
      <c r="AN120" t="str">
        <f>Table13456[[#This Row],[CANTO]]</f>
        <v>LA CORDERA DE DIOS</v>
      </c>
    </row>
    <row r="121" spans="1:40" x14ac:dyDescent="0.35">
      <c r="A121">
        <v>97</v>
      </c>
      <c r="B121" t="s">
        <v>311</v>
      </c>
      <c r="C121">
        <v>118</v>
      </c>
      <c r="D121" t="s">
        <v>312</v>
      </c>
      <c r="E121" t="s">
        <v>313</v>
      </c>
      <c r="F121" t="s">
        <v>314</v>
      </c>
      <c r="G121" t="s">
        <v>562</v>
      </c>
      <c r="H121" t="s">
        <v>316</v>
      </c>
      <c r="I121" t="s">
        <v>317</v>
      </c>
      <c r="J121" t="s">
        <v>314</v>
      </c>
      <c r="K121" t="s">
        <v>563</v>
      </c>
      <c r="L121" t="s">
        <v>319</v>
      </c>
      <c r="M121" t="s">
        <v>320</v>
      </c>
      <c r="N121" t="s">
        <v>314</v>
      </c>
      <c r="O121" t="s">
        <v>329</v>
      </c>
      <c r="P121" t="s">
        <v>314</v>
      </c>
      <c r="Q121" t="s">
        <v>322</v>
      </c>
      <c r="R121" t="s">
        <v>314</v>
      </c>
      <c r="S121" t="s">
        <v>299</v>
      </c>
      <c r="AD121" t="s">
        <v>325</v>
      </c>
      <c r="AE121" t="str" cm="1">
        <f t="array" ref="AE121">_xlfn.LET(
    _xlpm.texto_limpio, _xlfn.REDUCE(
        LOWER(Table13456[[#This Row],[Titulo]]),
        {"á";"é";"í";"ó";"ú";"ñ";",";" "},
        _xlfn.LAMBDA(_xlpm.acum,_xlpm.caracter, SUBSTITUTE(_xlpm.acum, _xlpm.caracter, CHOOSE(MATCH(_xlpm.caracter, {"á";"é";"í";"ó";"ú";"ñ";",";" "}, 0), "a","e","i","o","u","n","","")))
    ),
    _xlfn.CONCAT("/cantos/resucito/", AG121, "/", _xlpm.texto_limpio, ".html")
)</f>
        <v>/cantos/resucito/l/laespada.html</v>
      </c>
      <c r="AF121" t="s">
        <v>326</v>
      </c>
      <c r="AG121" t="str">
        <f>LOWER(LEFT(Table13456[[#This Row],[Titulo]],1))</f>
        <v>l</v>
      </c>
      <c r="AH121" t="str">
        <f>_xlfn.CONCAT(Table13456[[#This Row],[ID]:[c021]])</f>
        <v>{id:118,title: "La espada", subtitle: "Ezequiel 21,14-22", category: "Precatecumenado", moments: ["Virgen"], url: "/cantos/resucito/l/laespada.html"},</v>
      </c>
      <c r="AI121" t="str">
        <f>UPPER(Table13456[[#This Row],[Titulo]])</f>
        <v>LA ESPADA</v>
      </c>
      <c r="AJ121" t="str">
        <f>LOWER(SUBSTITUTE(Table13456[[#This Row],[CANTO]], " ", ""))</f>
        <v>laespada</v>
      </c>
      <c r="AK121" t="str">
        <f>Table13456[[#This Row],[Subtitle5]]</f>
        <v>Ezequiel 21,14-22</v>
      </c>
      <c r="AM121" t="str">
        <f>Table1[[#Headers],[CANTO]]</f>
        <v>CANTO</v>
      </c>
      <c r="AN121" t="str">
        <f>Table13456[[#This Row],[CANTO]]</f>
        <v>LA ESPADA</v>
      </c>
    </row>
    <row r="122" spans="1:40" x14ac:dyDescent="0.35">
      <c r="A122">
        <v>98</v>
      </c>
      <c r="B122" t="s">
        <v>311</v>
      </c>
      <c r="C122">
        <v>119</v>
      </c>
      <c r="D122" t="s">
        <v>312</v>
      </c>
      <c r="E122" t="s">
        <v>313</v>
      </c>
      <c r="F122" t="s">
        <v>314</v>
      </c>
      <c r="G122" t="s">
        <v>564</v>
      </c>
      <c r="H122" t="s">
        <v>316</v>
      </c>
      <c r="I122" t="s">
        <v>317</v>
      </c>
      <c r="J122" t="s">
        <v>314</v>
      </c>
      <c r="K122" t="s">
        <v>236</v>
      </c>
      <c r="L122" t="s">
        <v>319</v>
      </c>
      <c r="M122" t="s">
        <v>320</v>
      </c>
      <c r="N122" t="s">
        <v>314</v>
      </c>
      <c r="O122" t="s">
        <v>329</v>
      </c>
      <c r="P122" t="s">
        <v>314</v>
      </c>
      <c r="Q122" t="s">
        <v>322</v>
      </c>
      <c r="R122" t="s">
        <v>314</v>
      </c>
      <c r="S122" t="s">
        <v>331</v>
      </c>
      <c r="T122" t="s">
        <v>323</v>
      </c>
      <c r="U122" t="s">
        <v>332</v>
      </c>
      <c r="AD122" t="s">
        <v>325</v>
      </c>
      <c r="AE122" t="str" cm="1">
        <f t="array" ref="AE122">_xlfn.LET(
    _xlpm.texto_limpio, _xlfn.REDUCE(
        LOWER(Table13456[[#This Row],[Titulo]]),
        {"á";"é";"í";"ó";"ú";"ñ";",";" "},
        _xlfn.LAMBDA(_xlpm.acum,_xlpm.caracter, SUBSTITUTE(_xlpm.acum, _xlpm.caracter, CHOOSE(MATCH(_xlpm.caracter, {"á";"é";"í";"ó";"ú";"ñ";",";" "}, 0), "a","e","i","o","u","n","","")))
    ),
    _xlfn.CONCAT("/cantos/resucito/", AG122, "/", _xlpm.texto_limpio, ".html")
)</f>
        <v>/cantos/resucito/l/lamarchaesdura.html</v>
      </c>
      <c r="AF122" t="s">
        <v>326</v>
      </c>
      <c r="AG122" t="str">
        <f>LOWER(LEFT(Table13456[[#This Row],[Titulo]],1))</f>
        <v>l</v>
      </c>
      <c r="AH122" t="str">
        <f>_xlfn.CONCAT(Table13456[[#This Row],[ID]:[c021]])</f>
        <v>{id:119,title: "La marcha es dura", subtitle: "Espiritual negro «Go down, Moses»", category: "Precatecumenado", moments: ["Final", "Nuevo Testamento"], url: "/cantos/resucito/l/lamarchaesdura.html"},</v>
      </c>
      <c r="AI122" t="str">
        <f>UPPER(Table13456[[#This Row],[Titulo]])</f>
        <v>LA MARCHA ES DURA</v>
      </c>
      <c r="AJ122" t="str">
        <f>LOWER(SUBSTITUTE(Table13456[[#This Row],[CANTO]], " ", ""))</f>
        <v>lamarchaesdura</v>
      </c>
      <c r="AK122" t="str">
        <f>Table13456[[#This Row],[Subtitle5]]</f>
        <v>Espiritual negro «Go down, Moses»</v>
      </c>
      <c r="AM122" t="str">
        <f>Table1[[#Headers],[CANTO]]</f>
        <v>CANTO</v>
      </c>
      <c r="AN122" t="str">
        <f>Table13456[[#This Row],[CANTO]]</f>
        <v>LA MARCHA ES DURA</v>
      </c>
    </row>
    <row r="123" spans="1:40" x14ac:dyDescent="0.35">
      <c r="A123">
        <v>242</v>
      </c>
      <c r="B123" t="s">
        <v>311</v>
      </c>
      <c r="C123">
        <v>120</v>
      </c>
      <c r="D123" t="s">
        <v>312</v>
      </c>
      <c r="E123" t="s">
        <v>313</v>
      </c>
      <c r="F123" t="s">
        <v>314</v>
      </c>
      <c r="G123" t="s">
        <v>565</v>
      </c>
      <c r="H123" t="s">
        <v>316</v>
      </c>
      <c r="I123" t="s">
        <v>317</v>
      </c>
      <c r="J123" t="s">
        <v>314</v>
      </c>
      <c r="K123" t="s">
        <v>566</v>
      </c>
      <c r="L123" t="s">
        <v>319</v>
      </c>
      <c r="M123" t="s">
        <v>320</v>
      </c>
      <c r="N123" t="s">
        <v>314</v>
      </c>
      <c r="O123" s="4" t="s">
        <v>321</v>
      </c>
      <c r="P123" t="s">
        <v>314</v>
      </c>
      <c r="Q123" t="s">
        <v>322</v>
      </c>
      <c r="R123" t="s">
        <v>314</v>
      </c>
      <c r="S123" t="s">
        <v>330</v>
      </c>
      <c r="T123" t="s">
        <v>323</v>
      </c>
      <c r="U123" t="s">
        <v>338</v>
      </c>
      <c r="AD123" t="s">
        <v>325</v>
      </c>
      <c r="AE123" t="str" cm="1">
        <f t="array" ref="AE123">_xlfn.LET(
    _xlpm.texto_limpio, _xlfn.REDUCE(
        LOWER(Table13456[[#This Row],[Titulo]]),
        {"á";"é";"í";"ó";"ú";"ñ";",";" "},
        _xlfn.LAMBDA(_xlpm.acum,_xlpm.caracter, SUBSTITUTE(_xlpm.acum, _xlpm.caracter, CHOOSE(MATCH(_xlpm.caracter, {"á";"é";"í";"ó";"ú";"ñ";",";" "}, 0), "a","e","i","o","u","n","","")))
    ),
    _xlfn.CONCAT("/cantos/resucito/", AG123, "/", _xlpm.texto_limpio, ".html")
)</f>
        <v>/cantos/resucito/l/lapalomavolo.html</v>
      </c>
      <c r="AF123" t="s">
        <v>326</v>
      </c>
      <c r="AG123" t="str">
        <f>LOWER(LEFT(Table13456[[#This Row],[Titulo]],1))</f>
        <v>l</v>
      </c>
      <c r="AH123" t="str">
        <f>_xlfn.CONCAT(Table13456[[#This Row],[ID]:[c021]])</f>
        <v>{id:120,title: "La paloma voló", subtitle: "Oda XXIV de Salomón", category: "Eleccion", moments: ["Comunión", "Antiguo Testamento"], url: "/cantos/resucito/l/lapalomavolo.html"},</v>
      </c>
      <c r="AI123" t="str">
        <f>UPPER(Table13456[[#This Row],[Titulo]])</f>
        <v>LA PALOMA VOLÓ</v>
      </c>
      <c r="AJ123" t="str">
        <f>LOWER(SUBSTITUTE(Table13456[[#This Row],[CANTO]], " ", ""))</f>
        <v>lapalomavoló</v>
      </c>
      <c r="AK123" t="str">
        <f>Table13456[[#This Row],[Subtitle5]]</f>
        <v>Oda XXIV de Salomón</v>
      </c>
      <c r="AM123" t="str">
        <f>Table1[[#Headers],[CANTO]]</f>
        <v>CANTO</v>
      </c>
      <c r="AN123" t="str">
        <f>Table13456[[#This Row],[CANTO]]</f>
        <v>LA PALOMA VOLÓ</v>
      </c>
    </row>
    <row r="124" spans="1:40" x14ac:dyDescent="0.35">
      <c r="A124">
        <v>99</v>
      </c>
      <c r="B124" t="s">
        <v>311</v>
      </c>
      <c r="C124">
        <v>121</v>
      </c>
      <c r="D124" t="s">
        <v>312</v>
      </c>
      <c r="E124" t="s">
        <v>313</v>
      </c>
      <c r="F124" t="s">
        <v>314</v>
      </c>
      <c r="G124" t="s">
        <v>567</v>
      </c>
      <c r="H124" t="s">
        <v>316</v>
      </c>
      <c r="I124" t="s">
        <v>317</v>
      </c>
      <c r="J124" t="s">
        <v>314</v>
      </c>
      <c r="K124" t="s">
        <v>238</v>
      </c>
      <c r="L124" t="s">
        <v>319</v>
      </c>
      <c r="M124" t="s">
        <v>320</v>
      </c>
      <c r="N124" t="s">
        <v>314</v>
      </c>
      <c r="O124" t="s">
        <v>329</v>
      </c>
      <c r="P124" t="s">
        <v>314</v>
      </c>
      <c r="Q124" t="s">
        <v>322</v>
      </c>
      <c r="R124" t="s">
        <v>314</v>
      </c>
      <c r="S124" t="s">
        <v>337</v>
      </c>
      <c r="T124" t="s">
        <v>323</v>
      </c>
      <c r="U124" t="s">
        <v>324</v>
      </c>
      <c r="V124" t="s">
        <v>323</v>
      </c>
      <c r="W124" t="s">
        <v>332</v>
      </c>
      <c r="AD124" t="s">
        <v>325</v>
      </c>
      <c r="AE124" t="str" cm="1">
        <f t="array" ref="AE124">_xlfn.LET(
    _xlpm.texto_limpio, _xlfn.REDUCE(
        LOWER(Table13456[[#This Row],[Titulo]]),
        {"á";"é";"í";"ó";"ú";"ñ";",";" "},
        _xlfn.LAMBDA(_xlpm.acum,_xlpm.caracter, SUBSTITUTE(_xlpm.acum, _xlpm.caracter, CHOOSE(MATCH(_xlpm.caracter, {"á";"é";"í";"ó";"ú";"ñ";",";" "}, 0), "a","e","i","o","u","n","","")))
    ),
    _xlfn.CONCAT("/cantos/resucito/", AG124, "/", _xlpm.texto_limpio, ".html")
)</f>
        <v>/cantos/resucito/l/lasalve.html</v>
      </c>
      <c r="AF124" t="s">
        <v>326</v>
      </c>
      <c r="AG124" t="str">
        <f>LOWER(LEFT(Table13456[[#This Row],[Titulo]],1))</f>
        <v>l</v>
      </c>
      <c r="AH124" t="str">
        <f>_xlfn.CONCAT(Table13456[[#This Row],[ID]:[c021]])</f>
        <v>{id:121,title: "La Salve", subtitle: "Himno lat. «Salve Regina»", category: "Precatecumenado", moments: ["Cuaresma", "Laudes/Visperas", "Nuevo Testamento"], url: "/cantos/resucito/l/lasalve.html"},</v>
      </c>
      <c r="AI124" t="str">
        <f>UPPER(Table13456[[#This Row],[Titulo]])</f>
        <v>LA SALVE</v>
      </c>
      <c r="AJ124" t="str">
        <f>LOWER(SUBSTITUTE(Table13456[[#This Row],[CANTO]], " ", ""))</f>
        <v>lasalve</v>
      </c>
      <c r="AK124" t="str">
        <f>Table13456[[#This Row],[Subtitle5]]</f>
        <v>Himno lat. «Salve Regina»</v>
      </c>
      <c r="AM124" t="str">
        <f>Table1[[#Headers],[CANTO]]</f>
        <v>CANTO</v>
      </c>
      <c r="AN124" t="str">
        <f>Table13456[[#This Row],[CANTO]]</f>
        <v>LA SALVE</v>
      </c>
    </row>
    <row r="125" spans="1:40" x14ac:dyDescent="0.35">
      <c r="A125">
        <v>100</v>
      </c>
      <c r="B125" t="s">
        <v>311</v>
      </c>
      <c r="C125">
        <v>122</v>
      </c>
      <c r="D125" t="s">
        <v>312</v>
      </c>
      <c r="E125" t="s">
        <v>313</v>
      </c>
      <c r="F125" t="s">
        <v>314</v>
      </c>
      <c r="G125" t="s">
        <v>568</v>
      </c>
      <c r="H125" t="s">
        <v>316</v>
      </c>
      <c r="I125" t="s">
        <v>317</v>
      </c>
      <c r="J125" t="s">
        <v>314</v>
      </c>
      <c r="K125" t="s">
        <v>569</v>
      </c>
      <c r="L125" t="s">
        <v>319</v>
      </c>
      <c r="M125" t="s">
        <v>320</v>
      </c>
      <c r="N125" t="s">
        <v>314</v>
      </c>
      <c r="O125" t="s">
        <v>329</v>
      </c>
      <c r="P125" t="s">
        <v>314</v>
      </c>
      <c r="Q125" t="s">
        <v>322</v>
      </c>
      <c r="R125" t="s">
        <v>314</v>
      </c>
      <c r="AD125" t="s">
        <v>325</v>
      </c>
      <c r="AE125" t="str" cm="1">
        <f t="array" ref="AE125">_xlfn.LET(
    _xlpm.texto_limpio, _xlfn.REDUCE(
        LOWER(Table13456[[#This Row],[Titulo]]),
        {"á";"é";"í";"ó";"ú";"ñ";",";" "},
        _xlfn.LAMBDA(_xlpm.acum,_xlpm.caracter, SUBSTITUTE(_xlpm.acum, _xlpm.caracter, CHOOSE(MATCH(_xlpm.caracter, {"á";"é";"í";"ó";"ú";"ñ";",";" "}, 0), "a","e","i","o","u","n","","")))
    ),
    _xlfn.CONCAT("/cantos/resucito/", AG125, "/", _xlpm.texto_limpio, ".html")
)</f>
        <v>/cantos/resucito/l/lasiegadelasnaciones.html</v>
      </c>
      <c r="AF125" t="s">
        <v>326</v>
      </c>
      <c r="AG125" t="str">
        <f>LOWER(LEFT(Table13456[[#This Row],[Titulo]],1))</f>
        <v>l</v>
      </c>
      <c r="AH125" t="str">
        <f>_xlfn.CONCAT(Table13456[[#This Row],[ID]:[c021]])</f>
        <v>{id:122,title: "La siega de las naciones", subtitle: "Juan 4,31-38", category: "Precatecumenado", moments: [""], url: "/cantos/resucito/l/lasiegadelasnaciones.html"},</v>
      </c>
      <c r="AI125" t="str">
        <f>UPPER(Table13456[[#This Row],[Titulo]])</f>
        <v>LA SIEGA DE LAS NACIONES</v>
      </c>
      <c r="AJ125" t="str">
        <f>LOWER(SUBSTITUTE(Table13456[[#This Row],[CANTO]], " ", ""))</f>
        <v>lasiegadelasnaciones</v>
      </c>
      <c r="AK125" t="str">
        <f>Table13456[[#This Row],[Subtitle5]]</f>
        <v>Juan 4,31-38</v>
      </c>
      <c r="AM125" t="str">
        <f>Table1[[#Headers],[CANTO]]</f>
        <v>CANTO</v>
      </c>
      <c r="AN125" t="str">
        <f>Table13456[[#This Row],[CANTO]]</f>
        <v>LA SIEGA DE LAS NACIONES</v>
      </c>
    </row>
    <row r="126" spans="1:40" x14ac:dyDescent="0.35">
      <c r="A126">
        <v>101</v>
      </c>
      <c r="B126" t="s">
        <v>311</v>
      </c>
      <c r="C126">
        <v>123</v>
      </c>
      <c r="D126" t="s">
        <v>312</v>
      </c>
      <c r="E126" t="s">
        <v>313</v>
      </c>
      <c r="F126" t="s">
        <v>314</v>
      </c>
      <c r="G126" t="s">
        <v>570</v>
      </c>
      <c r="H126" t="s">
        <v>316</v>
      </c>
      <c r="I126" t="s">
        <v>317</v>
      </c>
      <c r="J126" t="s">
        <v>314</v>
      </c>
      <c r="K126" t="s">
        <v>571</v>
      </c>
      <c r="L126" t="s">
        <v>319</v>
      </c>
      <c r="M126" t="s">
        <v>320</v>
      </c>
      <c r="N126" t="s">
        <v>314</v>
      </c>
      <c r="O126" t="s">
        <v>329</v>
      </c>
      <c r="P126" t="s">
        <v>314</v>
      </c>
      <c r="Q126" t="s">
        <v>322</v>
      </c>
      <c r="R126" t="s">
        <v>314</v>
      </c>
      <c r="AD126" t="s">
        <v>325</v>
      </c>
      <c r="AE126" t="str" cm="1">
        <f t="array" ref="AE126">_xlfn.LET(
    _xlpm.texto_limpio, _xlfn.REDUCE(
        LOWER(Table13456[[#This Row],[Titulo]]),
        {"á";"é";"í";"ó";"ú";"ñ";",";" "},
        _xlfn.LAMBDA(_xlpm.acum,_xlpm.caracter, SUBSTITUTE(_xlpm.acum, _xlpm.caracter, CHOOSE(MATCH(_xlpm.caracter, {"á";"é";"í";"ó";"ú";"ñ";",";" "}, 0), "a","e","i","o","u","n","","")))
    ),
    _xlfn.CONCAT("/cantos/resucito/", AG126, "/", _xlpm.texto_limpio, ".html")
)</f>
        <v>/cantos/resucito/l/lavozdemiamado.html</v>
      </c>
      <c r="AF126" t="s">
        <v>326</v>
      </c>
      <c r="AG126" t="str">
        <f>LOWER(LEFT(Table13456[[#This Row],[Titulo]],1))</f>
        <v>l</v>
      </c>
      <c r="AH126" t="str">
        <f>_xlfn.CONCAT(Table13456[[#This Row],[ID]:[c021]])</f>
        <v>{id:123,title: "La voz de mi amado", subtitle: "Cantar de los Cantares 2,8-17", category: "Precatecumenado", moments: [""], url: "/cantos/resucito/l/lavozdemiamado.html"},</v>
      </c>
      <c r="AI126" t="str">
        <f>UPPER(Table13456[[#This Row],[Titulo]])</f>
        <v>LA VOZ DE MI AMADO</v>
      </c>
      <c r="AJ126" t="str">
        <f>LOWER(SUBSTITUTE(Table13456[[#This Row],[CANTO]], " ", ""))</f>
        <v>lavozdemiamado</v>
      </c>
      <c r="AK126" t="str">
        <f>Table13456[[#This Row],[Subtitle5]]</f>
        <v>Cantar de los Cantares 2,8-17</v>
      </c>
      <c r="AM126" t="str">
        <f>Table1[[#Headers],[CANTO]]</f>
        <v>CANTO</v>
      </c>
      <c r="AN126" t="str">
        <f>Table13456[[#This Row],[CANTO]]</f>
        <v>LA VOZ DE MI AMADO</v>
      </c>
    </row>
    <row r="127" spans="1:40" x14ac:dyDescent="0.35">
      <c r="A127">
        <v>102</v>
      </c>
      <c r="B127" t="s">
        <v>311</v>
      </c>
      <c r="C127">
        <v>124</v>
      </c>
      <c r="D127" t="s">
        <v>312</v>
      </c>
      <c r="E127" t="s">
        <v>313</v>
      </c>
      <c r="F127" t="s">
        <v>314</v>
      </c>
      <c r="G127" t="s">
        <v>572</v>
      </c>
      <c r="H127" t="s">
        <v>316</v>
      </c>
      <c r="I127" t="s">
        <v>317</v>
      </c>
      <c r="J127" t="s">
        <v>314</v>
      </c>
      <c r="K127" t="s">
        <v>573</v>
      </c>
      <c r="L127" t="s">
        <v>319</v>
      </c>
      <c r="M127" t="s">
        <v>320</v>
      </c>
      <c r="N127" t="s">
        <v>314</v>
      </c>
      <c r="O127" t="s">
        <v>329</v>
      </c>
      <c r="P127" t="s">
        <v>314</v>
      </c>
      <c r="Q127" t="s">
        <v>322</v>
      </c>
      <c r="R127" t="s">
        <v>314</v>
      </c>
      <c r="AD127" t="s">
        <v>325</v>
      </c>
      <c r="AE127" t="str" cm="1">
        <f t="array" ref="AE127">_xlfn.LET(
    _xlpm.texto_limpio, _xlfn.REDUCE(
        LOWER(Table13456[[#This Row],[Titulo]]),
        {"á";"é";"í";"ó";"ú";"ñ";",";" "},
        _xlfn.LAMBDA(_xlpm.acum,_xlpm.caracter, SUBSTITUTE(_xlpm.acum, _xlpm.caracter, CHOOSE(MATCH(_xlpm.caracter, {"á";"é";"í";"ó";"ú";"ñ";",";" "}, 0), "a","e","i","o","u","n","","")))
    ),
    _xlfn.CONCAT("/cantos/resucito/", AG127, "/", _xlpm.texto_limpio, ".html")
)</f>
        <v>/cantos/resucito/l/lasarmasdelaluz.html</v>
      </c>
      <c r="AF127" t="s">
        <v>326</v>
      </c>
      <c r="AG127" t="str">
        <f>LOWER(LEFT(Table13456[[#This Row],[Titulo]],1))</f>
        <v>l</v>
      </c>
      <c r="AH127" t="str">
        <f>_xlfn.CONCAT(Table13456[[#This Row],[ID]:[c021]])</f>
        <v>{id:124,title: "Las armas de la luz", subtitle: "cf Efesios 6,11.ss", category: "Precatecumenado", moments: [""], url: "/cantos/resucito/l/lasarmasdelaluz.html"},</v>
      </c>
      <c r="AI127" t="str">
        <f>UPPER(Table13456[[#This Row],[Titulo]])</f>
        <v>LAS ARMAS DE LA LUZ</v>
      </c>
      <c r="AJ127" t="str">
        <f>LOWER(SUBSTITUTE(Table13456[[#This Row],[CANTO]], " ", ""))</f>
        <v>lasarmasdelaluz</v>
      </c>
      <c r="AK127" t="str">
        <f>Table13456[[#This Row],[Subtitle5]]</f>
        <v>cf Efesios 6,11.ss</v>
      </c>
      <c r="AM127" t="str">
        <f>Table1[[#Headers],[CANTO]]</f>
        <v>CANTO</v>
      </c>
      <c r="AN127" t="str">
        <f>Table13456[[#This Row],[CANTO]]</f>
        <v>LAS ARMAS DE LA LUZ</v>
      </c>
    </row>
    <row r="128" spans="1:40" x14ac:dyDescent="0.35">
      <c r="A128">
        <v>103</v>
      </c>
      <c r="B128" t="s">
        <v>311</v>
      </c>
      <c r="C128">
        <v>125</v>
      </c>
      <c r="D128" t="s">
        <v>312</v>
      </c>
      <c r="E128" t="s">
        <v>313</v>
      </c>
      <c r="F128" t="s">
        <v>314</v>
      </c>
      <c r="G128" t="s">
        <v>574</v>
      </c>
      <c r="H128" t="s">
        <v>316</v>
      </c>
      <c r="I128" t="s">
        <v>317</v>
      </c>
      <c r="J128" t="s">
        <v>314</v>
      </c>
      <c r="K128" t="s">
        <v>575</v>
      </c>
      <c r="L128" t="s">
        <v>319</v>
      </c>
      <c r="M128" t="s">
        <v>320</v>
      </c>
      <c r="N128" t="s">
        <v>314</v>
      </c>
      <c r="O128" t="s">
        <v>329</v>
      </c>
      <c r="P128" t="s">
        <v>314</v>
      </c>
      <c r="Q128" t="s">
        <v>322</v>
      </c>
      <c r="R128" t="s">
        <v>314</v>
      </c>
      <c r="AD128" t="s">
        <v>325</v>
      </c>
      <c r="AE128" t="str" cm="1">
        <f t="array" ref="AE128">_xlfn.LET(
    _xlpm.texto_limpio, _xlfn.REDUCE(
        LOWER(Table13456[[#This Row],[Titulo]]),
        {"á";"é";"í";"ó";"ú";"ñ";",";" "},
        _xlfn.LAMBDA(_xlpm.acum,_xlpm.caracter, SUBSTITUTE(_xlpm.acum, _xlpm.caracter, CHOOSE(MATCH(_xlpm.caracter, {"á";"é";"í";"ó";"ú";"ñ";",";" "}, 0), "a","e","i","o","u","n","","")))
    ),
    _xlfn.CONCAT("/cantos/resucito/", AG128, "/", _xlpm.texto_limpio, ".html")
)</f>
        <v>/cantos/resucito/l/laudasion.html</v>
      </c>
      <c r="AF128" t="s">
        <v>326</v>
      </c>
      <c r="AG128" t="str">
        <f>LOWER(LEFT(Table13456[[#This Row],[Titulo]],1))</f>
        <v>l</v>
      </c>
      <c r="AH128" t="str">
        <f>_xlfn.CONCAT(Table13456[[#This Row],[ID]:[c021]])</f>
        <v>{id:125,title: "Lauda Sión", subtitle: "Secuencia del Corpus Christi (Santo Tomas de Aquino) ", category: "Precatecumenado", moments: [""], url: "/cantos/resucito/l/laudasion.html"},</v>
      </c>
      <c r="AI128" t="str">
        <f>UPPER(Table13456[[#This Row],[Titulo]])</f>
        <v>LAUDA SIÓN</v>
      </c>
      <c r="AJ128" t="str">
        <f>LOWER(SUBSTITUTE(Table13456[[#This Row],[CANTO]], " ", ""))</f>
        <v>laudasión</v>
      </c>
      <c r="AK128" t="str">
        <f>Table13456[[#This Row],[Subtitle5]]</f>
        <v xml:space="preserve">Secuencia del Corpus Christi (Santo Tomas de Aquino) </v>
      </c>
      <c r="AM128" t="str">
        <f>Table1[[#Headers],[CANTO]]</f>
        <v>CANTO</v>
      </c>
      <c r="AN128" t="str">
        <f>Table13456[[#This Row],[CANTO]]</f>
        <v>LAUDA SIÓN</v>
      </c>
    </row>
    <row r="129" spans="1:40" x14ac:dyDescent="0.35">
      <c r="A129">
        <v>189</v>
      </c>
      <c r="B129" t="s">
        <v>311</v>
      </c>
      <c r="C129">
        <v>126</v>
      </c>
      <c r="D129" t="s">
        <v>312</v>
      </c>
      <c r="E129" t="s">
        <v>313</v>
      </c>
      <c r="F129" t="s">
        <v>314</v>
      </c>
      <c r="G129" t="s">
        <v>576</v>
      </c>
      <c r="H129" t="s">
        <v>316</v>
      </c>
      <c r="I129" t="s">
        <v>317</v>
      </c>
      <c r="J129" t="s">
        <v>314</v>
      </c>
      <c r="K129" t="s">
        <v>400</v>
      </c>
      <c r="L129" t="s">
        <v>319</v>
      </c>
      <c r="M129" t="s">
        <v>320</v>
      </c>
      <c r="N129" t="s">
        <v>314</v>
      </c>
      <c r="O129" s="7" t="s">
        <v>351</v>
      </c>
      <c r="P129" t="s">
        <v>314</v>
      </c>
      <c r="Q129" t="s">
        <v>322</v>
      </c>
      <c r="R129" t="s">
        <v>314</v>
      </c>
      <c r="AD129" t="s">
        <v>325</v>
      </c>
      <c r="AE129" t="str" cm="1">
        <f t="array" ref="AE129">_xlfn.LET(
    _xlpm.texto_limpio, _xlfn.REDUCE(
        LOWER(Table13456[[#This Row],[Titulo]]),
        {"á";"é";"í";"ó";"ú";"ñ";",";" "},
        _xlfn.LAMBDA(_xlpm.acum,_xlpm.caracter, SUBSTITUTE(_xlpm.acum, _xlpm.caracter, CHOOSE(MATCH(_xlpm.caracter, {"á";"é";"í";"ó";"ú";"ñ";",";" "}, 0), "a","e","i","o","u","n","","")))
    ),
    _xlfn.CONCAT("/cantos/resucito/", AG129, "/", _xlpm.texto_limpio, ".html")
)</f>
        <v>/cantos/resucito/l/letaniasdelossantos.html</v>
      </c>
      <c r="AF129" t="s">
        <v>326</v>
      </c>
      <c r="AG129" t="str">
        <f>LOWER(LEFT(Table13456[[#This Row],[Titulo]],1))</f>
        <v>l</v>
      </c>
      <c r="AH129" t="str">
        <f>_xlfn.CONCAT(Table13456[[#This Row],[ID]:[c021]])</f>
        <v>{id:126,title: "Letanías de los santos", subtitle: "De la liturgia bautismal de la Vigilia pascual", category: "Liturgia", moments: [""], url: "/cantos/resucito/l/letaniasdelossantos.html"},</v>
      </c>
      <c r="AI129" t="str">
        <f>UPPER(Table13456[[#This Row],[Titulo]])</f>
        <v>LETANÍAS DE LOS SANTOS</v>
      </c>
      <c r="AJ129" t="str">
        <f>LOWER(SUBSTITUTE(Table13456[[#This Row],[CANTO]], " ", ""))</f>
        <v>letaníasdelossantos</v>
      </c>
      <c r="AK129" t="str">
        <f>Table13456[[#This Row],[Subtitle5]]</f>
        <v>De la liturgia bautismal de la Vigilia pascual</v>
      </c>
      <c r="AM129" t="str">
        <f>Table1[[#Headers],[CANTO]]</f>
        <v>CANTO</v>
      </c>
      <c r="AN129" t="str">
        <f>Table13456[[#This Row],[CANTO]]</f>
        <v>LETANÍAS DE LOS SANTOS</v>
      </c>
    </row>
    <row r="130" spans="1:40" x14ac:dyDescent="0.35">
      <c r="A130">
        <v>191</v>
      </c>
      <c r="B130" t="s">
        <v>311</v>
      </c>
      <c r="C130">
        <v>127</v>
      </c>
      <c r="D130" t="s">
        <v>312</v>
      </c>
      <c r="E130" t="s">
        <v>313</v>
      </c>
      <c r="F130" t="s">
        <v>314</v>
      </c>
      <c r="G130" t="s">
        <v>577</v>
      </c>
      <c r="H130" t="s">
        <v>316</v>
      </c>
      <c r="I130" t="s">
        <v>317</v>
      </c>
      <c r="J130" t="s">
        <v>314</v>
      </c>
      <c r="K130" t="s">
        <v>578</v>
      </c>
      <c r="L130" t="s">
        <v>319</v>
      </c>
      <c r="M130" t="s">
        <v>320</v>
      </c>
      <c r="N130" t="s">
        <v>314</v>
      </c>
      <c r="O130" s="7" t="s">
        <v>351</v>
      </c>
      <c r="P130" t="s">
        <v>314</v>
      </c>
      <c r="Q130" t="s">
        <v>322</v>
      </c>
      <c r="R130" t="s">
        <v>314</v>
      </c>
      <c r="S130" t="s">
        <v>337</v>
      </c>
      <c r="T130" t="s">
        <v>323</v>
      </c>
      <c r="U130" t="s">
        <v>324</v>
      </c>
      <c r="V130" t="s">
        <v>323</v>
      </c>
      <c r="W130" t="s">
        <v>305</v>
      </c>
      <c r="X130" t="s">
        <v>323</v>
      </c>
      <c r="Y130" t="s">
        <v>338</v>
      </c>
      <c r="AD130" t="s">
        <v>325</v>
      </c>
      <c r="AE130" t="str" cm="1">
        <f t="array" ref="AE130">_xlfn.LET(
    _xlpm.texto_limpio, _xlfn.REDUCE(
        LOWER(Table13456[[#This Row],[Titulo]]),
        {"á";"é";"í";"ó";"ú";"ñ";",";" "},
        _xlfn.LAMBDA(_xlpm.acum,_xlpm.caracter, SUBSTITUTE(_xlpm.acum, _xlpm.caracter, CHOOSE(MATCH(_xlpm.caracter, {"á";"é";"í";"ó";"ú";"ñ";",";" "}, 0), "a","e","i","o","u","n","","")))
    ),
    _xlfn.CONCAT("/cantos/resucito/", AG130, "/", _xlpm.texto_limpio, ".html")
)</f>
        <v>/cantos/resucito/l/letaniaspenitencialesi.html</v>
      </c>
      <c r="AF130" t="s">
        <v>326</v>
      </c>
      <c r="AG130" t="str">
        <f>LOWER(LEFT(Table13456[[#This Row],[Titulo]],1))</f>
        <v>l</v>
      </c>
      <c r="AH130" t="str">
        <f>_xlfn.CONCAT(Table13456[[#This Row],[ID]:[c021]])</f>
        <v>{id:127,title: "Letanías penitenciales I", subtitle: "Letanía para la Celebración Penitencial – modelo abreviado", category: "Liturgia", moments: ["Cuaresma", "Laudes/Visperas", "Entrada", "Antiguo Testamento"], url: "/cantos/resucito/l/letaniaspenitencialesi.html"},</v>
      </c>
      <c r="AI130" t="str">
        <f>UPPER(Table13456[[#This Row],[Titulo]])</f>
        <v>LETANÍAS PENITENCIALES I</v>
      </c>
      <c r="AJ130" t="str">
        <f>LOWER(SUBSTITUTE(Table13456[[#This Row],[CANTO]], " ", ""))</f>
        <v>letaníaspenitencialesi</v>
      </c>
      <c r="AK130" t="str">
        <f>Table13456[[#This Row],[Subtitle5]]</f>
        <v>Letanía para la Celebración Penitencial – modelo abreviado</v>
      </c>
      <c r="AM130" t="str">
        <f>Table1[[#Headers],[CANTO]]</f>
        <v>CANTO</v>
      </c>
      <c r="AN130" t="str">
        <f>Table13456[[#This Row],[CANTO]]</f>
        <v>LETANÍAS PENITENCIALES I</v>
      </c>
    </row>
    <row r="131" spans="1:40" x14ac:dyDescent="0.35">
      <c r="A131">
        <v>192</v>
      </c>
      <c r="B131" t="s">
        <v>311</v>
      </c>
      <c r="C131">
        <v>128</v>
      </c>
      <c r="D131" t="s">
        <v>312</v>
      </c>
      <c r="E131" t="s">
        <v>313</v>
      </c>
      <c r="F131" t="s">
        <v>314</v>
      </c>
      <c r="G131" t="s">
        <v>579</v>
      </c>
      <c r="H131" t="s">
        <v>316</v>
      </c>
      <c r="I131" t="s">
        <v>317</v>
      </c>
      <c r="J131" t="s">
        <v>314</v>
      </c>
      <c r="K131" t="s">
        <v>580</v>
      </c>
      <c r="L131" t="s">
        <v>319</v>
      </c>
      <c r="M131" t="s">
        <v>320</v>
      </c>
      <c r="N131" t="s">
        <v>314</v>
      </c>
      <c r="O131" s="7" t="s">
        <v>351</v>
      </c>
      <c r="P131" t="s">
        <v>314</v>
      </c>
      <c r="Q131" t="s">
        <v>322</v>
      </c>
      <c r="R131" t="s">
        <v>314</v>
      </c>
      <c r="S131" t="s">
        <v>337</v>
      </c>
      <c r="T131" t="s">
        <v>323</v>
      </c>
      <c r="U131" t="s">
        <v>324</v>
      </c>
      <c r="V131" t="s">
        <v>323</v>
      </c>
      <c r="W131" t="s">
        <v>305</v>
      </c>
      <c r="AD131" t="s">
        <v>325</v>
      </c>
      <c r="AE131" t="str" cm="1">
        <f t="array" ref="AE131">_xlfn.LET(
    _xlpm.texto_limpio, _xlfn.REDUCE(
        LOWER(Table13456[[#This Row],[Titulo]]),
        {"á";"é";"í";"ó";"ú";"ñ";",";" "},
        _xlfn.LAMBDA(_xlpm.acum,_xlpm.caracter, SUBSTITUTE(_xlpm.acum, _xlpm.caracter, CHOOSE(MATCH(_xlpm.caracter, {"á";"é";"í";"ó";"ú";"ñ";",";" "}, 0), "a","e","i","o","u","n","","")))
    ),
    _xlfn.CONCAT("/cantos/resucito/", AG131, "/", _xlpm.texto_limpio, ".html")
)</f>
        <v>/cantos/resucito/l/letaniaspenitencialesii.html</v>
      </c>
      <c r="AF131" t="s">
        <v>326</v>
      </c>
      <c r="AG131" t="str">
        <f>LOWER(LEFT(Table13456[[#This Row],[Titulo]],1))</f>
        <v>l</v>
      </c>
      <c r="AH131" t="str">
        <f>_xlfn.CONCAT(Table13456[[#This Row],[ID]:[c021]])</f>
        <v>{id:128,title: "Letanías penitenciales II", subtitle: "Letanía para la Celebración Penitencial", category: "Liturgia", moments: ["Cuaresma", "Laudes/Visperas", "Entrada"], url: "/cantos/resucito/l/letaniaspenitencialesii.html"},</v>
      </c>
      <c r="AI131" t="str">
        <f>UPPER(Table13456[[#This Row],[Titulo]])</f>
        <v>LETANÍAS PENITENCIALES II</v>
      </c>
      <c r="AJ131" t="str">
        <f>LOWER(SUBSTITUTE(Table13456[[#This Row],[CANTO]], " ", ""))</f>
        <v>letaníaspenitencialesii</v>
      </c>
      <c r="AK131" t="str">
        <f>Table13456[[#This Row],[Subtitle5]]</f>
        <v>Letanía para la Celebración Penitencial</v>
      </c>
      <c r="AM131" t="str">
        <f>Table1[[#Headers],[CANTO]]</f>
        <v>CANTO</v>
      </c>
      <c r="AN131" t="str">
        <f>Table13456[[#This Row],[CANTO]]</f>
        <v>LETANÍAS PENITENCIALES II</v>
      </c>
    </row>
    <row r="132" spans="1:40" x14ac:dyDescent="0.35">
      <c r="A132">
        <v>105</v>
      </c>
      <c r="B132" t="s">
        <v>311</v>
      </c>
      <c r="C132">
        <v>129</v>
      </c>
      <c r="D132" t="s">
        <v>312</v>
      </c>
      <c r="E132" t="s">
        <v>313</v>
      </c>
      <c r="F132" t="s">
        <v>314</v>
      </c>
      <c r="G132" t="s">
        <v>581</v>
      </c>
      <c r="H132" t="s">
        <v>316</v>
      </c>
      <c r="I132" t="s">
        <v>317</v>
      </c>
      <c r="J132" t="s">
        <v>314</v>
      </c>
      <c r="K132" t="s">
        <v>244</v>
      </c>
      <c r="L132" t="s">
        <v>319</v>
      </c>
      <c r="M132" t="s">
        <v>320</v>
      </c>
      <c r="N132" t="s">
        <v>314</v>
      </c>
      <c r="O132" t="s">
        <v>329</v>
      </c>
      <c r="P132" t="s">
        <v>314</v>
      </c>
      <c r="Q132" t="s">
        <v>322</v>
      </c>
      <c r="R132" t="s">
        <v>314</v>
      </c>
      <c r="S132" t="s">
        <v>362</v>
      </c>
      <c r="T132" t="s">
        <v>323</v>
      </c>
      <c r="U132" t="s">
        <v>297</v>
      </c>
      <c r="V132" t="s">
        <v>323</v>
      </c>
      <c r="W132" t="s">
        <v>331</v>
      </c>
      <c r="X132" t="s">
        <v>323</v>
      </c>
      <c r="Y132" t="s">
        <v>332</v>
      </c>
      <c r="AD132" t="s">
        <v>325</v>
      </c>
      <c r="AE132" t="str" cm="1">
        <f t="array" ref="AE132">_xlfn.LET(
    _xlpm.texto_limpio, _xlfn.REDUCE(
        LOWER(Table13456[[#This Row],[Titulo]]),
        {"á";"é";"í";"ó";"ú";"ñ";",";" "},
        _xlfn.LAMBDA(_xlpm.acum,_xlpm.caracter, SUBSTITUTE(_xlpm.acum, _xlpm.caracter, CHOOSE(MATCH(_xlpm.caracter, {"á";"é";"í";"ó";"ú";"ñ";",";" "}, 0), "a","e","i","o","u","n","","")))
    ),
    _xlfn.CONCAT("/cantos/resucito/", AG132, "/", _xlpm.texto_limpio, ".html")
)</f>
        <v>/cantos/resucito/l/levantomisojosalosmontes.html</v>
      </c>
      <c r="AF132" t="s">
        <v>326</v>
      </c>
      <c r="AG132" t="str">
        <f>LOWER(LEFT(Table13456[[#This Row],[Titulo]],1))</f>
        <v>l</v>
      </c>
      <c r="AH132" t="str">
        <f>_xlfn.CONCAT(Table13456[[#This Row],[ID]:[c021]])</f>
        <v>{id:129,title: "Levanto mis ojos a los montes", subtitle: "Sal 121 (120)", category: "Precatecumenado", moments: ["Adviento", "Pentecostés", "Final", "Nuevo Testamento"], url: "/cantos/resucito/l/levantomisojosalosmontes.html"},</v>
      </c>
      <c r="AI132" t="str">
        <f>UPPER(Table13456[[#This Row],[Titulo]])</f>
        <v>LEVANTO MIS OJOS A LOS MONTES</v>
      </c>
      <c r="AJ132" t="str">
        <f>LOWER(SUBSTITUTE(Table13456[[#This Row],[CANTO]], " ", ""))</f>
        <v>levantomisojosalosmontes</v>
      </c>
      <c r="AK132" t="str">
        <f>Table13456[[#This Row],[Subtitle5]]</f>
        <v>Sal 121 (120)</v>
      </c>
      <c r="AM132" t="str">
        <f>Table1[[#Headers],[CANTO]]</f>
        <v>CANTO</v>
      </c>
      <c r="AN132" t="str">
        <f>Table13456[[#This Row],[CANTO]]</f>
        <v>LEVANTO MIS OJOS A LOS MONTES</v>
      </c>
    </row>
    <row r="133" spans="1:40" x14ac:dyDescent="0.35">
      <c r="A133">
        <v>106</v>
      </c>
      <c r="B133" t="s">
        <v>311</v>
      </c>
      <c r="C133">
        <v>131</v>
      </c>
      <c r="D133" t="s">
        <v>312</v>
      </c>
      <c r="E133" t="s">
        <v>313</v>
      </c>
      <c r="F133" t="s">
        <v>314</v>
      </c>
      <c r="G133" t="s">
        <v>582</v>
      </c>
      <c r="H133" t="s">
        <v>316</v>
      </c>
      <c r="I133" t="s">
        <v>317</v>
      </c>
      <c r="J133" t="s">
        <v>314</v>
      </c>
      <c r="K133" t="s">
        <v>246</v>
      </c>
      <c r="L133" t="s">
        <v>319</v>
      </c>
      <c r="M133" t="s">
        <v>320</v>
      </c>
      <c r="N133" t="s">
        <v>314</v>
      </c>
      <c r="O133" t="s">
        <v>329</v>
      </c>
      <c r="P133" t="s">
        <v>314</v>
      </c>
      <c r="Q133" t="s">
        <v>322</v>
      </c>
      <c r="R133" t="s">
        <v>314</v>
      </c>
      <c r="S133" t="s">
        <v>299</v>
      </c>
      <c r="T133" t="s">
        <v>323</v>
      </c>
      <c r="U133" t="s">
        <v>324</v>
      </c>
      <c r="V133" t="s">
        <v>323</v>
      </c>
      <c r="W133" t="s">
        <v>332</v>
      </c>
      <c r="AD133" t="s">
        <v>325</v>
      </c>
      <c r="AE133" t="str" cm="1">
        <f t="array" ref="AE133">_xlfn.LET(
    _xlpm.texto_limpio, _xlfn.REDUCE(
        LOWER(Table13456[[#This Row],[Titulo]]),
        {"á";"é";"í";"ó";"ú";"ñ";",";" "},
        _xlfn.LAMBDA(_xlpm.acum,_xlpm.caracter, SUBSTITUTE(_xlpm.acum, _xlpm.caracter, CHOOSE(MATCH(_xlpm.caracter, {"á";"é";"í";"ó";"ú";"ñ";",";" "}, 0), "a","e","i","o","u","n","","")))
    ),
    _xlfn.CONCAT("/cantos/resucito/", AG133, "/", _xlpm.texto_limpio, ".html")
)</f>
        <v>/cantos/resucito/l/lleguehastatupresenciamiclamor.html</v>
      </c>
      <c r="AF133" t="s">
        <v>326</v>
      </c>
      <c r="AG133" t="str">
        <f>LOWER(LEFT(Table13456[[#This Row],[Titulo]],1))</f>
        <v>l</v>
      </c>
      <c r="AH133" t="str">
        <f>_xlfn.CONCAT(Table13456[[#This Row],[ID]:[c021]])</f>
        <v>{id:131,title: "Llegue hasta tu presencia mi clamor", subtitle: "Sal 119 (118)", category: "Precatecumenado", moments: ["Virgen", "Laudes/Visperas", "Nuevo Testamento"], url: "/cantos/resucito/l/lleguehastatupresenciamiclamor.html"},</v>
      </c>
      <c r="AI133" t="str">
        <f>UPPER(Table13456[[#This Row],[Titulo]])</f>
        <v>LLEGUE HASTA TU PRESENCIA MI CLAMOR</v>
      </c>
      <c r="AJ133" t="str">
        <f>LOWER(SUBSTITUTE(Table13456[[#This Row],[CANTO]], " ", ""))</f>
        <v>lleguehastatupresenciamiclamor</v>
      </c>
      <c r="AK133" t="str">
        <f>Table13456[[#This Row],[Subtitle5]]</f>
        <v>Sal 119 (118)</v>
      </c>
      <c r="AM133" t="str">
        <f>Table1[[#Headers],[CANTO]]</f>
        <v>CANTO</v>
      </c>
      <c r="AN133" t="str">
        <f>Table13456[[#This Row],[CANTO]]</f>
        <v>LLEGUE HASTA TU PRESENCIA MI CLAMOR</v>
      </c>
    </row>
    <row r="134" spans="1:40" x14ac:dyDescent="0.35">
      <c r="A134">
        <v>107</v>
      </c>
      <c r="B134" t="s">
        <v>311</v>
      </c>
      <c r="C134">
        <v>132</v>
      </c>
      <c r="D134" t="s">
        <v>312</v>
      </c>
      <c r="E134" t="s">
        <v>313</v>
      </c>
      <c r="F134" t="s">
        <v>314</v>
      </c>
      <c r="G134" t="s">
        <v>583</v>
      </c>
      <c r="H134" t="s">
        <v>316</v>
      </c>
      <c r="I134" t="s">
        <v>317</v>
      </c>
      <c r="J134" t="s">
        <v>314</v>
      </c>
      <c r="K134" t="s">
        <v>584</v>
      </c>
      <c r="L134" t="s">
        <v>319</v>
      </c>
      <c r="M134" t="s">
        <v>320</v>
      </c>
      <c r="N134" t="s">
        <v>314</v>
      </c>
      <c r="O134" t="s">
        <v>329</v>
      </c>
      <c r="P134" t="s">
        <v>314</v>
      </c>
      <c r="Q134" t="s">
        <v>322</v>
      </c>
      <c r="R134" t="s">
        <v>314</v>
      </c>
      <c r="S134" t="s">
        <v>299</v>
      </c>
      <c r="AD134" t="s">
        <v>325</v>
      </c>
      <c r="AE134" t="str" cm="1">
        <f t="array" ref="AE134">_xlfn.LET(
    _xlpm.texto_limpio, _xlfn.REDUCE(
        LOWER(Table13456[[#This Row],[Titulo]]),
        {"á";"é";"í";"ó";"ú";"ñ";",";" "},
        _xlfn.LAMBDA(_xlpm.acum,_xlpm.caracter, SUBSTITUTE(_xlpm.acum, _xlpm.caracter, CHOOSE(MATCH(_xlpm.caracter, {"á";"é";"í";"ó";"ú";"ñ";",";" "}, 0), "a","e","i","o","u","n","","")))
    ),
    _xlfn.CONCAT("/cantos/resucito/", AG134, "/", _xlpm.texto_limpio, ".html")
)</f>
        <v>/cantos/resucito/l/llevamealcielo.html</v>
      </c>
      <c r="AF134" t="s">
        <v>326</v>
      </c>
      <c r="AG134" t="str">
        <f>LOWER(LEFT(Table13456[[#This Row],[Titulo]],1))</f>
        <v>l</v>
      </c>
      <c r="AH134" t="str">
        <f>_xlfn.CONCAT(Table13456[[#This Row],[ID]:[c021]])</f>
        <v>{id:132,title: "Llévame al cielo", subtitle: "Filipenses 1,23", category: "Precatecumenado", moments: ["Virgen"], url: "/cantos/resucito/l/llevamealcielo.html"},</v>
      </c>
      <c r="AI134" t="str">
        <f>UPPER(Table13456[[#This Row],[Titulo]])</f>
        <v>LLÉVAME AL CIELO</v>
      </c>
      <c r="AJ134" t="str">
        <f>LOWER(SUBSTITUTE(Table13456[[#This Row],[CANTO]], " ", ""))</f>
        <v>llévamealcielo</v>
      </c>
      <c r="AK134" t="str">
        <f>Table13456[[#This Row],[Subtitle5]]</f>
        <v>Filipenses 1,23</v>
      </c>
      <c r="AM134" t="str">
        <f>Table1[[#Headers],[CANTO]]</f>
        <v>CANTO</v>
      </c>
      <c r="AN134" t="str">
        <f>Table13456[[#This Row],[CANTO]]</f>
        <v>LLÉVAME AL CIELO</v>
      </c>
    </row>
    <row r="135" spans="1:40" x14ac:dyDescent="0.35">
      <c r="A135">
        <v>108</v>
      </c>
      <c r="B135" t="s">
        <v>311</v>
      </c>
      <c r="C135">
        <v>133</v>
      </c>
      <c r="D135" t="s">
        <v>312</v>
      </c>
      <c r="E135" t="s">
        <v>313</v>
      </c>
      <c r="F135" t="s">
        <v>314</v>
      </c>
      <c r="G135" t="s">
        <v>585</v>
      </c>
      <c r="H135" t="s">
        <v>316</v>
      </c>
      <c r="I135" t="s">
        <v>317</v>
      </c>
      <c r="J135" t="s">
        <v>314</v>
      </c>
      <c r="K135" t="s">
        <v>586</v>
      </c>
      <c r="L135" t="s">
        <v>319</v>
      </c>
      <c r="M135" t="s">
        <v>320</v>
      </c>
      <c r="N135" t="s">
        <v>314</v>
      </c>
      <c r="O135" t="s">
        <v>329</v>
      </c>
      <c r="P135" t="s">
        <v>314</v>
      </c>
      <c r="Q135" t="s">
        <v>322</v>
      </c>
      <c r="R135" t="s">
        <v>314</v>
      </c>
      <c r="S135" t="s">
        <v>299</v>
      </c>
      <c r="T135" t="s">
        <v>323</v>
      </c>
      <c r="U135" t="s">
        <v>305</v>
      </c>
      <c r="V135" t="s">
        <v>323</v>
      </c>
      <c r="W135" t="s">
        <v>332</v>
      </c>
      <c r="AD135" t="s">
        <v>325</v>
      </c>
      <c r="AE135" t="str" cm="1">
        <f t="array" ref="AE135">_xlfn.LET(
    _xlpm.texto_limpio, _xlfn.REDUCE(
        LOWER(Table13456[[#This Row],[Titulo]]),
        {"á";"é";"í";"ó";"ú";"ñ";",";" "},
        _xlfn.LAMBDA(_xlpm.acum,_xlpm.caracter, SUBSTITUTE(_xlpm.acum, _xlpm.caracter, CHOOSE(MATCH(_xlpm.caracter, {"á";"é";"í";"ó";"ú";"ñ";",";" "}, 0), "a","e","i","o","u","n","","")))
    ),
    _xlfn.CONCAT("/cantos/resucito/", AG135, "/", _xlpm.texto_limpio, ".html")
)</f>
        <v>/cantos/resucito/m/magnificat.html</v>
      </c>
      <c r="AF135" t="s">
        <v>326</v>
      </c>
      <c r="AG135" t="str">
        <f>LOWER(LEFT(Table13456[[#This Row],[Titulo]],1))</f>
        <v>m</v>
      </c>
      <c r="AH135" t="str">
        <f>_xlfn.CONCAT(Table13456[[#This Row],[ID]:[c021]])</f>
        <v>{id:133,title: "Magníficat", subtitle: "Lucas 1,46-55", category: "Precatecumenado", moments: ["Virgen", "Entrada", "Nuevo Testamento"], url: "/cantos/resucito/m/magnificat.html"},</v>
      </c>
      <c r="AI135" t="str">
        <f>UPPER(Table13456[[#This Row],[Titulo]])</f>
        <v>MAGNÍFICAT</v>
      </c>
      <c r="AJ135" t="str">
        <f>LOWER(SUBSTITUTE(Table13456[[#This Row],[CANTO]], " ", ""))</f>
        <v>magníficat</v>
      </c>
      <c r="AK135" t="str">
        <f>Table13456[[#This Row],[Subtitle5]]</f>
        <v>Lucas 1,46-55</v>
      </c>
      <c r="AM135" t="str">
        <f>Table1[[#Headers],[CANTO]]</f>
        <v>CANTO</v>
      </c>
      <c r="AN135" t="str">
        <f>Table13456[[#This Row],[CANTO]]</f>
        <v>MAGNÍFICAT</v>
      </c>
    </row>
    <row r="136" spans="1:40" x14ac:dyDescent="0.35">
      <c r="A136">
        <v>110</v>
      </c>
      <c r="B136" t="s">
        <v>311</v>
      </c>
      <c r="C136">
        <v>134</v>
      </c>
      <c r="D136" t="s">
        <v>312</v>
      </c>
      <c r="E136" t="s">
        <v>313</v>
      </c>
      <c r="F136" t="s">
        <v>314</v>
      </c>
      <c r="G136" t="s">
        <v>587</v>
      </c>
      <c r="H136" t="s">
        <v>316</v>
      </c>
      <c r="I136" t="s">
        <v>317</v>
      </c>
      <c r="J136" t="s">
        <v>314</v>
      </c>
      <c r="K136" t="s">
        <v>588</v>
      </c>
      <c r="L136" t="s">
        <v>319</v>
      </c>
      <c r="M136" t="s">
        <v>320</v>
      </c>
      <c r="N136" t="s">
        <v>314</v>
      </c>
      <c r="O136" t="s">
        <v>329</v>
      </c>
      <c r="P136" t="s">
        <v>314</v>
      </c>
      <c r="Q136" t="s">
        <v>322</v>
      </c>
      <c r="R136" t="s">
        <v>314</v>
      </c>
      <c r="S136" t="s">
        <v>299</v>
      </c>
      <c r="AD136" t="s">
        <v>325</v>
      </c>
      <c r="AE136" t="str" cm="1">
        <f t="array" ref="AE136">_xlfn.LET(
    _xlpm.texto_limpio, _xlfn.REDUCE(
        LOWER(Table13456[[#This Row],[Titulo]]),
        {"á";"é";"í";"ó";"ú";"ñ";",";" "},
        _xlfn.LAMBDA(_xlpm.acum,_xlpm.caracter, SUBSTITUTE(_xlpm.acum, _xlpm.caracter, CHOOSE(MATCH(_xlpm.caracter, {"á";"é";"í";"ó";"ú";"ñ";",";" "}, 0), "a","e","i","o","u","n","","")))
    ),
    _xlfn.CONCAT("/cantos/resucito/", AG136, "/", _xlpm.texto_limpio, ".html")
)</f>
        <v>/cantos/resucito/m/mariadejasnagöra.html</v>
      </c>
      <c r="AF136" t="s">
        <v>326</v>
      </c>
      <c r="AG136" t="str">
        <f>LOWER(LEFT(Table13456[[#This Row],[Titulo]],1))</f>
        <v>m</v>
      </c>
      <c r="AH136" t="str">
        <f>_xlfn.CONCAT(Table13456[[#This Row],[ID]:[c021]])</f>
        <v>{id:134,title: "María de Jasna Göra", subtitle: "Himno a la Virgen de Jasna Göra, Częstochowa Polonia (Kiko Argüello) ", category: "Precatecumenado", moments: ["Virgen"], url: "/cantos/resucito/m/mariadejasnagöra.html"},</v>
      </c>
      <c r="AI136" t="str">
        <f>UPPER(Table13456[[#This Row],[Titulo]])</f>
        <v>MARÍA DE JASNA GÖRA</v>
      </c>
      <c r="AJ136" t="str">
        <f>LOWER(SUBSTITUTE(Table13456[[#This Row],[CANTO]], " ", ""))</f>
        <v>maríadejasnagöra</v>
      </c>
      <c r="AK136" t="str">
        <f>Table13456[[#This Row],[Subtitle5]]</f>
        <v xml:space="preserve">Himno a la Virgen de Jasna Göra, Częstochowa Polonia (Kiko Argüello) </v>
      </c>
      <c r="AM136" t="str">
        <f>Table1[[#Headers],[CANTO]]</f>
        <v>CANTO</v>
      </c>
      <c r="AN136" t="str">
        <f>Table13456[[#This Row],[CANTO]]</f>
        <v>MARÍA DE JASNA GÖRA</v>
      </c>
    </row>
    <row r="137" spans="1:40" x14ac:dyDescent="0.35">
      <c r="A137">
        <v>109</v>
      </c>
      <c r="B137" t="s">
        <v>311</v>
      </c>
      <c r="C137">
        <v>135</v>
      </c>
      <c r="D137" t="s">
        <v>312</v>
      </c>
      <c r="E137" t="s">
        <v>313</v>
      </c>
      <c r="F137" t="s">
        <v>314</v>
      </c>
      <c r="G137" t="s">
        <v>589</v>
      </c>
      <c r="H137" t="s">
        <v>316</v>
      </c>
      <c r="I137" t="s">
        <v>317</v>
      </c>
      <c r="J137" t="s">
        <v>314</v>
      </c>
      <c r="K137" t="s">
        <v>590</v>
      </c>
      <c r="L137" t="s">
        <v>319</v>
      </c>
      <c r="M137" t="s">
        <v>320</v>
      </c>
      <c r="N137" t="s">
        <v>314</v>
      </c>
      <c r="O137" t="s">
        <v>329</v>
      </c>
      <c r="P137" t="s">
        <v>314</v>
      </c>
      <c r="Q137" t="s">
        <v>322</v>
      </c>
      <c r="R137" t="s">
        <v>314</v>
      </c>
      <c r="S137" t="s">
        <v>337</v>
      </c>
      <c r="T137" t="s">
        <v>323</v>
      </c>
      <c r="U137" t="s">
        <v>299</v>
      </c>
      <c r="V137" t="s">
        <v>323</v>
      </c>
      <c r="W137" t="s">
        <v>332</v>
      </c>
      <c r="AD137" t="s">
        <v>325</v>
      </c>
      <c r="AE137" t="str" cm="1">
        <f t="array" ref="AE137">_xlfn.LET(
    _xlpm.texto_limpio, _xlfn.REDUCE(
        LOWER(Table13456[[#This Row],[Titulo]]),
        {"á";"é";"í";"ó";"ú";"ñ";",";" "},
        _xlfn.LAMBDA(_xlpm.acum,_xlpm.caracter, SUBSTITUTE(_xlpm.acum, _xlpm.caracter, CHOOSE(MATCH(_xlpm.caracter, {"á";"é";"í";"ó";"ú";"ñ";",";" "}, 0), "a","e","i","o","u","n","","")))
    ),
    _xlfn.CONCAT("/cantos/resucito/", AG137, "/", _xlpm.texto_limpio, ".html")
)</f>
        <v>/cantos/resucito/m/mariacasadebendicion.html</v>
      </c>
      <c r="AF137" t="s">
        <v>326</v>
      </c>
      <c r="AG137" t="str">
        <f>LOWER(LEFT(Table13456[[#This Row],[Titulo]],1))</f>
        <v>m</v>
      </c>
      <c r="AH137" t="str">
        <f>_xlfn.CONCAT(Table13456[[#This Row],[ID]:[c021]])</f>
        <v>{id:135,title: "María, casa de bendición", subtitle: "Juan 2,1–11 – Las Bodas de Caná", category: "Precatecumenado", moments: ["Cuaresma", "Virgen", "Nuevo Testamento"], url: "/cantos/resucito/m/mariacasadebendicion.html"},</v>
      </c>
      <c r="AI137" t="str">
        <f>UPPER(Table13456[[#This Row],[Titulo]])</f>
        <v>MARÍA, CASA DE BENDICIÓN</v>
      </c>
      <c r="AJ137" t="str">
        <f>LOWER(SUBSTITUTE(Table13456[[#This Row],[CANTO]], " ", ""))</f>
        <v>maría,casadebendición</v>
      </c>
      <c r="AK137" t="str">
        <f>Table13456[[#This Row],[Subtitle5]]</f>
        <v>Juan 2,1–11 – Las Bodas de Caná</v>
      </c>
      <c r="AM137" t="str">
        <f>Table1[[#Headers],[CANTO]]</f>
        <v>CANTO</v>
      </c>
      <c r="AN137" t="str">
        <f>Table13456[[#This Row],[CANTO]]</f>
        <v>MARÍA, CASA DE BENDICIÓN</v>
      </c>
    </row>
    <row r="138" spans="1:40" x14ac:dyDescent="0.35">
      <c r="A138">
        <v>111</v>
      </c>
      <c r="B138" t="s">
        <v>311</v>
      </c>
      <c r="C138">
        <v>136</v>
      </c>
      <c r="D138" t="s">
        <v>312</v>
      </c>
      <c r="E138" t="s">
        <v>313</v>
      </c>
      <c r="F138" t="s">
        <v>314</v>
      </c>
      <c r="G138" t="s">
        <v>591</v>
      </c>
      <c r="H138" t="s">
        <v>316</v>
      </c>
      <c r="I138" t="s">
        <v>317</v>
      </c>
      <c r="J138" t="s">
        <v>314</v>
      </c>
      <c r="K138" t="s">
        <v>592</v>
      </c>
      <c r="L138" t="s">
        <v>319</v>
      </c>
      <c r="M138" t="s">
        <v>320</v>
      </c>
      <c r="N138" t="s">
        <v>314</v>
      </c>
      <c r="O138" t="s">
        <v>329</v>
      </c>
      <c r="P138" t="s">
        <v>314</v>
      </c>
      <c r="Q138" t="s">
        <v>322</v>
      </c>
      <c r="R138" t="s">
        <v>314</v>
      </c>
      <c r="S138" t="s">
        <v>337</v>
      </c>
      <c r="T138" t="s">
        <v>323</v>
      </c>
      <c r="U138" t="s">
        <v>299</v>
      </c>
      <c r="AD138" t="s">
        <v>325</v>
      </c>
      <c r="AE138" t="str" cm="1">
        <f t="array" ref="AE138">_xlfn.LET(
    _xlpm.texto_limpio, _xlfn.REDUCE(
        LOWER(Table13456[[#This Row],[Titulo]]),
        {"á";"é";"í";"ó";"ú";"ñ";",";" "},
        _xlfn.LAMBDA(_xlpm.acum,_xlpm.caracter, SUBSTITUTE(_xlpm.acum, _xlpm.caracter, CHOOSE(MATCH(_xlpm.caracter, {"á";"é";"í";"ó";"ú";"ñ";",";" "}, 0), "a","e","i","o","u","n","","")))
    ),
    _xlfn.CONCAT("/cantos/resucito/", AG138, "/", _xlpm.texto_limpio, ".html")
)</f>
        <v>/cantos/resucito/m/mariamadredelaiglesia.html</v>
      </c>
      <c r="AF138" t="s">
        <v>326</v>
      </c>
      <c r="AG138" t="str">
        <f>LOWER(LEFT(Table13456[[#This Row],[Titulo]],1))</f>
        <v>m</v>
      </c>
      <c r="AH138" t="str">
        <f>_xlfn.CONCAT(Table13456[[#This Row],[ID]:[c021]])</f>
        <v>{id:136,title: "María, madre de la Iglesia", subtitle: "Juan 19,26-34", category: "Precatecumenado", moments: ["Cuaresma", "Virgen"], url: "/cantos/resucito/m/mariamadredelaiglesia.html"},</v>
      </c>
      <c r="AI138" t="str">
        <f>UPPER(Table13456[[#This Row],[Titulo]])</f>
        <v>MARÍA, MADRE DE LA IGLESIA</v>
      </c>
      <c r="AJ138" t="str">
        <f>LOWER(SUBSTITUTE(Table13456[[#This Row],[CANTO]], " ", ""))</f>
        <v>maría,madredelaiglesia</v>
      </c>
      <c r="AK138" t="str">
        <f>Table13456[[#This Row],[Subtitle5]]</f>
        <v>Juan 19,26-34</v>
      </c>
      <c r="AM138" t="str">
        <f>Table1[[#Headers],[CANTO]]</f>
        <v>CANTO</v>
      </c>
      <c r="AN138" t="str">
        <f>Table13456[[#This Row],[CANTO]]</f>
        <v>MARÍA, MADRE DE LA IGLESIA</v>
      </c>
    </row>
    <row r="139" spans="1:40" x14ac:dyDescent="0.35">
      <c r="A139">
        <v>112</v>
      </c>
      <c r="B139" t="s">
        <v>311</v>
      </c>
      <c r="C139">
        <v>137</v>
      </c>
      <c r="D139" t="s">
        <v>312</v>
      </c>
      <c r="E139" t="s">
        <v>313</v>
      </c>
      <c r="F139" t="s">
        <v>314</v>
      </c>
      <c r="G139" t="s">
        <v>593</v>
      </c>
      <c r="H139" t="s">
        <v>316</v>
      </c>
      <c r="I139" t="s">
        <v>317</v>
      </c>
      <c r="J139" t="s">
        <v>314</v>
      </c>
      <c r="K139" t="s">
        <v>594</v>
      </c>
      <c r="L139" t="s">
        <v>319</v>
      </c>
      <c r="M139" t="s">
        <v>320</v>
      </c>
      <c r="N139" t="s">
        <v>314</v>
      </c>
      <c r="O139" t="s">
        <v>329</v>
      </c>
      <c r="P139" t="s">
        <v>314</v>
      </c>
      <c r="Q139" t="s">
        <v>322</v>
      </c>
      <c r="R139" t="s">
        <v>314</v>
      </c>
      <c r="S139" t="s">
        <v>362</v>
      </c>
      <c r="T139" t="s">
        <v>323</v>
      </c>
      <c r="U139" t="s">
        <v>305</v>
      </c>
      <c r="V139" t="s">
        <v>323</v>
      </c>
      <c r="W139" t="s">
        <v>338</v>
      </c>
      <c r="AD139" t="s">
        <v>325</v>
      </c>
      <c r="AE139" t="str" cm="1">
        <f t="array" ref="AE139">_xlfn.LET(
    _xlpm.texto_limpio, _xlfn.REDUCE(
        LOWER(Table13456[[#This Row],[Titulo]]),
        {"á";"é";"í";"ó";"ú";"ñ";",";" "},
        _xlfn.LAMBDA(_xlpm.acum,_xlpm.caracter, SUBSTITUTE(_xlpm.acum, _xlpm.caracter, CHOOSE(MATCH(_xlpm.caracter, {"á";"é";"í";"ó";"ú";"ñ";",";" "}, 0), "a","e","i","o","u","n","","")))
    ),
    _xlfn.CONCAT("/cantos/resucito/", AG139, "/", _xlpm.texto_limpio, ".html")
)</f>
        <v>/cantos/resucito/m/mariamadredelcaminoardiente.html</v>
      </c>
      <c r="AF139" t="s">
        <v>326</v>
      </c>
      <c r="AG139" t="str">
        <f>LOWER(LEFT(Table13456[[#This Row],[Titulo]],1))</f>
        <v>m</v>
      </c>
      <c r="AH139" t="str">
        <f>_xlfn.CONCAT(Table13456[[#This Row],[ID]:[c021]])</f>
        <v>{id:137,title: "María, madre del camino ardiente", subtitle: "Himno a la Virgen del Tercer Milenio (Kiko Argüello)", category: "Precatecumenado", moments: ["Adviento", "Entrada", "Antiguo Testamento"], url: "/cantos/resucito/m/mariamadredelcaminoardiente.html"},</v>
      </c>
      <c r="AI139" t="str">
        <f>UPPER(Table13456[[#This Row],[Titulo]])</f>
        <v>MARÍA, MADRE DEL CAMINO ARDIENTE</v>
      </c>
      <c r="AJ139" t="str">
        <f>LOWER(SUBSTITUTE(Table13456[[#This Row],[CANTO]], " ", ""))</f>
        <v>maría,madredelcaminoardiente</v>
      </c>
      <c r="AK139" t="str">
        <f>Table13456[[#This Row],[Subtitle5]]</f>
        <v>Himno a la Virgen del Tercer Milenio (Kiko Argüello)</v>
      </c>
      <c r="AM139" t="str">
        <f>Table1[[#Headers],[CANTO]]</f>
        <v>CANTO</v>
      </c>
      <c r="AN139" t="str">
        <f>Table13456[[#This Row],[CANTO]]</f>
        <v>MARÍA, MADRE DEL CAMINO ARDIENTE</v>
      </c>
    </row>
    <row r="140" spans="1:40" x14ac:dyDescent="0.35">
      <c r="A140">
        <v>113</v>
      </c>
      <c r="B140" t="s">
        <v>311</v>
      </c>
      <c r="C140">
        <v>138</v>
      </c>
      <c r="D140" t="s">
        <v>312</v>
      </c>
      <c r="E140" t="s">
        <v>313</v>
      </c>
      <c r="F140" t="s">
        <v>314</v>
      </c>
      <c r="G140" t="s">
        <v>595</v>
      </c>
      <c r="H140" t="s">
        <v>316</v>
      </c>
      <c r="I140" t="s">
        <v>317</v>
      </c>
      <c r="J140" t="s">
        <v>314</v>
      </c>
      <c r="K140" t="s">
        <v>254</v>
      </c>
      <c r="L140" t="s">
        <v>319</v>
      </c>
      <c r="M140" t="s">
        <v>320</v>
      </c>
      <c r="N140" t="s">
        <v>314</v>
      </c>
      <c r="O140" t="s">
        <v>329</v>
      </c>
      <c r="P140" t="s">
        <v>314</v>
      </c>
      <c r="Q140" t="s">
        <v>322</v>
      </c>
      <c r="R140" t="s">
        <v>314</v>
      </c>
      <c r="S140" t="s">
        <v>338</v>
      </c>
      <c r="AD140" t="s">
        <v>325</v>
      </c>
      <c r="AE140" t="str" cm="1">
        <f t="array" ref="AE140">_xlfn.LET(
    _xlpm.texto_limpio, _xlfn.REDUCE(
        LOWER(Table13456[[#This Row],[Titulo]]),
        {"á";"é";"í";"ó";"ú";"ñ";",";" "},
        _xlfn.LAMBDA(_xlpm.acum,_xlpm.caracter, SUBSTITUTE(_xlpm.acum, _xlpm.caracter, CHOOSE(MATCH(_xlpm.caracter, {"á";"é";"í";"ó";"ú";"ñ";",";" "}, 0), "a","e","i","o","u","n","","")))
    ),
    _xlfn.CONCAT("/cantos/resucito/", AG140, "/", _xlpm.texto_limpio, ".html")
)</f>
        <v>/cantos/resucito/m/mariapequenamaria.html</v>
      </c>
      <c r="AF140" t="s">
        <v>326</v>
      </c>
      <c r="AG140" t="str">
        <f>LOWER(LEFT(Table13456[[#This Row],[Titulo]],1))</f>
        <v>m</v>
      </c>
      <c r="AH140" t="str">
        <f>_xlfn.CONCAT(Table13456[[#This Row],[ID]:[c021]])</f>
        <v>{id:138,title: "María, pequeña María", subtitle: "Himno a la Virgen María (Kiko Argüello)", category: "Precatecumenado", moments: ["Antiguo Testamento"], url: "/cantos/resucito/m/mariapequenamaria.html"},</v>
      </c>
      <c r="AI140" t="str">
        <f>UPPER(Table13456[[#This Row],[Titulo]])</f>
        <v>MARÍA, PEQUEÑA MARÍA</v>
      </c>
      <c r="AJ140" t="str">
        <f>LOWER(SUBSTITUTE(Table13456[[#This Row],[CANTO]], " ", ""))</f>
        <v>maría,pequeñamaría</v>
      </c>
      <c r="AK140" t="str">
        <f>Table13456[[#This Row],[Subtitle5]]</f>
        <v>Himno a la Virgen María (Kiko Argüello)</v>
      </c>
      <c r="AM140" t="str">
        <f>Table1[[#Headers],[CANTO]]</f>
        <v>CANTO</v>
      </c>
      <c r="AN140" t="str">
        <f>Table13456[[#This Row],[CANTO]]</f>
        <v>MARÍA, PEQUEÑA MARÍA</v>
      </c>
    </row>
    <row r="141" spans="1:40" x14ac:dyDescent="0.35">
      <c r="A141">
        <v>114</v>
      </c>
      <c r="B141" t="s">
        <v>311</v>
      </c>
      <c r="C141">
        <v>139</v>
      </c>
      <c r="D141" t="s">
        <v>312</v>
      </c>
      <c r="E141" t="s">
        <v>313</v>
      </c>
      <c r="F141" t="s">
        <v>314</v>
      </c>
      <c r="G141" t="s">
        <v>596</v>
      </c>
      <c r="H141" t="s">
        <v>316</v>
      </c>
      <c r="I141" t="s">
        <v>317</v>
      </c>
      <c r="J141" t="s">
        <v>314</v>
      </c>
      <c r="K141" t="s">
        <v>256</v>
      </c>
      <c r="L141" t="s">
        <v>319</v>
      </c>
      <c r="M141" t="s">
        <v>320</v>
      </c>
      <c r="N141" t="s">
        <v>314</v>
      </c>
      <c r="O141" t="s">
        <v>329</v>
      </c>
      <c r="P141" t="s">
        <v>314</v>
      </c>
      <c r="Q141" t="s">
        <v>322</v>
      </c>
      <c r="R141" t="s">
        <v>314</v>
      </c>
      <c r="S141" t="s">
        <v>295</v>
      </c>
      <c r="T141" t="s">
        <v>323</v>
      </c>
      <c r="U141" t="s">
        <v>330</v>
      </c>
      <c r="V141" t="s">
        <v>323</v>
      </c>
      <c r="W141" t="s">
        <v>338</v>
      </c>
      <c r="AD141" t="s">
        <v>325</v>
      </c>
      <c r="AE141" t="str" cm="1">
        <f t="array" ref="AE141">_xlfn.LET(
    _xlpm.texto_limpio, _xlfn.REDUCE(
        LOWER(Table13456[[#This Row],[Titulo]]),
        {"á";"é";"í";"ó";"ú";"ñ";",";" "},
        _xlfn.LAMBDA(_xlpm.acum,_xlpm.caracter, SUBSTITUTE(_xlpm.acum, _xlpm.caracter, CHOOSE(MATCH(_xlpm.caracter, {"á";"é";"í";"ó";"ú";"ñ";",";" "}, 0), "a","e","i","o","u","n","","")))
    ),
    _xlfn.CONCAT("/cantos/resucito/", AG141, "/", _xlpm.texto_limpio, ".html")
)</f>
        <v>/cantos/resucito/m/meensenaraselcaminodelavida.html</v>
      </c>
      <c r="AF141" t="s">
        <v>326</v>
      </c>
      <c r="AG141" t="str">
        <f>LOWER(LEFT(Table13456[[#This Row],[Titulo]],1))</f>
        <v>m</v>
      </c>
      <c r="AH141" t="str">
        <f>_xlfn.CONCAT(Table13456[[#This Row],[ID]:[c021]])</f>
        <v>{id:139,title: "Me enseñarás el camino de la vida", subtitle: "Sal 16 (15)", category: "Precatecumenado", moments: ["Pascua", "Comunión", "Antiguo Testamento"], url: "/cantos/resucito/m/meensenaraselcaminodelavida.html"},</v>
      </c>
      <c r="AI141" t="str">
        <f>UPPER(Table13456[[#This Row],[Titulo]])</f>
        <v>ME ENSEÑARÁS EL CAMINO DE LA VIDA</v>
      </c>
      <c r="AJ141" t="str">
        <f>LOWER(SUBSTITUTE(Table13456[[#This Row],[CANTO]], " ", ""))</f>
        <v>meenseñaráselcaminodelavida</v>
      </c>
      <c r="AK141" t="str">
        <f>Table13456[[#This Row],[Subtitle5]]</f>
        <v>Sal 16 (15)</v>
      </c>
      <c r="AM141" t="str">
        <f>Table1[[#Headers],[CANTO]]</f>
        <v>CANTO</v>
      </c>
      <c r="AN141" t="str">
        <f>Table13456[[#This Row],[CANTO]]</f>
        <v>ME ENSEÑARÁS EL CAMINO DE LA VIDA</v>
      </c>
    </row>
    <row r="142" spans="1:40" x14ac:dyDescent="0.35">
      <c r="A142">
        <v>115</v>
      </c>
      <c r="B142" t="s">
        <v>311</v>
      </c>
      <c r="C142">
        <v>140</v>
      </c>
      <c r="D142" t="s">
        <v>312</v>
      </c>
      <c r="E142" t="s">
        <v>313</v>
      </c>
      <c r="F142" t="s">
        <v>314</v>
      </c>
      <c r="G142" t="s">
        <v>597</v>
      </c>
      <c r="H142" t="s">
        <v>316</v>
      </c>
      <c r="I142" t="s">
        <v>317</v>
      </c>
      <c r="J142" t="s">
        <v>314</v>
      </c>
      <c r="K142" t="s">
        <v>598</v>
      </c>
      <c r="L142" t="s">
        <v>319</v>
      </c>
      <c r="M142" t="s">
        <v>320</v>
      </c>
      <c r="N142" t="s">
        <v>314</v>
      </c>
      <c r="O142" t="s">
        <v>329</v>
      </c>
      <c r="P142" t="s">
        <v>314</v>
      </c>
      <c r="Q142" t="s">
        <v>322</v>
      </c>
      <c r="R142" t="s">
        <v>314</v>
      </c>
      <c r="S142" t="s">
        <v>370</v>
      </c>
      <c r="T142" t="s">
        <v>323</v>
      </c>
      <c r="U142" t="s">
        <v>338</v>
      </c>
      <c r="AD142" t="s">
        <v>325</v>
      </c>
      <c r="AE142" t="str" cm="1">
        <f t="array" ref="AE142">_xlfn.LET(
    _xlpm.texto_limpio, _xlfn.REDUCE(
        LOWER(Table13456[[#This Row],[Titulo]]),
        {"á";"é";"í";"ó";"ú";"ñ";",";" "},
        _xlfn.LAMBDA(_xlpm.acum,_xlpm.caracter, SUBSTITUTE(_xlpm.acum, _xlpm.caracter, CHOOSE(MATCH(_xlpm.caracter, {"á";"é";"í";"ó";"ú";"ñ";",";" "}, 0), "a","e","i","o","u","n","","")))
    ),
    _xlfn.CONCAT("/cantos/resucito/", AG142, "/", _xlpm.texto_limpio, ".html")
)</f>
        <v>/cantos/resucito/m/mehasseducidosenor.html</v>
      </c>
      <c r="AF142" t="s">
        <v>326</v>
      </c>
      <c r="AG142" t="str">
        <f>LOWER(LEFT(Table13456[[#This Row],[Titulo]],1))</f>
        <v>m</v>
      </c>
      <c r="AH142" t="str">
        <f>_xlfn.CONCAT(Table13456[[#This Row],[ID]:[c021]])</f>
        <v>{id:140,title: "Me has seducido, Señor", subtitle: "Jeremias 20,7-18", category: "Precatecumenado", moments: ["Paz", "Antiguo Testamento"], url: "/cantos/resucito/m/mehasseducidosenor.html"},</v>
      </c>
      <c r="AI142" t="str">
        <f>UPPER(Table13456[[#This Row],[Titulo]])</f>
        <v>ME HAS SEDUCIDO, SEÑOR</v>
      </c>
      <c r="AJ142" t="str">
        <f>LOWER(SUBSTITUTE(Table13456[[#This Row],[CANTO]], " ", ""))</f>
        <v>mehasseducido,señor</v>
      </c>
      <c r="AK142" t="str">
        <f>Table13456[[#This Row],[Subtitle5]]</f>
        <v>Jeremias 20,7-18</v>
      </c>
      <c r="AM142" t="str">
        <f>Table1[[#Headers],[CANTO]]</f>
        <v>CANTO</v>
      </c>
      <c r="AN142" t="str">
        <f>Table13456[[#This Row],[CANTO]]</f>
        <v>ME HAS SEDUCIDO, SEÑOR</v>
      </c>
    </row>
    <row r="143" spans="1:40" x14ac:dyDescent="0.35">
      <c r="A143">
        <v>243</v>
      </c>
      <c r="B143" t="s">
        <v>311</v>
      </c>
      <c r="C143">
        <v>141</v>
      </c>
      <c r="D143" t="s">
        <v>312</v>
      </c>
      <c r="E143" t="s">
        <v>313</v>
      </c>
      <c r="F143" t="s">
        <v>314</v>
      </c>
      <c r="G143" t="s">
        <v>599</v>
      </c>
      <c r="H143" t="s">
        <v>316</v>
      </c>
      <c r="I143" t="s">
        <v>317</v>
      </c>
      <c r="J143" t="s">
        <v>314</v>
      </c>
      <c r="K143" t="s">
        <v>600</v>
      </c>
      <c r="L143" t="s">
        <v>319</v>
      </c>
      <c r="M143" t="s">
        <v>320</v>
      </c>
      <c r="N143" t="s">
        <v>314</v>
      </c>
      <c r="O143" s="4" t="s">
        <v>321</v>
      </c>
      <c r="P143" t="s">
        <v>314</v>
      </c>
      <c r="Q143" t="s">
        <v>322</v>
      </c>
      <c r="R143" t="s">
        <v>314</v>
      </c>
      <c r="S143" t="s">
        <v>337</v>
      </c>
      <c r="T143" t="s">
        <v>323</v>
      </c>
      <c r="U143" t="s">
        <v>324</v>
      </c>
      <c r="V143" t="s">
        <v>323</v>
      </c>
      <c r="W143" t="s">
        <v>338</v>
      </c>
      <c r="AD143" t="s">
        <v>325</v>
      </c>
      <c r="AE143" t="str" cm="1">
        <f t="array" ref="AE143">_xlfn.LET(
    _xlpm.texto_limpio, _xlfn.REDUCE(
        LOWER(Table13456[[#This Row],[Titulo]]),
        {"á";"é";"í";"ó";"ú";"ñ";",";" "},
        _xlfn.LAMBDA(_xlpm.acum,_xlpm.caracter, SUBSTITUTE(_xlpm.acum, _xlpm.caracter, CHOOSE(MATCH(_xlpm.caracter, {"á";"é";"í";"ó";"ú";"ñ";",";" "}, 0), "a","e","i","o","u","n","","")))
    ),
    _xlfn.CONCAT("/cantos/resucito/", AG143, "/", _xlpm.texto_limpio, ".html")
)</f>
        <v>/cantos/resucito/m/merobasteelcorazon.html</v>
      </c>
      <c r="AF143" t="s">
        <v>326</v>
      </c>
      <c r="AG143" t="str">
        <f>LOWER(LEFT(Table13456[[#This Row],[Titulo]],1))</f>
        <v>m</v>
      </c>
      <c r="AH143" t="str">
        <f>_xlfn.CONCAT(Table13456[[#This Row],[ID]:[c021]])</f>
        <v>{id:141,title: "Me robaste el corazón", subtitle: "Cantar de los cantares 4,9 - 5,1", category: "Eleccion", moments: ["Cuaresma", "Laudes/Visperas", "Antiguo Testamento"], url: "/cantos/resucito/m/merobasteelcorazon.html"},</v>
      </c>
      <c r="AI143" t="str">
        <f>UPPER(Table13456[[#This Row],[Titulo]])</f>
        <v>ME ROBASTE EL CORAZÓN</v>
      </c>
      <c r="AJ143" t="str">
        <f>LOWER(SUBSTITUTE(Table13456[[#This Row],[CANTO]], " ", ""))</f>
        <v>merobasteelcorazón</v>
      </c>
      <c r="AK143" t="str">
        <f>Table13456[[#This Row],[Subtitle5]]</f>
        <v>Cantar de los cantares 4,9 - 5,1</v>
      </c>
      <c r="AM143" t="str">
        <f>Table1[[#Headers],[CANTO]]</f>
        <v>CANTO</v>
      </c>
      <c r="AN143" t="str">
        <f>Table13456[[#This Row],[CANTO]]</f>
        <v>ME ROBASTE EL CORAZÓN</v>
      </c>
    </row>
    <row r="144" spans="1:40" x14ac:dyDescent="0.35">
      <c r="A144">
        <v>116</v>
      </c>
      <c r="B144" t="s">
        <v>311</v>
      </c>
      <c r="C144">
        <v>142</v>
      </c>
      <c r="D144" t="s">
        <v>312</v>
      </c>
      <c r="E144" t="s">
        <v>313</v>
      </c>
      <c r="F144" t="s">
        <v>314</v>
      </c>
      <c r="G144" t="s">
        <v>601</v>
      </c>
      <c r="H144" t="s">
        <v>316</v>
      </c>
      <c r="I144" t="s">
        <v>317</v>
      </c>
      <c r="J144" t="s">
        <v>314</v>
      </c>
      <c r="K144" t="s">
        <v>259</v>
      </c>
      <c r="L144" t="s">
        <v>319</v>
      </c>
      <c r="M144" t="s">
        <v>320</v>
      </c>
      <c r="N144" t="s">
        <v>314</v>
      </c>
      <c r="O144" t="s">
        <v>329</v>
      </c>
      <c r="P144" t="s">
        <v>314</v>
      </c>
      <c r="Q144" t="s">
        <v>322</v>
      </c>
      <c r="R144" t="s">
        <v>314</v>
      </c>
      <c r="S144" t="s">
        <v>338</v>
      </c>
      <c r="AD144" t="s">
        <v>325</v>
      </c>
      <c r="AE144" t="str" cm="1">
        <f t="array" ref="AE144">_xlfn.LET(
    _xlpm.texto_limpio, _xlfn.REDUCE(
        LOWER(Table13456[[#This Row],[Titulo]]),
        {"á";"é";"í";"ó";"ú";"ñ";",";" "},
        _xlfn.LAMBDA(_xlpm.acum,_xlpm.caracter, SUBSTITUTE(_xlpm.acum, _xlpm.caracter, CHOOSE(MATCH(_xlpm.caracter, {"á";"é";"í";"ó";"ú";"ñ";",";" "}, 0), "a","e","i","o","u","n","","")))
    ),
    _xlfn.CONCAT("/cantos/resucito/", AG144, "/", _xlpm.texto_limpio, ".html")
)</f>
        <v>/cantos/resucito/m/miradqueestupendo.html</v>
      </c>
      <c r="AF144" t="s">
        <v>326</v>
      </c>
      <c r="AG144" t="str">
        <f>LOWER(LEFT(Table13456[[#This Row],[Titulo]],1))</f>
        <v>m</v>
      </c>
      <c r="AH144" t="str">
        <f>_xlfn.CONCAT(Table13456[[#This Row],[ID]:[c021]])</f>
        <v>{id:142,title: "Mirad qué estupendo", subtitle: "Sal 133 (132)", category: "Precatecumenado", moments: ["Antiguo Testamento"], url: "/cantos/resucito/m/miradqueestupendo.html"},</v>
      </c>
      <c r="AI144" t="str">
        <f>UPPER(Table13456[[#This Row],[Titulo]])</f>
        <v>MIRAD QUÉ ESTUPENDO</v>
      </c>
      <c r="AJ144" t="str">
        <f>LOWER(SUBSTITUTE(Table13456[[#This Row],[CANTO]], " ", ""))</f>
        <v>miradquéestupendo</v>
      </c>
      <c r="AK144" t="str">
        <f>Table13456[[#This Row],[Subtitle5]]</f>
        <v>Sal 133 (132)</v>
      </c>
      <c r="AM144" t="str">
        <f>Table1[[#Headers],[CANTO]]</f>
        <v>CANTO</v>
      </c>
      <c r="AN144" t="str">
        <f>Table13456[[#This Row],[CANTO]]</f>
        <v>MIRAD QUÉ ESTUPENDO</v>
      </c>
    </row>
    <row r="145" spans="1:40" x14ac:dyDescent="0.35">
      <c r="A145">
        <v>118</v>
      </c>
      <c r="B145" t="s">
        <v>311</v>
      </c>
      <c r="C145">
        <v>143</v>
      </c>
      <c r="D145" t="s">
        <v>312</v>
      </c>
      <c r="E145" t="s">
        <v>313</v>
      </c>
      <c r="F145" t="s">
        <v>314</v>
      </c>
      <c r="G145" t="s">
        <v>602</v>
      </c>
      <c r="H145" t="s">
        <v>316</v>
      </c>
      <c r="I145" t="s">
        <v>317</v>
      </c>
      <c r="J145" t="s">
        <v>314</v>
      </c>
      <c r="K145" t="s">
        <v>263</v>
      </c>
      <c r="L145" t="s">
        <v>319</v>
      </c>
      <c r="M145" t="s">
        <v>320</v>
      </c>
      <c r="N145" t="s">
        <v>314</v>
      </c>
      <c r="O145" t="s">
        <v>329</v>
      </c>
      <c r="P145" t="s">
        <v>314</v>
      </c>
      <c r="Q145" t="s">
        <v>322</v>
      </c>
      <c r="R145" t="s">
        <v>314</v>
      </c>
      <c r="S145" t="s">
        <v>295</v>
      </c>
      <c r="T145" t="s">
        <v>323</v>
      </c>
      <c r="U145" t="s">
        <v>330</v>
      </c>
      <c r="V145" t="s">
        <v>323</v>
      </c>
      <c r="W145" t="s">
        <v>332</v>
      </c>
      <c r="AD145" t="s">
        <v>325</v>
      </c>
      <c r="AE145" t="str" cm="1">
        <f t="array" ref="AE145">_xlfn.LET(
    _xlpm.texto_limpio, _xlfn.REDUCE(
        LOWER(Table13456[[#This Row],[Titulo]]),
        {"á";"é";"í";"ó";"ú";"ñ";",";" "},
        _xlfn.LAMBDA(_xlpm.acum,_xlpm.caracter, SUBSTITUTE(_xlpm.acum, _xlpm.caracter, CHOOSE(MATCH(_xlpm.caracter, {"á";"é";"í";"ó";"ú";"ñ";",";" "}, 0), "a","e","i","o","u","n","","")))
    ),
    _xlfn.CONCAT("/cantos/resucito/", AG145, "/", _xlpm.texto_limpio, ".html")
)</f>
        <v>/cantos/resucito/m/misericordiamiamisericordia.html</v>
      </c>
      <c r="AF145" t="s">
        <v>326</v>
      </c>
      <c r="AG145" t="str">
        <f>LOWER(LEFT(Table13456[[#This Row],[Titulo]],1))</f>
        <v>m</v>
      </c>
      <c r="AH145" t="str">
        <f>_xlfn.CONCAT(Table13456[[#This Row],[ID]:[c021]])</f>
        <v>{id:143,title: "Misericordia mía, misericordia", subtitle: "Sal 51 (50)", category: "Precatecumenado", moments: ["Pascua", "Comunión", "Nuevo Testamento"], url: "/cantos/resucito/m/misericordiamiamisericordia.html"},</v>
      </c>
      <c r="AI145" t="str">
        <f>UPPER(Table13456[[#This Row],[Titulo]])</f>
        <v>MISERICORDIA MÍA, MISERICORDIA</v>
      </c>
      <c r="AJ145" t="str">
        <f>LOWER(SUBSTITUTE(Table13456[[#This Row],[CANTO]], " ", ""))</f>
        <v>misericordiamía,misericordia</v>
      </c>
      <c r="AK145" t="str">
        <f>Table13456[[#This Row],[Subtitle5]]</f>
        <v>Sal 51 (50)</v>
      </c>
      <c r="AM145" t="str">
        <f>Table1[[#Headers],[CANTO]]</f>
        <v>CANTO</v>
      </c>
      <c r="AN145" t="str">
        <f>Table13456[[#This Row],[CANTO]]</f>
        <v>MISERICORDIA MÍA, MISERICORDIA</v>
      </c>
    </row>
    <row r="146" spans="1:40" x14ac:dyDescent="0.35">
      <c r="A146">
        <v>117</v>
      </c>
      <c r="B146" t="s">
        <v>311</v>
      </c>
      <c r="C146">
        <v>144</v>
      </c>
      <c r="D146" t="s">
        <v>312</v>
      </c>
      <c r="E146" t="s">
        <v>313</v>
      </c>
      <c r="F146" t="s">
        <v>314</v>
      </c>
      <c r="G146" t="s">
        <v>603</v>
      </c>
      <c r="H146" t="s">
        <v>316</v>
      </c>
      <c r="I146" t="s">
        <v>317</v>
      </c>
      <c r="J146" t="s">
        <v>314</v>
      </c>
      <c r="K146" t="s">
        <v>261</v>
      </c>
      <c r="L146" t="s">
        <v>319</v>
      </c>
      <c r="M146" t="s">
        <v>320</v>
      </c>
      <c r="N146" t="s">
        <v>314</v>
      </c>
      <c r="O146" t="s">
        <v>329</v>
      </c>
      <c r="P146" t="s">
        <v>314</v>
      </c>
      <c r="Q146" t="s">
        <v>322</v>
      </c>
      <c r="R146" t="s">
        <v>314</v>
      </c>
      <c r="S146" t="s">
        <v>332</v>
      </c>
      <c r="AD146" t="s">
        <v>325</v>
      </c>
      <c r="AE146" t="str" cm="1">
        <f t="array" ref="AE146">_xlfn.LET(
    _xlpm.texto_limpio, _xlfn.REDUCE(
        LOWER(Table13456[[#This Row],[Titulo]]),
        {"á";"é";"í";"ó";"ú";"ñ";",";" "},
        _xlfn.LAMBDA(_xlpm.acum,_xlpm.caracter, SUBSTITUTE(_xlpm.acum, _xlpm.caracter, CHOOSE(MATCH(_xlpm.caracter, {"á";"é";"í";"ó";"ú";"ñ";",";" "}, 0), "a","e","i","o","u","n","","")))
    ),
    _xlfn.CONCAT("/cantos/resucito/", AG146, "/", _xlpm.texto_limpio, ".html")
)</f>
        <v>/cantos/resucito/m/misericordiadiosmio.html</v>
      </c>
      <c r="AF146" t="s">
        <v>326</v>
      </c>
      <c r="AG146" t="str">
        <f>LOWER(LEFT(Table13456[[#This Row],[Titulo]],1))</f>
        <v>m</v>
      </c>
      <c r="AH146" t="str">
        <f>_xlfn.CONCAT(Table13456[[#This Row],[ID]:[c021]])</f>
        <v>{id:144,title: "Misericordia, Dios mío", subtitle: "Sal 51(50)", category: "Precatecumenado", moments: ["Nuevo Testamento"], url: "/cantos/resucito/m/misericordiadiosmio.html"},</v>
      </c>
      <c r="AI146" t="str">
        <f>UPPER(Table13456[[#This Row],[Titulo]])</f>
        <v>MISERICORDIA, DIOS MÍO</v>
      </c>
      <c r="AJ146" t="str">
        <f>LOWER(SUBSTITUTE(Table13456[[#This Row],[CANTO]], " ", ""))</f>
        <v>misericordia,diosmío</v>
      </c>
      <c r="AK146" t="str">
        <f>Table13456[[#This Row],[Subtitle5]]</f>
        <v>Sal 51(50)</v>
      </c>
      <c r="AM146" t="str">
        <f>Table1[[#Headers],[CANTO]]</f>
        <v>CANTO</v>
      </c>
      <c r="AN146" t="str">
        <f>Table13456[[#This Row],[CANTO]]</f>
        <v>MISERICORDIA, DIOS MÍO</v>
      </c>
    </row>
    <row r="147" spans="1:40" x14ac:dyDescent="0.35">
      <c r="A147">
        <v>119</v>
      </c>
      <c r="B147" t="s">
        <v>311</v>
      </c>
      <c r="C147">
        <v>145</v>
      </c>
      <c r="D147" t="s">
        <v>312</v>
      </c>
      <c r="E147" t="s">
        <v>313</v>
      </c>
      <c r="F147" t="s">
        <v>314</v>
      </c>
      <c r="G147" t="s">
        <v>604</v>
      </c>
      <c r="H147" t="s">
        <v>316</v>
      </c>
      <c r="I147" t="s">
        <v>317</v>
      </c>
      <c r="J147" t="s">
        <v>314</v>
      </c>
      <c r="K147" t="s">
        <v>265</v>
      </c>
      <c r="L147" t="s">
        <v>319</v>
      </c>
      <c r="M147" t="s">
        <v>320</v>
      </c>
      <c r="N147" t="s">
        <v>314</v>
      </c>
      <c r="O147" t="s">
        <v>329</v>
      </c>
      <c r="P147" t="s">
        <v>314</v>
      </c>
      <c r="Q147" t="s">
        <v>322</v>
      </c>
      <c r="R147" t="s">
        <v>314</v>
      </c>
      <c r="S147" t="s">
        <v>438</v>
      </c>
      <c r="T147" t="s">
        <v>323</v>
      </c>
      <c r="U147" t="s">
        <v>338</v>
      </c>
      <c r="AD147" t="s">
        <v>325</v>
      </c>
      <c r="AE147" t="str" cm="1">
        <f t="array" ref="AE147">_xlfn.LET(
    _xlpm.texto_limpio, _xlfn.REDUCE(
        LOWER(Table13456[[#This Row],[Titulo]]),
        {"á";"é";"í";"ó";"ú";"ñ";",";" "},
        _xlfn.LAMBDA(_xlpm.acum,_xlpm.caracter, SUBSTITUTE(_xlpm.acum, _xlpm.caracter, CHOOSE(MATCH(_xlpm.caracter, {"á";"é";"í";"ó";"ú";"ñ";",";" "}, 0), "a","e","i","o","u","n","","")))
    ),
    _xlfn.CONCAT("/cantos/resucito/", AG147, "/", _xlpm.texto_limpio, ".html")
)</f>
        <v>/cantos/resucito/m/muchomehanperseguido.html</v>
      </c>
      <c r="AF147" t="s">
        <v>326</v>
      </c>
      <c r="AG147" t="str">
        <f>LOWER(LEFT(Table13456[[#This Row],[Titulo]],1))</f>
        <v>m</v>
      </c>
      <c r="AH147" t="str">
        <f>_xlfn.CONCAT(Table13456[[#This Row],[ID]:[c021]])</f>
        <v>{id:145,title: "Mucho me han perseguido", subtitle: "Sal 129 (128)", category: "Precatecumenado", moments: ["Fracción del Pan", "Antiguo Testamento"], url: "/cantos/resucito/m/muchomehanperseguido.html"},</v>
      </c>
      <c r="AI147" t="str">
        <f>UPPER(Table13456[[#This Row],[Titulo]])</f>
        <v>MUCHO ME HAN PERSEGUIDO</v>
      </c>
      <c r="AJ147" t="str">
        <f>LOWER(SUBSTITUTE(Table13456[[#This Row],[CANTO]], " ", ""))</f>
        <v>muchomehanperseguido</v>
      </c>
      <c r="AK147" t="str">
        <f>Table13456[[#This Row],[Subtitle5]]</f>
        <v>Sal 129 (128)</v>
      </c>
      <c r="AM147" t="str">
        <f>Table1[[#Headers],[CANTO]]</f>
        <v>CANTO</v>
      </c>
      <c r="AN147" t="str">
        <f>Table13456[[#This Row],[CANTO]]</f>
        <v>MUCHO ME HAN PERSEGUIDO</v>
      </c>
    </row>
    <row r="148" spans="1:40" x14ac:dyDescent="0.35">
      <c r="A148">
        <v>229</v>
      </c>
      <c r="B148" t="s">
        <v>311</v>
      </c>
      <c r="C148">
        <v>146</v>
      </c>
      <c r="D148" t="s">
        <v>312</v>
      </c>
      <c r="E148" t="s">
        <v>313</v>
      </c>
      <c r="F148" t="s">
        <v>314</v>
      </c>
      <c r="G148" t="s">
        <v>605</v>
      </c>
      <c r="H148" t="s">
        <v>316</v>
      </c>
      <c r="I148" t="s">
        <v>317</v>
      </c>
      <c r="J148" t="s">
        <v>314</v>
      </c>
      <c r="K148" t="s">
        <v>606</v>
      </c>
      <c r="L148" t="s">
        <v>319</v>
      </c>
      <c r="M148" t="s">
        <v>320</v>
      </c>
      <c r="N148" t="s">
        <v>314</v>
      </c>
      <c r="O148" s="8" t="s">
        <v>430</v>
      </c>
      <c r="P148" t="s">
        <v>314</v>
      </c>
      <c r="Q148" t="s">
        <v>322</v>
      </c>
      <c r="R148" t="s">
        <v>314</v>
      </c>
      <c r="S148" t="s">
        <v>330</v>
      </c>
      <c r="T148" t="s">
        <v>323</v>
      </c>
      <c r="U148" t="s">
        <v>332</v>
      </c>
      <c r="AD148" t="s">
        <v>325</v>
      </c>
      <c r="AE148" t="str" cm="1">
        <f t="array" ref="AE148">_xlfn.LET(
    _xlpm.texto_limpio, _xlfn.REDUCE(
        LOWER(Table13456[[#This Row],[Titulo]]),
        {"á";"é";"í";"ó";"ú";"ñ";",";" "},
        _xlfn.LAMBDA(_xlpm.acum,_xlpm.caracter, SUBSTITUTE(_xlpm.acum, _xlpm.caracter, CHOOSE(MATCH(_xlpm.caracter, {"á";"é";"í";"ó";"ú";"ñ";",";" "}, 0), "a","e","i","o","u","n","","")))
    ),
    _xlfn.CONCAT("/cantos/resucito/", AG148, "/", _xlpm.texto_limpio, ".html")
)</f>
        <v>/cantos/resucito/n/ningunopuedeserviradossenores.html</v>
      </c>
      <c r="AF148" t="s">
        <v>326</v>
      </c>
      <c r="AG148" t="str">
        <f>LOWER(LEFT(Table13456[[#This Row],[Titulo]],1))</f>
        <v>n</v>
      </c>
      <c r="AH148" t="str">
        <f>_xlfn.CONCAT(Table13456[[#This Row],[ID]:[c021]])</f>
        <v>{id:146,title: "Ninguno puede servir a dos señores", subtitle: "Mateo 6,24-33 ", category: "Catecumenado", moments: ["Comunión", "Nuevo Testamento"], url: "/cantos/resucito/n/ningunopuedeserviradossenores.html"},</v>
      </c>
      <c r="AI148" t="str">
        <f>UPPER(Table13456[[#This Row],[Titulo]])</f>
        <v>NINGUNO PUEDE SERVIR A DOS SEÑORES</v>
      </c>
      <c r="AJ148" t="str">
        <f>LOWER(SUBSTITUTE(Table13456[[#This Row],[CANTO]], " ", ""))</f>
        <v>ningunopuedeserviradosseñores</v>
      </c>
      <c r="AK148" t="str">
        <f>Table13456[[#This Row],[Subtitle5]]</f>
        <v xml:space="preserve">Mateo 6,24-33 </v>
      </c>
      <c r="AM148" t="str">
        <f>Table1[[#Headers],[CANTO]]</f>
        <v>CANTO</v>
      </c>
      <c r="AN148" t="str">
        <f>Table13456[[#This Row],[CANTO]]</f>
        <v>NINGUNO PUEDE SERVIR A DOS SEÑORES</v>
      </c>
    </row>
    <row r="149" spans="1:40" x14ac:dyDescent="0.35">
      <c r="A149">
        <v>120</v>
      </c>
      <c r="B149" t="s">
        <v>311</v>
      </c>
      <c r="C149">
        <v>147</v>
      </c>
      <c r="D149" t="s">
        <v>312</v>
      </c>
      <c r="E149" t="s">
        <v>313</v>
      </c>
      <c r="F149" t="s">
        <v>314</v>
      </c>
      <c r="G149" t="s">
        <v>607</v>
      </c>
      <c r="H149" t="s">
        <v>316</v>
      </c>
      <c r="I149" t="s">
        <v>317</v>
      </c>
      <c r="J149" t="s">
        <v>314</v>
      </c>
      <c r="K149" t="s">
        <v>608</v>
      </c>
      <c r="L149" t="s">
        <v>319</v>
      </c>
      <c r="M149" t="s">
        <v>320</v>
      </c>
      <c r="N149" t="s">
        <v>314</v>
      </c>
      <c r="O149" t="s">
        <v>329</v>
      </c>
      <c r="P149" t="s">
        <v>314</v>
      </c>
      <c r="Q149" t="s">
        <v>322</v>
      </c>
      <c r="R149" t="s">
        <v>314</v>
      </c>
      <c r="S149" t="s">
        <v>337</v>
      </c>
      <c r="T149" t="s">
        <v>323</v>
      </c>
      <c r="U149" t="s">
        <v>338</v>
      </c>
      <c r="AD149" t="s">
        <v>325</v>
      </c>
      <c r="AE149" t="str" cm="1">
        <f t="array" ref="AE149">_xlfn.LET(
    _xlpm.texto_limpio, _xlfn.REDUCE(
        LOWER(Table13456[[#This Row],[Titulo]]),
        {"á";"é";"í";"ó";"ú";"ñ";",";" "},
        _xlfn.LAMBDA(_xlpm.acum,_xlpm.caracter, SUBSTITUTE(_xlpm.acum, _xlpm.caracter, CHOOSE(MATCH(_xlpm.caracter, {"á";"é";"í";"ó";"ú";"ñ";",";" "}, 0), "a","e","i","o","u","n","","")))
    ),
    _xlfn.CONCAT("/cantos/resucito/", AG149, "/", _xlpm.texto_limpio, ".html")
)</f>
        <v>/cantos/resucito/n/noestaaquiresucito.html</v>
      </c>
      <c r="AF149" t="s">
        <v>326</v>
      </c>
      <c r="AG149" t="str">
        <f>LOWER(LEFT(Table13456[[#This Row],[Titulo]],1))</f>
        <v>n</v>
      </c>
      <c r="AH149" t="str">
        <f>_xlfn.CONCAT(Table13456[[#This Row],[ID]:[c021]])</f>
        <v>{id:147,title: "No está aquí, resucitó", subtitle: "Mateo 28,1-8", category: "Precatecumenado", moments: ["Cuaresma", "Antiguo Testamento"], url: "/cantos/resucito/n/noestaaquiresucito.html"},</v>
      </c>
      <c r="AI149" t="str">
        <f>UPPER(Table13456[[#This Row],[Titulo]])</f>
        <v>NO ESTÁ AQUÍ, RESUCITÓ</v>
      </c>
      <c r="AJ149" t="str">
        <f>LOWER(SUBSTITUTE(Table13456[[#This Row],[CANTO]], " ", ""))</f>
        <v>noestáaquí,resucitó</v>
      </c>
      <c r="AK149" t="str">
        <f>Table13456[[#This Row],[Subtitle5]]</f>
        <v>Mateo 28,1-8</v>
      </c>
      <c r="AM149" t="str">
        <f>Table1[[#Headers],[CANTO]]</f>
        <v>CANTO</v>
      </c>
      <c r="AN149" t="str">
        <f>Table13456[[#This Row],[CANTO]]</f>
        <v>NO ESTÁ AQUÍ, RESUCITÓ</v>
      </c>
    </row>
    <row r="150" spans="1:40" x14ac:dyDescent="0.35">
      <c r="A150">
        <v>121</v>
      </c>
      <c r="B150" t="s">
        <v>311</v>
      </c>
      <c r="C150">
        <v>148</v>
      </c>
      <c r="D150" t="s">
        <v>312</v>
      </c>
      <c r="E150" t="s">
        <v>313</v>
      </c>
      <c r="F150" t="s">
        <v>314</v>
      </c>
      <c r="G150" t="s">
        <v>609</v>
      </c>
      <c r="H150" t="s">
        <v>316</v>
      </c>
      <c r="I150" t="s">
        <v>317</v>
      </c>
      <c r="J150" t="s">
        <v>314</v>
      </c>
      <c r="K150" t="s">
        <v>610</v>
      </c>
      <c r="L150" t="s">
        <v>319</v>
      </c>
      <c r="M150" t="s">
        <v>320</v>
      </c>
      <c r="N150" t="s">
        <v>314</v>
      </c>
      <c r="O150" t="s">
        <v>329</v>
      </c>
      <c r="P150" t="s">
        <v>314</v>
      </c>
      <c r="Q150" t="s">
        <v>322</v>
      </c>
      <c r="R150" t="s">
        <v>314</v>
      </c>
      <c r="S150" t="s">
        <v>295</v>
      </c>
      <c r="T150" t="s">
        <v>323</v>
      </c>
      <c r="U150" t="s">
        <v>332</v>
      </c>
      <c r="AD150" t="s">
        <v>325</v>
      </c>
      <c r="AE150" t="str" cm="1">
        <f t="array" ref="AE150">_xlfn.LET(
    _xlpm.texto_limpio, _xlfn.REDUCE(
        LOWER(Table13456[[#This Row],[Titulo]]),
        {"á";"é";"í";"ó";"ú";"ñ";",";" "},
        _xlfn.LAMBDA(_xlpm.acum,_xlpm.caracter, SUBSTITUTE(_xlpm.acum, _xlpm.caracter, CHOOSE(MATCH(_xlpm.caracter, {"á";"é";"í";"ó";"ú";"ñ";",";" "}, 0), "a","e","i","o","u","n","","")))
    ),
    _xlfn.CONCAT("/cantos/resucito/", AG150, "/", _xlpm.texto_limpio, ".html")
)</f>
        <v>/cantos/resucito/n/nohayenelparecer.html</v>
      </c>
      <c r="AF150" t="s">
        <v>326</v>
      </c>
      <c r="AG150" t="str">
        <f>LOWER(LEFT(Table13456[[#This Row],[Titulo]],1))</f>
        <v>n</v>
      </c>
      <c r="AH150" t="str">
        <f>_xlfn.CONCAT(Table13456[[#This Row],[ID]:[c021]])</f>
        <v>{id:148,title: "No hay en él parecer", subtitle: "Isaías 53,2ss - Cuarto canto del Siervo de Yahveh", category: "Precatecumenado", moments: ["Pascua", "Nuevo Testamento"], url: "/cantos/resucito/n/nohayenelparecer.html"},</v>
      </c>
      <c r="AI150" t="str">
        <f>UPPER(Table13456[[#This Row],[Titulo]])</f>
        <v>NO HAY EN ÉL PARECER</v>
      </c>
      <c r="AJ150" t="str">
        <f>LOWER(SUBSTITUTE(Table13456[[#This Row],[CANTO]], " ", ""))</f>
        <v>nohayenélparecer</v>
      </c>
      <c r="AK150" t="str">
        <f>Table13456[[#This Row],[Subtitle5]]</f>
        <v>Isaías 53,2ss - Cuarto canto del Siervo de Yahveh</v>
      </c>
      <c r="AM150" t="str">
        <f>Table1[[#Headers],[CANTO]]</f>
        <v>CANTO</v>
      </c>
      <c r="AN150" t="str">
        <f>Table13456[[#This Row],[CANTO]]</f>
        <v>NO HAY EN ÉL PARECER</v>
      </c>
    </row>
    <row r="151" spans="1:40" x14ac:dyDescent="0.35">
      <c r="A151">
        <v>230</v>
      </c>
      <c r="B151" t="s">
        <v>311</v>
      </c>
      <c r="C151">
        <v>149</v>
      </c>
      <c r="D151" t="s">
        <v>312</v>
      </c>
      <c r="E151" t="s">
        <v>313</v>
      </c>
      <c r="F151" t="s">
        <v>314</v>
      </c>
      <c r="G151" t="s">
        <v>611</v>
      </c>
      <c r="H151" t="s">
        <v>316</v>
      </c>
      <c r="I151" t="s">
        <v>317</v>
      </c>
      <c r="J151" t="s">
        <v>314</v>
      </c>
      <c r="K151" t="s">
        <v>612</v>
      </c>
      <c r="L151" t="s">
        <v>319</v>
      </c>
      <c r="M151" t="s">
        <v>320</v>
      </c>
      <c r="N151" t="s">
        <v>314</v>
      </c>
      <c r="O151" s="8" t="s">
        <v>430</v>
      </c>
      <c r="P151" t="s">
        <v>314</v>
      </c>
      <c r="Q151" t="s">
        <v>322</v>
      </c>
      <c r="R151" t="s">
        <v>314</v>
      </c>
      <c r="S151" t="s">
        <v>362</v>
      </c>
      <c r="AD151" t="s">
        <v>325</v>
      </c>
      <c r="AE151" t="str" cm="1">
        <f t="array" ref="AE151">_xlfn.LET(
    _xlpm.texto_limpio, _xlfn.REDUCE(
        LOWER(Table13456[[#This Row],[Titulo]]),
        {"á";"é";"í";"ó";"ú";"ñ";",";" "},
        _xlfn.LAMBDA(_xlpm.acum,_xlpm.caracter, SUBSTITUTE(_xlpm.acum, _xlpm.caracter, CHOOSE(MATCH(_xlpm.caracter, {"á";"é";"í";"ó";"ú";"ñ";",";" "}, 0), "a","e","i","o","u","n","","")))
    ),
    _xlfn.CONCAT("/cantos/resucito/", AG151, "/", _xlpm.texto_limpio, ".html")
)</f>
        <v>/cantos/resucito/n/noresistaisalmal.html</v>
      </c>
      <c r="AF151" t="s">
        <v>326</v>
      </c>
      <c r="AG151" t="str">
        <f>LOWER(LEFT(Table13456[[#This Row],[Titulo]],1))</f>
        <v>n</v>
      </c>
      <c r="AH151" t="str">
        <f>_xlfn.CONCAT(Table13456[[#This Row],[ID]:[c021]])</f>
        <v>{id:149,title: "No resistáis al mal", subtitle: "Mateo 5,38ss", category: "Catecumenado", moments: ["Adviento"], url: "/cantos/resucito/n/noresistaisalmal.html"},</v>
      </c>
      <c r="AI151" t="str">
        <f>UPPER(Table13456[[#This Row],[Titulo]])</f>
        <v>NO RESISTÁIS AL MAL</v>
      </c>
      <c r="AJ151" t="str">
        <f>LOWER(SUBSTITUTE(Table13456[[#This Row],[CANTO]], " ", ""))</f>
        <v>noresistáisalmal</v>
      </c>
      <c r="AK151" t="str">
        <f>Table13456[[#This Row],[Subtitle5]]</f>
        <v>Mateo 5,38ss</v>
      </c>
      <c r="AM151" t="str">
        <f>Table1[[#Headers],[CANTO]]</f>
        <v>CANTO</v>
      </c>
      <c r="AN151" t="str">
        <f>Table13456[[#This Row],[CANTO]]</f>
        <v>NO RESISTÁIS AL MAL</v>
      </c>
    </row>
    <row r="152" spans="1:40" x14ac:dyDescent="0.35">
      <c r="A152">
        <v>231</v>
      </c>
      <c r="B152" t="s">
        <v>311</v>
      </c>
      <c r="C152">
        <v>150</v>
      </c>
      <c r="D152" t="s">
        <v>312</v>
      </c>
      <c r="E152" t="s">
        <v>313</v>
      </c>
      <c r="F152" t="s">
        <v>314</v>
      </c>
      <c r="G152" t="s">
        <v>613</v>
      </c>
      <c r="H152" t="s">
        <v>316</v>
      </c>
      <c r="I152" t="s">
        <v>317</v>
      </c>
      <c r="J152" t="s">
        <v>314</v>
      </c>
      <c r="K152" t="s">
        <v>614</v>
      </c>
      <c r="L152" t="s">
        <v>319</v>
      </c>
      <c r="M152" t="s">
        <v>320</v>
      </c>
      <c r="N152" t="s">
        <v>314</v>
      </c>
      <c r="O152" s="8" t="s">
        <v>430</v>
      </c>
      <c r="P152" t="s">
        <v>314</v>
      </c>
      <c r="Q152" t="s">
        <v>322</v>
      </c>
      <c r="R152" t="s">
        <v>314</v>
      </c>
      <c r="S152" t="s">
        <v>338</v>
      </c>
      <c r="AD152" t="s">
        <v>325</v>
      </c>
      <c r="AE152" t="str" cm="1">
        <f t="array" ref="AE152">_xlfn.LET(
    _xlpm.texto_limpio, _xlfn.REDUCE(
        LOWER(Table13456[[#This Row],[Titulo]]),
        {"á";"é";"í";"ó";"ú";"ñ";",";" "},
        _xlfn.LAMBDA(_xlpm.acum,_xlpm.caracter, SUBSTITUTE(_xlpm.acum, _xlpm.caracter, CHOOSE(MATCH(_xlpm.caracter, {"á";"é";"í";"ó";"ú";"ñ";",";" "}, 0), "a","e","i","o","u","n","","")))
    ),
    _xlfn.CONCAT("/cantos/resucito/", AG152, "/", _xlpm.texto_limpio, ".html")
)</f>
        <v>/cantos/resucito/n/nosufrasporlosmalvados.html</v>
      </c>
      <c r="AF152" t="s">
        <v>326</v>
      </c>
      <c r="AG152" t="str">
        <f>LOWER(LEFT(Table13456[[#This Row],[Titulo]],1))</f>
        <v>n</v>
      </c>
      <c r="AH152" t="str">
        <f>_xlfn.CONCAT(Table13456[[#This Row],[ID]:[c021]])</f>
        <v>{id:150,title: "No sufras por los malvados", subtitle: "Sal 37 (36)", category: "Catecumenado", moments: ["Antiguo Testamento"], url: "/cantos/resucito/n/nosufrasporlosmalvados.html"},</v>
      </c>
      <c r="AI152" t="str">
        <f>UPPER(Table13456[[#This Row],[Titulo]])</f>
        <v>NO SUFRAS POR LOS MALVADOS</v>
      </c>
      <c r="AJ152" t="str">
        <f>LOWER(SUBSTITUTE(Table13456[[#This Row],[CANTO]], " ", ""))</f>
        <v>nosufrasporlosmalvados</v>
      </c>
      <c r="AK152" t="str">
        <f>Table13456[[#This Row],[Subtitle5]]</f>
        <v>Sal 37 (36)</v>
      </c>
      <c r="AM152" t="str">
        <f>Table1[[#Headers],[CANTO]]</f>
        <v>CANTO</v>
      </c>
      <c r="AN152" t="str">
        <f>Table13456[[#This Row],[CANTO]]</f>
        <v>NO SUFRAS POR LOS MALVADOS</v>
      </c>
    </row>
    <row r="153" spans="1:40" x14ac:dyDescent="0.35">
      <c r="A153">
        <v>122</v>
      </c>
      <c r="B153" t="s">
        <v>311</v>
      </c>
      <c r="C153">
        <v>151</v>
      </c>
      <c r="D153" t="s">
        <v>312</v>
      </c>
      <c r="E153" t="s">
        <v>313</v>
      </c>
      <c r="F153" t="s">
        <v>314</v>
      </c>
      <c r="G153" t="s">
        <v>615</v>
      </c>
      <c r="H153" t="s">
        <v>316</v>
      </c>
      <c r="I153" t="s">
        <v>317</v>
      </c>
      <c r="J153" t="s">
        <v>314</v>
      </c>
      <c r="K153" t="s">
        <v>616</v>
      </c>
      <c r="L153" t="s">
        <v>319</v>
      </c>
      <c r="M153" t="s">
        <v>320</v>
      </c>
      <c r="N153" t="s">
        <v>314</v>
      </c>
      <c r="O153" t="s">
        <v>329</v>
      </c>
      <c r="P153" t="s">
        <v>314</v>
      </c>
      <c r="Q153" t="s">
        <v>322</v>
      </c>
      <c r="R153" t="s">
        <v>314</v>
      </c>
      <c r="S153" t="s">
        <v>362</v>
      </c>
      <c r="T153" t="s">
        <v>323</v>
      </c>
      <c r="U153" t="s">
        <v>324</v>
      </c>
      <c r="V153" t="s">
        <v>323</v>
      </c>
      <c r="W153" t="s">
        <v>338</v>
      </c>
      <c r="AD153" t="s">
        <v>325</v>
      </c>
      <c r="AE153" t="str" cm="1">
        <f t="array" ref="AE153">_xlfn.LET(
    _xlpm.texto_limpio, _xlfn.REDUCE(
        LOWER(Table13456[[#This Row],[Titulo]]),
        {"á";"é";"í";"ó";"ú";"ñ";",";" "},
        _xlfn.LAMBDA(_xlpm.acum,_xlpm.caracter, SUBSTITUTE(_xlpm.acum, _xlpm.caracter, CHOOSE(MATCH(_xlpm.caracter, {"á";"é";"í";"ó";"ú";"ñ";",";" "}, 0), "a","e","i","o","u","n","","")))
    ),
    _xlfn.CONCAT("/cantos/resucito/", AG153, "/", _xlpm.texto_limpio, ".html")
)</f>
        <v>/cantos/resucito/n/nolimetangere.html</v>
      </c>
      <c r="AF153" t="s">
        <v>326</v>
      </c>
      <c r="AG153" t="str">
        <f>LOWER(LEFT(Table13456[[#This Row],[Titulo]],1))</f>
        <v>n</v>
      </c>
      <c r="AH153" t="str">
        <f>_xlfn.CONCAT(Table13456[[#This Row],[ID]:[c021]])</f>
        <v>{id:151,title: "Noli me tangere", subtitle: "Juan 20,15-17", category: "Precatecumenado", moments: ["Adviento", "Laudes/Visperas", "Antiguo Testamento"], url: "/cantos/resucito/n/nolimetangere.html"},</v>
      </c>
      <c r="AI153" t="str">
        <f>UPPER(Table13456[[#This Row],[Titulo]])</f>
        <v>NOLI ME TANGERE</v>
      </c>
      <c r="AJ153" t="str">
        <f>LOWER(SUBSTITUTE(Table13456[[#This Row],[CANTO]], " ", ""))</f>
        <v>nolimetangere</v>
      </c>
      <c r="AK153" t="str">
        <f>Table13456[[#This Row],[Subtitle5]]</f>
        <v>Juan 20,15-17</v>
      </c>
      <c r="AM153" t="str">
        <f>Table1[[#Headers],[CANTO]]</f>
        <v>CANTO</v>
      </c>
      <c r="AN153" t="str">
        <f>Table13456[[#This Row],[CANTO]]</f>
        <v>NOLI ME TANGERE</v>
      </c>
    </row>
    <row r="154" spans="1:40" x14ac:dyDescent="0.35">
      <c r="A154">
        <v>123</v>
      </c>
      <c r="B154" t="s">
        <v>311</v>
      </c>
      <c r="C154">
        <v>152</v>
      </c>
      <c r="D154" t="s">
        <v>312</v>
      </c>
      <c r="E154" t="s">
        <v>313</v>
      </c>
      <c r="F154" t="s">
        <v>314</v>
      </c>
      <c r="G154" t="s">
        <v>617</v>
      </c>
      <c r="H154" t="s">
        <v>316</v>
      </c>
      <c r="I154" t="s">
        <v>317</v>
      </c>
      <c r="J154" t="s">
        <v>314</v>
      </c>
      <c r="K154" t="s">
        <v>618</v>
      </c>
      <c r="L154" t="s">
        <v>319</v>
      </c>
      <c r="M154" t="s">
        <v>320</v>
      </c>
      <c r="N154" t="s">
        <v>314</v>
      </c>
      <c r="O154" t="s">
        <v>329</v>
      </c>
      <c r="P154" t="s">
        <v>314</v>
      </c>
      <c r="Q154" t="s">
        <v>322</v>
      </c>
      <c r="R154" t="s">
        <v>314</v>
      </c>
      <c r="S154" t="s">
        <v>337</v>
      </c>
      <c r="T154" t="s">
        <v>323</v>
      </c>
      <c r="U154" t="s">
        <v>438</v>
      </c>
      <c r="V154" t="s">
        <v>323</v>
      </c>
      <c r="W154" t="s">
        <v>330</v>
      </c>
      <c r="AD154" t="s">
        <v>325</v>
      </c>
      <c r="AE154" t="str" cm="1">
        <f t="array" ref="AE154">_xlfn.LET(
    _xlpm.texto_limpio, _xlfn.REDUCE(
        LOWER(Table13456[[#This Row],[Titulo]]),
        {"á";"é";"í";"ó";"ú";"ñ";",";" "},
        _xlfn.LAMBDA(_xlpm.acum,_xlpm.caracter, SUBSTITUTE(_xlpm.acum, _xlpm.caracter, CHOOSE(MATCH(_xlpm.caracter, {"á";"é";"í";"ó";"ú";"ñ";",";" "}, 0), "a","e","i","o","u","n","","")))
    ),
    _xlfn.CONCAT("/cantos/resucito/", AG154, "/", _xlpm.texto_limpio, ".html")
)</f>
        <v>/cantos/resucito/o/ohcieloslloveddeloalto.html</v>
      </c>
      <c r="AF154" t="s">
        <v>326</v>
      </c>
      <c r="AG154" t="str">
        <f>LOWER(LEFT(Table13456[[#This Row],[Titulo]],1))</f>
        <v>o</v>
      </c>
      <c r="AH154" t="str">
        <f>_xlfn.CONCAT(Table13456[[#This Row],[ID]:[c021]])</f>
        <v>{id:152,title: "Oh cielos, lloved de lo alto", subtitle: "Isaías 45,8", category: "Precatecumenado", moments: ["Cuaresma", "Fracción del Pan", "Comunión"], url: "/cantos/resucito/o/ohcieloslloveddeloalto.html"},</v>
      </c>
      <c r="AI154" t="str">
        <f>UPPER(Table13456[[#This Row],[Titulo]])</f>
        <v>OH CIELOS, LLOVED DE LO ALTO</v>
      </c>
      <c r="AJ154" t="str">
        <f>LOWER(SUBSTITUTE(Table13456[[#This Row],[CANTO]], " ", ""))</f>
        <v>ohcielos,lloveddeloalto</v>
      </c>
      <c r="AK154" t="str">
        <f>Table13456[[#This Row],[Subtitle5]]</f>
        <v>Isaías 45,8</v>
      </c>
      <c r="AM154" t="str">
        <f>Table1[[#Headers],[CANTO]]</f>
        <v>CANTO</v>
      </c>
      <c r="AN154" t="str">
        <f>Table13456[[#This Row],[CANTO]]</f>
        <v>OH CIELOS, LLOVED DE LO ALTO</v>
      </c>
    </row>
    <row r="155" spans="1:40" x14ac:dyDescent="0.35">
      <c r="A155">
        <v>124</v>
      </c>
      <c r="B155" t="s">
        <v>311</v>
      </c>
      <c r="C155">
        <v>153</v>
      </c>
      <c r="D155" t="s">
        <v>312</v>
      </c>
      <c r="E155" t="s">
        <v>313</v>
      </c>
      <c r="F155" t="s">
        <v>314</v>
      </c>
      <c r="G155" t="s">
        <v>619</v>
      </c>
      <c r="H155" t="s">
        <v>316</v>
      </c>
      <c r="I155" t="s">
        <v>317</v>
      </c>
      <c r="J155" t="s">
        <v>314</v>
      </c>
      <c r="K155" t="s">
        <v>271</v>
      </c>
      <c r="L155" t="s">
        <v>319</v>
      </c>
      <c r="M155" t="s">
        <v>320</v>
      </c>
      <c r="N155" t="s">
        <v>314</v>
      </c>
      <c r="O155" t="s">
        <v>329</v>
      </c>
      <c r="P155" t="s">
        <v>314</v>
      </c>
      <c r="Q155" t="s">
        <v>322</v>
      </c>
      <c r="R155" t="s">
        <v>314</v>
      </c>
      <c r="S155" t="s">
        <v>295</v>
      </c>
      <c r="T155" t="s">
        <v>323</v>
      </c>
      <c r="U155" t="s">
        <v>332</v>
      </c>
      <c r="AD155" t="s">
        <v>325</v>
      </c>
      <c r="AE155" t="str" cm="1">
        <f t="array" ref="AE155">_xlfn.LET(
    _xlpm.texto_limpio, _xlfn.REDUCE(
        LOWER(Table13456[[#This Row],[Titulo]]),
        {"á";"é";"í";"ó";"ú";"ñ";",";" "},
        _xlfn.LAMBDA(_xlpm.acum,_xlpm.caracter, SUBSTITUTE(_xlpm.acum, _xlpm.caracter, CHOOSE(MATCH(_xlpm.caracter, {"á";"é";"í";"ó";"ú";"ñ";",";" "}, 0), "a","e","i","o","u","n","","")))
    ),
    _xlfn.CONCAT("/cantos/resucito/", AG155, "/", _xlpm.texto_limpio, ".html")
)</f>
        <v>/cantos/resucito/o/ohdiosportunombresalvame.html</v>
      </c>
      <c r="AF155" t="s">
        <v>326</v>
      </c>
      <c r="AG155" t="str">
        <f>LOWER(LEFT(Table13456[[#This Row],[Titulo]],1))</f>
        <v>o</v>
      </c>
      <c r="AH155" t="str">
        <f>_xlfn.CONCAT(Table13456[[#This Row],[ID]:[c021]])</f>
        <v>{id:153,title: "Oh Dios, por tu nombre sálvame", subtitle: "Sal 54 (53)", category: "Precatecumenado", moments: ["Pascua", "Nuevo Testamento"], url: "/cantos/resucito/o/ohdiosportunombresalvame.html"},</v>
      </c>
      <c r="AI155" t="str">
        <f>UPPER(Table13456[[#This Row],[Titulo]])</f>
        <v>OH DIOS, POR TU NOMBRE SÁLVAME</v>
      </c>
      <c r="AJ155" t="str">
        <f>LOWER(SUBSTITUTE(Table13456[[#This Row],[CANTO]], " ", ""))</f>
        <v>ohdios,portunombresálvame</v>
      </c>
      <c r="AK155" t="str">
        <f>Table13456[[#This Row],[Subtitle5]]</f>
        <v>Sal 54 (53)</v>
      </c>
      <c r="AM155" t="str">
        <f>Table1[[#Headers],[CANTO]]</f>
        <v>CANTO</v>
      </c>
      <c r="AN155" t="str">
        <f>Table13456[[#This Row],[CANTO]]</f>
        <v>OH DIOS, POR TU NOMBRE SÁLVAME</v>
      </c>
    </row>
    <row r="156" spans="1:40" x14ac:dyDescent="0.35">
      <c r="A156">
        <v>125</v>
      </c>
      <c r="B156" t="s">
        <v>311</v>
      </c>
      <c r="C156">
        <v>154</v>
      </c>
      <c r="D156" t="s">
        <v>312</v>
      </c>
      <c r="E156" t="s">
        <v>313</v>
      </c>
      <c r="F156" t="s">
        <v>314</v>
      </c>
      <c r="G156" t="s">
        <v>620</v>
      </c>
      <c r="H156" t="s">
        <v>316</v>
      </c>
      <c r="I156" t="s">
        <v>317</v>
      </c>
      <c r="J156" t="s">
        <v>314</v>
      </c>
      <c r="K156" t="s">
        <v>273</v>
      </c>
      <c r="L156" t="s">
        <v>319</v>
      </c>
      <c r="M156" t="s">
        <v>320</v>
      </c>
      <c r="N156" t="s">
        <v>314</v>
      </c>
      <c r="O156" t="s">
        <v>329</v>
      </c>
      <c r="P156" t="s">
        <v>314</v>
      </c>
      <c r="Q156" t="s">
        <v>322</v>
      </c>
      <c r="R156" t="s">
        <v>314</v>
      </c>
      <c r="S156" t="s">
        <v>338</v>
      </c>
      <c r="AD156" t="s">
        <v>325</v>
      </c>
      <c r="AE156" t="str" cm="1">
        <f t="array" ref="AE156">_xlfn.LET(
    _xlpm.texto_limpio, _xlfn.REDUCE(
        LOWER(Table13456[[#This Row],[Titulo]]),
        {"á";"é";"í";"ó";"ú";"ñ";",";" "},
        _xlfn.LAMBDA(_xlpm.acum,_xlpm.caracter, SUBSTITUTE(_xlpm.acum, _xlpm.caracter, CHOOSE(MATCH(_xlpm.caracter, {"á";"é";"í";"ó";"ú";"ñ";",";" "}, 0), "a","e","i","o","u","n","","")))
    ),
    _xlfn.CONCAT("/cantos/resucito/", AG156, "/", _xlpm.texto_limpio, ".html")
)</f>
        <v>/cantos/resucito/o/ohdiostueresmidios.html</v>
      </c>
      <c r="AF156" t="s">
        <v>326</v>
      </c>
      <c r="AG156" t="str">
        <f>LOWER(LEFT(Table13456[[#This Row],[Titulo]],1))</f>
        <v>o</v>
      </c>
      <c r="AH156" t="str">
        <f>_xlfn.CONCAT(Table13456[[#This Row],[ID]:[c021]])</f>
        <v>{id:154,title: "Oh Dios, tú eres mi Dios", subtitle: "Sal 63 (62)", category: "Precatecumenado", moments: ["Antiguo Testamento"], url: "/cantos/resucito/o/ohdiostueresmidios.html"},</v>
      </c>
      <c r="AI156" t="str">
        <f>UPPER(Table13456[[#This Row],[Titulo]])</f>
        <v>OH DIOS, TÚ ERES MI DIOS</v>
      </c>
      <c r="AJ156" t="str">
        <f>LOWER(SUBSTITUTE(Table13456[[#This Row],[CANTO]], " ", ""))</f>
        <v>ohdios,túeresmidios</v>
      </c>
      <c r="AK156" t="str">
        <f>Table13456[[#This Row],[Subtitle5]]</f>
        <v>Sal 63 (62)</v>
      </c>
      <c r="AM156" t="str">
        <f>Table1[[#Headers],[CANTO]]</f>
        <v>CANTO</v>
      </c>
      <c r="AN156" t="str">
        <f>Table13456[[#This Row],[CANTO]]</f>
        <v>OH DIOS, TÚ ERES MI DIOS</v>
      </c>
    </row>
    <row r="157" spans="1:40" x14ac:dyDescent="0.35">
      <c r="A157">
        <v>126</v>
      </c>
      <c r="B157" t="s">
        <v>311</v>
      </c>
      <c r="C157">
        <v>155</v>
      </c>
      <c r="D157" t="s">
        <v>312</v>
      </c>
      <c r="E157" t="s">
        <v>313</v>
      </c>
      <c r="F157" t="s">
        <v>314</v>
      </c>
      <c r="G157" t="s">
        <v>621</v>
      </c>
      <c r="H157" t="s">
        <v>316</v>
      </c>
      <c r="I157" t="s">
        <v>317</v>
      </c>
      <c r="J157" t="s">
        <v>314</v>
      </c>
      <c r="K157" t="s">
        <v>275</v>
      </c>
      <c r="L157" t="s">
        <v>319</v>
      </c>
      <c r="M157" t="s">
        <v>320</v>
      </c>
      <c r="N157" t="s">
        <v>314</v>
      </c>
      <c r="O157" t="s">
        <v>329</v>
      </c>
      <c r="P157" t="s">
        <v>314</v>
      </c>
      <c r="Q157" t="s">
        <v>322</v>
      </c>
      <c r="R157" t="s">
        <v>314</v>
      </c>
      <c r="S157" t="s">
        <v>324</v>
      </c>
      <c r="T157" t="s">
        <v>323</v>
      </c>
      <c r="U157" t="s">
        <v>305</v>
      </c>
      <c r="V157" t="s">
        <v>323</v>
      </c>
      <c r="W157" t="s">
        <v>330</v>
      </c>
      <c r="X157" t="s">
        <v>323</v>
      </c>
      <c r="Y157" t="s">
        <v>338</v>
      </c>
      <c r="AD157" t="s">
        <v>325</v>
      </c>
      <c r="AE157" t="str" cm="1">
        <f t="array" ref="AE157">_xlfn.LET(
    _xlpm.texto_limpio, _xlfn.REDUCE(
        LOWER(Table13456[[#This Row],[Titulo]]),
        {"á";"é";"í";"ó";"ú";"ñ";",";" "},
        _xlfn.LAMBDA(_xlpm.acum,_xlpm.caracter, SUBSTITUTE(_xlpm.acum, _xlpm.caracter, CHOOSE(MATCH(_xlpm.caracter, {"á";"é";"í";"ó";"ú";"ñ";",";" "}, 0), "a","e","i","o","u","n","","")))
    ),
    _xlfn.CONCAT("/cantos/resucito/", AG157, "/", _xlpm.texto_limpio, ".html")
)</f>
        <v>/cantos/resucito/o/ohjesusamormio.html</v>
      </c>
      <c r="AF157" t="s">
        <v>326</v>
      </c>
      <c r="AG157" t="str">
        <f>LOWER(LEFT(Table13456[[#This Row],[Titulo]],1))</f>
        <v>o</v>
      </c>
      <c r="AH157" t="str">
        <f>_xlfn.CONCAT(Table13456[[#This Row],[ID]:[c021]])</f>
        <v>{id:155,title: "Oh Jesús, amor mío", subtitle: "(Kiko Argüello)", category: "Precatecumenado", moments: ["Laudes/Visperas", "Entrada", "Comunión", "Antiguo Testamento"], url: "/cantos/resucito/o/ohjesusamormio.html"},</v>
      </c>
      <c r="AI157" t="str">
        <f>UPPER(Table13456[[#This Row],[Titulo]])</f>
        <v>OH JESÚS, AMOR MÍO</v>
      </c>
      <c r="AJ157" t="str">
        <f>LOWER(SUBSTITUTE(Table13456[[#This Row],[CANTO]], " ", ""))</f>
        <v>ohjesús,amormío</v>
      </c>
      <c r="AK157" t="str">
        <f>Table13456[[#This Row],[Subtitle5]]</f>
        <v>(Kiko Argüello)</v>
      </c>
      <c r="AM157" t="str">
        <f>Table1[[#Headers],[CANTO]]</f>
        <v>CANTO</v>
      </c>
      <c r="AN157" t="str">
        <f>Table13456[[#This Row],[CANTO]]</f>
        <v>OH JESÚS, AMOR MÍO</v>
      </c>
    </row>
    <row r="158" spans="1:40" x14ac:dyDescent="0.35">
      <c r="A158">
        <v>127</v>
      </c>
      <c r="B158" t="s">
        <v>311</v>
      </c>
      <c r="C158">
        <v>156</v>
      </c>
      <c r="D158" t="s">
        <v>312</v>
      </c>
      <c r="E158" t="s">
        <v>313</v>
      </c>
      <c r="F158" t="s">
        <v>314</v>
      </c>
      <c r="G158" t="s">
        <v>622</v>
      </c>
      <c r="H158" t="s">
        <v>316</v>
      </c>
      <c r="I158" t="s">
        <v>317</v>
      </c>
      <c r="J158" t="s">
        <v>314</v>
      </c>
      <c r="K158" t="s">
        <v>623</v>
      </c>
      <c r="L158" t="s">
        <v>319</v>
      </c>
      <c r="M158" t="s">
        <v>320</v>
      </c>
      <c r="N158" t="s">
        <v>314</v>
      </c>
      <c r="O158" t="s">
        <v>329</v>
      </c>
      <c r="P158" t="s">
        <v>314</v>
      </c>
      <c r="Q158" t="s">
        <v>322</v>
      </c>
      <c r="R158" t="s">
        <v>314</v>
      </c>
      <c r="S158" t="s">
        <v>305</v>
      </c>
      <c r="T158" t="s">
        <v>323</v>
      </c>
      <c r="U158" t="s">
        <v>338</v>
      </c>
      <c r="AD158" t="s">
        <v>325</v>
      </c>
      <c r="AE158" t="str" cm="1">
        <f t="array" ref="AE158">_xlfn.LET(
    _xlpm.texto_limpio, _xlfn.REDUCE(
        LOWER(Table13456[[#This Row],[Titulo]]),
        {"á";"é";"í";"ó";"ú";"ñ";",";" "},
        _xlfn.LAMBDA(_xlpm.acum,_xlpm.caracter, SUBSTITUTE(_xlpm.acum, _xlpm.caracter, CHOOSE(MATCH(_xlpm.caracter, {"á";"é";"í";"ó";"ú";"ñ";",";" "}, 0), "a","e","i","o","u","n","","")))
    ),
    _xlfn.CONCAT("/cantos/resucito/", AG158, "/", _xlpm.texto_limpio, ".html")
)</f>
        <v>/cantos/resucito/o/ohmuerte¿dondeestatuvictoria?.html</v>
      </c>
      <c r="AF158" t="s">
        <v>326</v>
      </c>
      <c r="AG158" t="str">
        <f>LOWER(LEFT(Table13456[[#This Row],[Titulo]],1))</f>
        <v>o</v>
      </c>
      <c r="AH158" t="str">
        <f>_xlfn.CONCAT(Table13456[[#This Row],[ID]:[c021]])</f>
        <v>{id:156,title: "Oh muerte, ¿dónde está tu victoria?", subtitle: "1 Corintios 15", category: "Precatecumenado", moments: ["Entrada", "Antiguo Testamento"], url: "/cantos/resucito/o/ohmuerte¿dondeestatuvictoria?.html"},</v>
      </c>
      <c r="AI158" t="str">
        <f>UPPER(Table13456[[#This Row],[Titulo]])</f>
        <v>OH MUERTE, ¿DÓNDE ESTÁ TU VICTORIA?</v>
      </c>
      <c r="AJ158" t="str">
        <f>LOWER(SUBSTITUTE(Table13456[[#This Row],[CANTO]], " ", ""))</f>
        <v>ohmuerte,¿dóndeestátuvictoria?</v>
      </c>
      <c r="AK158" t="str">
        <f>Table13456[[#This Row],[Subtitle5]]</f>
        <v>1 Corintios 15</v>
      </c>
      <c r="AM158" t="str">
        <f>Table1[[#Headers],[CANTO]]</f>
        <v>CANTO</v>
      </c>
      <c r="AN158" t="str">
        <f>Table13456[[#This Row],[CANTO]]</f>
        <v>OH MUERTE, ¿DÓNDE ESTÁ TU VICTORIA?</v>
      </c>
    </row>
    <row r="159" spans="1:40" x14ac:dyDescent="0.35">
      <c r="A159">
        <v>232</v>
      </c>
      <c r="B159" t="s">
        <v>311</v>
      </c>
      <c r="C159">
        <v>157</v>
      </c>
      <c r="D159" t="s">
        <v>312</v>
      </c>
      <c r="E159" t="s">
        <v>313</v>
      </c>
      <c r="F159" t="s">
        <v>314</v>
      </c>
      <c r="G159" t="s">
        <v>624</v>
      </c>
      <c r="H159" t="s">
        <v>316</v>
      </c>
      <c r="I159" t="s">
        <v>317</v>
      </c>
      <c r="J159" t="s">
        <v>314</v>
      </c>
      <c r="K159" t="s">
        <v>625</v>
      </c>
      <c r="L159" t="s">
        <v>319</v>
      </c>
      <c r="M159" t="s">
        <v>320</v>
      </c>
      <c r="N159" t="s">
        <v>314</v>
      </c>
      <c r="O159" s="8" t="s">
        <v>430</v>
      </c>
      <c r="P159" t="s">
        <v>314</v>
      </c>
      <c r="Q159" t="s">
        <v>322</v>
      </c>
      <c r="R159" t="s">
        <v>314</v>
      </c>
      <c r="AD159" t="s">
        <v>325</v>
      </c>
      <c r="AE159" t="str" cm="1">
        <f t="array" ref="AE159">_xlfn.LET(
    _xlpm.texto_limpio, _xlfn.REDUCE(
        LOWER(Table13456[[#This Row],[Titulo]]),
        {"á";"é";"í";"ó";"ú";"ñ";",";" "},
        _xlfn.LAMBDA(_xlpm.acum,_xlpm.caracter, SUBSTITUTE(_xlpm.acum, _xlpm.caracter, CHOOSE(MATCH(_xlpm.caracter, {"á";"é";"í";"ó";"ú";"ñ";",";" "}, 0), "a","e","i","o","u","n","","")))
    ),
    _xlfn.CONCAT("/cantos/resucito/", AG159, "/", _xlpm.texto_limpio, ".html")
)</f>
        <v>/cantos/resucito/o/ohsenormicorazonyanoesambicioso.html</v>
      </c>
      <c r="AF159" t="s">
        <v>326</v>
      </c>
      <c r="AG159" t="str">
        <f>LOWER(LEFT(Table13456[[#This Row],[Titulo]],1))</f>
        <v>o</v>
      </c>
      <c r="AH159" t="str">
        <f>_xlfn.CONCAT(Table13456[[#This Row],[ID]:[c021]])</f>
        <v>{id:157,title: "Oh Señor, mi corazón ya no es ambicioso", subtitle: "Sal 131 (130)", category: "Catecumenado", moments: [""], url: "/cantos/resucito/o/ohsenormicorazonyanoesambicioso.html"},</v>
      </c>
      <c r="AI159" t="str">
        <f>UPPER(Table13456[[#This Row],[Titulo]])</f>
        <v>OH SEÑOR, MI CORAZÓN YA NO ES AMBICIOSO</v>
      </c>
      <c r="AJ159" t="str">
        <f>LOWER(SUBSTITUTE(Table13456[[#This Row],[CANTO]], " ", ""))</f>
        <v>ohseñor,micorazónyanoesambicioso</v>
      </c>
      <c r="AK159" t="str">
        <f>Table13456[[#This Row],[Subtitle5]]</f>
        <v>Sal 131 (130)</v>
      </c>
      <c r="AM159" t="str">
        <f>Table1[[#Headers],[CANTO]]</f>
        <v>CANTO</v>
      </c>
      <c r="AN159" t="str">
        <f>Table13456[[#This Row],[CANTO]]</f>
        <v>OH SEÑOR, MI CORAZÓN YA NO ES AMBICIOSO</v>
      </c>
    </row>
    <row r="160" spans="1:40" x14ac:dyDescent="0.35">
      <c r="A160">
        <v>128</v>
      </c>
      <c r="B160" t="s">
        <v>311</v>
      </c>
      <c r="C160">
        <v>158</v>
      </c>
      <c r="D160" t="s">
        <v>312</v>
      </c>
      <c r="E160" t="s">
        <v>313</v>
      </c>
      <c r="F160" t="s">
        <v>314</v>
      </c>
      <c r="G160" t="s">
        <v>626</v>
      </c>
      <c r="H160" t="s">
        <v>316</v>
      </c>
      <c r="I160" t="s">
        <v>317</v>
      </c>
      <c r="J160" t="s">
        <v>314</v>
      </c>
      <c r="K160" t="s">
        <v>627</v>
      </c>
      <c r="L160" t="s">
        <v>319</v>
      </c>
      <c r="M160" t="s">
        <v>320</v>
      </c>
      <c r="N160" t="s">
        <v>314</v>
      </c>
      <c r="O160" t="s">
        <v>329</v>
      </c>
      <c r="P160" t="s">
        <v>314</v>
      </c>
      <c r="Q160" t="s">
        <v>322</v>
      </c>
      <c r="R160" t="s">
        <v>314</v>
      </c>
      <c r="S160" t="s">
        <v>299</v>
      </c>
      <c r="AD160" t="s">
        <v>325</v>
      </c>
      <c r="AE160" t="str" cm="1">
        <f t="array" ref="AE160">_xlfn.LET(
    _xlpm.texto_limpio, _xlfn.REDUCE(
        LOWER(Table13456[[#This Row],[Titulo]]),
        {"á";"é";"í";"ó";"ú";"ñ";",";" "},
        _xlfn.LAMBDA(_xlpm.acum,_xlpm.caracter, SUBSTITUTE(_xlpm.acum, _xlpm.caracter, CHOOSE(MATCH(_xlpm.caracter, {"á";"é";"í";"ó";"ú";"ñ";",";" "}, 0), "a","e","i","o","u","n","","")))
    ),
    _xlfn.CONCAT("/cantos/resucito/", AG160, "/", _xlpm.texto_limpio, ".html")
)</f>
        <v>/cantos/resucito/o/ohsenornuestrodios.html</v>
      </c>
      <c r="AF160" t="s">
        <v>326</v>
      </c>
      <c r="AG160" t="str">
        <f>LOWER(LEFT(Table13456[[#This Row],[Titulo]],1))</f>
        <v>o</v>
      </c>
      <c r="AH160" t="str">
        <f>_xlfn.CONCAT(Table13456[[#This Row],[ID]:[c021]])</f>
        <v>{id:158,title: "Oh Señor, nuestro Dios", subtitle: "Salmo 8", category: "Precatecumenado", moments: ["Virgen"], url: "/cantos/resucito/o/ohsenornuestrodios.html"},</v>
      </c>
      <c r="AI160" t="str">
        <f>UPPER(Table13456[[#This Row],[Titulo]])</f>
        <v>OH SEÑOR, NUESTRO DIOS</v>
      </c>
      <c r="AJ160" t="str">
        <f>LOWER(SUBSTITUTE(Table13456[[#This Row],[CANTO]], " ", ""))</f>
        <v>ohseñor,nuestrodios</v>
      </c>
      <c r="AK160" t="str">
        <f>Table13456[[#This Row],[Subtitle5]]</f>
        <v>Salmo 8</v>
      </c>
      <c r="AM160" t="str">
        <f>Table1[[#Headers],[CANTO]]</f>
        <v>CANTO</v>
      </c>
      <c r="AN160" t="str">
        <f>Table13456[[#This Row],[CANTO]]</f>
        <v>OH SEÑOR, NUESTRO DIOS</v>
      </c>
    </row>
    <row r="161" spans="1:40" x14ac:dyDescent="0.35">
      <c r="A161">
        <v>129</v>
      </c>
      <c r="B161" t="s">
        <v>311</v>
      </c>
      <c r="C161">
        <v>159</v>
      </c>
      <c r="D161" t="s">
        <v>312</v>
      </c>
      <c r="E161" t="s">
        <v>313</v>
      </c>
      <c r="F161" t="s">
        <v>314</v>
      </c>
      <c r="G161" t="s">
        <v>628</v>
      </c>
      <c r="H161" t="s">
        <v>316</v>
      </c>
      <c r="I161" t="s">
        <v>317</v>
      </c>
      <c r="J161" t="s">
        <v>314</v>
      </c>
      <c r="K161" t="s">
        <v>629</v>
      </c>
      <c r="L161" t="s">
        <v>319</v>
      </c>
      <c r="M161" t="s">
        <v>320</v>
      </c>
      <c r="N161" t="s">
        <v>314</v>
      </c>
      <c r="O161" t="s">
        <v>329</v>
      </c>
      <c r="P161" t="s">
        <v>314</v>
      </c>
      <c r="Q161" t="s">
        <v>322</v>
      </c>
      <c r="R161" t="s">
        <v>314</v>
      </c>
      <c r="S161" t="s">
        <v>297</v>
      </c>
      <c r="T161" t="s">
        <v>323</v>
      </c>
      <c r="U161" t="s">
        <v>330</v>
      </c>
      <c r="AD161" t="s">
        <v>325</v>
      </c>
      <c r="AE161" t="str" cm="1">
        <f t="array" ref="AE161">_xlfn.LET(
    _xlpm.texto_limpio, _xlfn.REDUCE(
        LOWER(Table13456[[#This Row],[Titulo]]),
        {"á";"é";"í";"ó";"ú";"ñ";",";" "},
        _xlfn.LAMBDA(_xlpm.acum,_xlpm.caracter, SUBSTITUTE(_xlpm.acum, _xlpm.caracter, CHOOSE(MATCH(_xlpm.caracter, {"á";"é";"í";"ó";"ú";"ñ";",";" "}, 0), "a","e","i","o","u","n","","")))
    ),
    _xlfn.CONCAT("/cantos/resucito/", AG161, "/", _xlpm.texto_limpio, ".html")
)</f>
        <v>/cantos/resucito/o/ostomaredeentrelasnaciones.html</v>
      </c>
      <c r="AF161" t="s">
        <v>326</v>
      </c>
      <c r="AG161" t="str">
        <f>LOWER(LEFT(Table13456[[#This Row],[Titulo]],1))</f>
        <v>o</v>
      </c>
      <c r="AH161" t="str">
        <f>_xlfn.CONCAT(Table13456[[#This Row],[ID]:[c021]])</f>
        <v>{id:159,title: "Os tomaré de entre las naciones", subtitle: "Ezequiel 36,24-28", category: "Precatecumenado", moments: ["Pentecostés", "Comunión"], url: "/cantos/resucito/o/ostomaredeentrelasnaciones.html"},</v>
      </c>
      <c r="AI161" t="str">
        <f>UPPER(Table13456[[#This Row],[Titulo]])</f>
        <v>OS TOMARÉ DE ENTRE LAS NACIONES</v>
      </c>
      <c r="AJ161" t="str">
        <f>LOWER(SUBSTITUTE(Table13456[[#This Row],[CANTO]], " ", ""))</f>
        <v>ostomarédeentrelasnaciones</v>
      </c>
      <c r="AK161" t="str">
        <f>Table13456[[#This Row],[Subtitle5]]</f>
        <v>Ezequiel 36,24-28</v>
      </c>
      <c r="AM161" t="str">
        <f>Table1[[#Headers],[CANTO]]</f>
        <v>CANTO</v>
      </c>
      <c r="AN161" t="str">
        <f>Table13456[[#This Row],[CANTO]]</f>
        <v>OS TOMARÉ DE ENTRE LAS NACIONES</v>
      </c>
    </row>
    <row r="162" spans="1:40" x14ac:dyDescent="0.35">
      <c r="A162">
        <v>193</v>
      </c>
      <c r="B162" t="s">
        <v>311</v>
      </c>
      <c r="C162">
        <v>160</v>
      </c>
      <c r="D162" t="s">
        <v>312</v>
      </c>
      <c r="E162" t="s">
        <v>313</v>
      </c>
      <c r="F162" t="s">
        <v>314</v>
      </c>
      <c r="G162" t="s">
        <v>630</v>
      </c>
      <c r="H162" t="s">
        <v>316</v>
      </c>
      <c r="I162" t="s">
        <v>317</v>
      </c>
      <c r="J162" t="s">
        <v>314</v>
      </c>
      <c r="K162" t="s">
        <v>631</v>
      </c>
      <c r="L162" t="s">
        <v>319</v>
      </c>
      <c r="M162" t="s">
        <v>320</v>
      </c>
      <c r="N162" t="s">
        <v>314</v>
      </c>
      <c r="O162" s="7" t="s">
        <v>351</v>
      </c>
      <c r="P162" t="s">
        <v>314</v>
      </c>
      <c r="Q162" t="s">
        <v>322</v>
      </c>
      <c r="R162" t="s">
        <v>314</v>
      </c>
      <c r="AD162" t="s">
        <v>325</v>
      </c>
      <c r="AE162" t="str" cm="1">
        <f t="array" ref="AE162">_xlfn.LET(
    _xlpm.texto_limpio, _xlfn.REDUCE(
        LOWER(Table13456[[#This Row],[Titulo]]),
        {"á";"é";"í";"ó";"ú";"ñ";",";" "},
        _xlfn.LAMBDA(_xlpm.acum,_xlpm.caracter, SUBSTITUTE(_xlpm.acum, _xlpm.caracter, CHOOSE(MATCH(_xlpm.caracter, {"á";"é";"í";"ó";"ú";"ñ";",";" "}, 0), "a","e","i","o","u","n","","")))
    ),
    _xlfn.CONCAT("/cantos/resucito/", AG162, "/", _xlpm.texto_limpio, ".html")
)</f>
        <v>/cantos/resucito/p/padrenuestro.html</v>
      </c>
      <c r="AF162" t="s">
        <v>326</v>
      </c>
      <c r="AG162" t="str">
        <f>LOWER(LEFT(Table13456[[#This Row],[Titulo]],1))</f>
        <v>p</v>
      </c>
      <c r="AH162" t="str">
        <f>_xlfn.CONCAT(Table13456[[#This Row],[ID]:[c021]])</f>
        <v>{id:160,title: "Padre nuestro", subtitle: "Tiempo de la Elección", category: "Liturgia", moments: [""], url: "/cantos/resucito/p/padrenuestro.html"},</v>
      </c>
      <c r="AI162" t="str">
        <f>UPPER(Table13456[[#This Row],[Titulo]])</f>
        <v>PADRE NUESTRO</v>
      </c>
      <c r="AJ162" t="str">
        <f>LOWER(SUBSTITUTE(Table13456[[#This Row],[CANTO]], " ", ""))</f>
        <v>padrenuestro</v>
      </c>
      <c r="AK162" t="str">
        <f>Table13456[[#This Row],[Subtitle5]]</f>
        <v>Tiempo de la Elección</v>
      </c>
      <c r="AM162" t="str">
        <f>Table1[[#Headers],[CANTO]]</f>
        <v>CANTO</v>
      </c>
      <c r="AN162" t="str">
        <f>Table13456[[#This Row],[CANTO]]</f>
        <v>PADRE NUESTRO</v>
      </c>
    </row>
    <row r="163" spans="1:40" x14ac:dyDescent="0.35">
      <c r="A163">
        <v>130</v>
      </c>
      <c r="B163" t="s">
        <v>311</v>
      </c>
      <c r="C163">
        <v>161</v>
      </c>
      <c r="D163" t="s">
        <v>312</v>
      </c>
      <c r="E163" t="s">
        <v>313</v>
      </c>
      <c r="F163" t="s">
        <v>314</v>
      </c>
      <c r="G163" t="s">
        <v>632</v>
      </c>
      <c r="H163" t="s">
        <v>316</v>
      </c>
      <c r="I163" t="s">
        <v>317</v>
      </c>
      <c r="J163" t="s">
        <v>314</v>
      </c>
      <c r="K163" t="s">
        <v>633</v>
      </c>
      <c r="L163" t="s">
        <v>319</v>
      </c>
      <c r="M163" t="s">
        <v>320</v>
      </c>
      <c r="N163" t="s">
        <v>314</v>
      </c>
      <c r="O163" t="s">
        <v>329</v>
      </c>
      <c r="P163" t="s">
        <v>314</v>
      </c>
      <c r="Q163" t="s">
        <v>322</v>
      </c>
      <c r="R163" t="s">
        <v>314</v>
      </c>
      <c r="AD163" t="s">
        <v>325</v>
      </c>
      <c r="AE163" t="str" cm="1">
        <f t="array" ref="AE163">_xlfn.LET(
    _xlpm.texto_limpio, _xlfn.REDUCE(
        LOWER(Table13456[[#This Row],[Titulo]]),
        {"á";"é";"í";"ó";"ú";"ñ";",";" "},
        _xlfn.LAMBDA(_xlpm.acum,_xlpm.caracter, SUBSTITUTE(_xlpm.acum, _xlpm.caracter, CHOOSE(MATCH(_xlpm.caracter, {"á";"é";"í";"ó";"ú";"ñ";",";" "}, 0), "a","e","i","o","u","n","","")))
    ),
    _xlfn.CONCAT("/cantos/resucito/", AG163, "/", _xlpm.texto_limpio, ".html")
)</f>
        <v>/cantos/resucito/p/palomaincorrupta.html</v>
      </c>
      <c r="AF163" t="s">
        <v>326</v>
      </c>
      <c r="AG163" t="str">
        <f>LOWER(LEFT(Table13456[[#This Row],[Titulo]],1))</f>
        <v>p</v>
      </c>
      <c r="AH163" t="str">
        <f>_xlfn.CONCAT(Table13456[[#This Row],[ID]:[c021]])</f>
        <v>{id:161,title: "Paloma incorrupta", subtitle: "Kontákion (Romano el Meloda)", category: "Precatecumenado", moments: [""], url: "/cantos/resucito/p/palomaincorrupta.html"},</v>
      </c>
      <c r="AI163" t="str">
        <f>UPPER(Table13456[[#This Row],[Titulo]])</f>
        <v>PALOMA INCORRUPTA</v>
      </c>
      <c r="AJ163" t="str">
        <f>LOWER(SUBSTITUTE(Table13456[[#This Row],[CANTO]], " ", ""))</f>
        <v>palomaincorrupta</v>
      </c>
      <c r="AK163" t="str">
        <f>Table13456[[#This Row],[Subtitle5]]</f>
        <v>Kontákion (Romano el Meloda)</v>
      </c>
      <c r="AM163" t="str">
        <f>Table1[[#Headers],[CANTO]]</f>
        <v>CANTO</v>
      </c>
      <c r="AN163" t="str">
        <f>Table13456[[#This Row],[CANTO]]</f>
        <v>PALOMA INCORRUPTA</v>
      </c>
    </row>
    <row r="164" spans="1:40" x14ac:dyDescent="0.35">
      <c r="A164">
        <v>131</v>
      </c>
      <c r="B164" t="s">
        <v>311</v>
      </c>
      <c r="C164">
        <v>162</v>
      </c>
      <c r="D164" t="s">
        <v>312</v>
      </c>
      <c r="E164" t="s">
        <v>313</v>
      </c>
      <c r="F164" t="s">
        <v>314</v>
      </c>
      <c r="G164" t="s">
        <v>297</v>
      </c>
      <c r="H164" t="s">
        <v>316</v>
      </c>
      <c r="I164" t="s">
        <v>317</v>
      </c>
      <c r="J164" t="s">
        <v>314</v>
      </c>
      <c r="K164" t="s">
        <v>634</v>
      </c>
      <c r="L164" t="s">
        <v>319</v>
      </c>
      <c r="M164" t="s">
        <v>320</v>
      </c>
      <c r="N164" t="s">
        <v>314</v>
      </c>
      <c r="O164" t="s">
        <v>329</v>
      </c>
      <c r="P164" t="s">
        <v>314</v>
      </c>
      <c r="Q164" t="s">
        <v>322</v>
      </c>
      <c r="R164" t="s">
        <v>314</v>
      </c>
      <c r="AD164" t="s">
        <v>325</v>
      </c>
      <c r="AE164" t="str" cm="1">
        <f t="array" ref="AE164">_xlfn.LET(
    _xlpm.texto_limpio, _xlfn.REDUCE(
        LOWER(Table13456[[#This Row],[Titulo]]),
        {"á";"é";"í";"ó";"ú";"ñ";",";" "},
        _xlfn.LAMBDA(_xlpm.acum,_xlpm.caracter, SUBSTITUTE(_xlpm.acum, _xlpm.caracter, CHOOSE(MATCH(_xlpm.caracter, {"á";"é";"í";"ó";"ú";"ñ";",";" "}, 0), "a","e","i","o","u","n","","")))
    ),
    _xlfn.CONCAT("/cantos/resucito/", AG164, "/", _xlpm.texto_limpio, ".html")
)</f>
        <v>/cantos/resucito/p/pentecostes.html</v>
      </c>
      <c r="AF164" t="s">
        <v>326</v>
      </c>
      <c r="AG164" t="str">
        <f>LOWER(LEFT(Table13456[[#This Row],[Titulo]],1))</f>
        <v>p</v>
      </c>
      <c r="AH164" t="str">
        <f>_xlfn.CONCAT(Table13456[[#This Row],[ID]:[c021]])</f>
        <v>{id:162,title: "Pentecostés", subtitle: "Hchos de los Apostoles 2,1-13 ", category: "Precatecumenado", moments: [""], url: "/cantos/resucito/p/pentecostes.html"},</v>
      </c>
      <c r="AI164" t="str">
        <f>UPPER(Table13456[[#This Row],[Titulo]])</f>
        <v>PENTECOSTÉS</v>
      </c>
      <c r="AJ164" t="str">
        <f>LOWER(SUBSTITUTE(Table13456[[#This Row],[CANTO]], " ", ""))</f>
        <v>pentecostés</v>
      </c>
      <c r="AK164" t="str">
        <f>Table13456[[#This Row],[Subtitle5]]</f>
        <v xml:space="preserve">Hchos de los Apostoles 2,1-13 </v>
      </c>
      <c r="AM164" t="str">
        <f>Table1[[#Headers],[CANTO]]</f>
        <v>CANTO</v>
      </c>
      <c r="AN164" t="str">
        <f>Table13456[[#This Row],[CANTO]]</f>
        <v>PENTECOSTÉS</v>
      </c>
    </row>
    <row r="165" spans="1:40" x14ac:dyDescent="0.35">
      <c r="A165">
        <v>194</v>
      </c>
      <c r="B165" t="s">
        <v>311</v>
      </c>
      <c r="C165">
        <v>163</v>
      </c>
      <c r="D165" t="s">
        <v>312</v>
      </c>
      <c r="E165" t="s">
        <v>313</v>
      </c>
      <c r="F165" t="s">
        <v>314</v>
      </c>
      <c r="G165" t="s">
        <v>635</v>
      </c>
      <c r="H165" t="s">
        <v>316</v>
      </c>
      <c r="I165" t="s">
        <v>317</v>
      </c>
      <c r="J165" t="s">
        <v>314</v>
      </c>
      <c r="K165" t="s">
        <v>636</v>
      </c>
      <c r="L165" t="s">
        <v>319</v>
      </c>
      <c r="M165" t="s">
        <v>320</v>
      </c>
      <c r="N165" t="s">
        <v>314</v>
      </c>
      <c r="O165" s="7" t="s">
        <v>351</v>
      </c>
      <c r="P165" t="s">
        <v>314</v>
      </c>
      <c r="Q165" t="s">
        <v>322</v>
      </c>
      <c r="R165" t="s">
        <v>314</v>
      </c>
      <c r="AD165" t="s">
        <v>325</v>
      </c>
      <c r="AE165" t="str" cm="1">
        <f t="array" ref="AE165">_xlfn.LET(
    _xlpm.texto_limpio, _xlfn.REDUCE(
        LOWER(Table13456[[#This Row],[Titulo]]),
        {"á";"é";"í";"ó";"ú";"ñ";",";" "},
        _xlfn.LAMBDA(_xlpm.acum,_xlpm.caracter, SUBSTITUTE(_xlpm.acum, _xlpm.caracter, CHOOSE(MATCH(_xlpm.caracter, {"á";"é";"í";"ó";"ú";"ñ";",";" "}, 0), "a","e","i","o","u","n","","")))
    ),
    _xlfn.CONCAT("/cantos/resucito/", AG165, "/", _xlpm.texto_limpio, ".html")
)</f>
        <v>/cantos/resucito/p/plegariaeucaristicaii.html</v>
      </c>
      <c r="AF165" t="s">
        <v>326</v>
      </c>
      <c r="AG165" t="str">
        <f>LOWER(LEFT(Table13456[[#This Row],[Titulo]],1))</f>
        <v>p</v>
      </c>
      <c r="AH165" t="str">
        <f>_xlfn.CONCAT(Table13456[[#This Row],[ID]:[c021]])</f>
        <v>{id:163,title: "Plegaria Eucarística II", subtitle: "Modelo I", category: "Liturgia", moments: [""], url: "/cantos/resucito/p/plegariaeucaristicaii.html"},</v>
      </c>
      <c r="AI165" t="str">
        <f>UPPER(Table13456[[#This Row],[Titulo]])</f>
        <v>PLEGARIA EUCARÍSTICA II</v>
      </c>
      <c r="AJ165" t="str">
        <f>LOWER(SUBSTITUTE(Table13456[[#This Row],[CANTO]], " ", ""))</f>
        <v>plegariaeucarísticaii</v>
      </c>
      <c r="AK165" t="str">
        <f>Table13456[[#This Row],[Subtitle5]]</f>
        <v>Modelo I</v>
      </c>
      <c r="AM165" t="str">
        <f>Table1[[#Headers],[CANTO]]</f>
        <v>CANTO</v>
      </c>
      <c r="AN165" t="str">
        <f>Table13456[[#This Row],[CANTO]]</f>
        <v>PLEGARIA EUCARÍSTICA II</v>
      </c>
    </row>
    <row r="166" spans="1:40" x14ac:dyDescent="0.35">
      <c r="A166">
        <v>197</v>
      </c>
      <c r="B166" t="s">
        <v>311</v>
      </c>
      <c r="C166">
        <v>164</v>
      </c>
      <c r="D166" t="s">
        <v>312</v>
      </c>
      <c r="E166" t="s">
        <v>313</v>
      </c>
      <c r="F166" t="s">
        <v>314</v>
      </c>
      <c r="G166" t="s">
        <v>635</v>
      </c>
      <c r="H166" t="s">
        <v>316</v>
      </c>
      <c r="I166" t="s">
        <v>317</v>
      </c>
      <c r="J166" t="s">
        <v>314</v>
      </c>
      <c r="K166" t="s">
        <v>637</v>
      </c>
      <c r="L166" t="s">
        <v>319</v>
      </c>
      <c r="M166" t="s">
        <v>320</v>
      </c>
      <c r="N166" t="s">
        <v>314</v>
      </c>
      <c r="O166" s="7" t="s">
        <v>351</v>
      </c>
      <c r="P166" t="s">
        <v>314</v>
      </c>
      <c r="Q166" t="s">
        <v>322</v>
      </c>
      <c r="R166" t="s">
        <v>314</v>
      </c>
      <c r="AD166" t="s">
        <v>325</v>
      </c>
      <c r="AE166" t="str" cm="1">
        <f t="array" ref="AE166">_xlfn.LET(
    _xlpm.texto_limpio, _xlfn.REDUCE(
        LOWER(Table13456[[#This Row],[Titulo]]),
        {"á";"é";"í";"ó";"ú";"ñ";",";" "},
        _xlfn.LAMBDA(_xlpm.acum,_xlpm.caracter, SUBSTITUTE(_xlpm.acum, _xlpm.caracter, CHOOSE(MATCH(_xlpm.caracter, {"á";"é";"í";"ó";"ú";"ñ";",";" "}, 0), "a","e","i","o","u","n","","")))
    ),
    _xlfn.CONCAT("/cantos/resucito/", AG166, "/", _xlpm.texto_limpio, ".html")
)</f>
        <v>/cantos/resucito/p/plegariaeucaristicaii.html</v>
      </c>
      <c r="AF166" t="s">
        <v>326</v>
      </c>
      <c r="AG166" t="str">
        <f>LOWER(LEFT(Table13456[[#This Row],[Titulo]],1))</f>
        <v>p</v>
      </c>
      <c r="AH166" t="str">
        <f>_xlfn.CONCAT(Table13456[[#This Row],[ID]:[c021]])</f>
        <v>{id:164,title: "Plegaria Eucarística II", subtitle: "Modelo II (1987)", category: "Liturgia", moments: [""], url: "/cantos/resucito/p/plegariaeucaristicaii.html"},</v>
      </c>
      <c r="AI166" t="str">
        <f>UPPER(Table13456[[#This Row],[Titulo]])</f>
        <v>PLEGARIA EUCARÍSTICA II</v>
      </c>
      <c r="AJ166" t="str">
        <f>LOWER(SUBSTITUTE(Table13456[[#This Row],[CANTO]], " ", ""))</f>
        <v>plegariaeucarísticaii</v>
      </c>
      <c r="AK166" t="str">
        <f>Table13456[[#This Row],[Subtitle5]]</f>
        <v>Modelo II (1987)</v>
      </c>
      <c r="AM166" t="str">
        <f>Table1[[#Headers],[CANTO]]</f>
        <v>CANTO</v>
      </c>
      <c r="AN166" t="str">
        <f>Table13456[[#This Row],[CANTO]]</f>
        <v>PLEGARIA EUCARÍSTICA II</v>
      </c>
    </row>
    <row r="167" spans="1:40" x14ac:dyDescent="0.35">
      <c r="A167">
        <v>200</v>
      </c>
      <c r="B167" t="s">
        <v>311</v>
      </c>
      <c r="C167">
        <v>165</v>
      </c>
      <c r="D167" t="s">
        <v>312</v>
      </c>
      <c r="E167" t="s">
        <v>313</v>
      </c>
      <c r="F167" t="s">
        <v>314</v>
      </c>
      <c r="G167" t="s">
        <v>638</v>
      </c>
      <c r="H167" t="s">
        <v>316</v>
      </c>
      <c r="I167" t="s">
        <v>317</v>
      </c>
      <c r="J167" t="s">
        <v>314</v>
      </c>
      <c r="K167" s="9" t="s">
        <v>639</v>
      </c>
      <c r="L167" t="s">
        <v>319</v>
      </c>
      <c r="M167" t="s">
        <v>320</v>
      </c>
      <c r="N167" t="s">
        <v>314</v>
      </c>
      <c r="O167" s="7" t="s">
        <v>351</v>
      </c>
      <c r="P167" t="s">
        <v>314</v>
      </c>
      <c r="Q167" t="s">
        <v>322</v>
      </c>
      <c r="R167" t="s">
        <v>314</v>
      </c>
      <c r="AD167" t="s">
        <v>325</v>
      </c>
      <c r="AE167" t="str" cm="1">
        <f t="array" ref="AE167">_xlfn.LET(
    _xlpm.texto_limpio, _xlfn.REDUCE(
        LOWER(Table13456[[#This Row],[Titulo]]),
        {"á";"é";"í";"ó";"ú";"ñ";",";" "},
        _xlfn.LAMBDA(_xlpm.acum,_xlpm.caracter, SUBSTITUTE(_xlpm.acum, _xlpm.caracter, CHOOSE(MATCH(_xlpm.caracter, {"á";"é";"í";"ó";"ú";"ñ";",";" "}, 0), "a","e","i","o","u","n","","")))
    ),
    _xlfn.CONCAT("/cantos/resucito/", AG167, "/", _xlpm.texto_limpio, ".html")
)</f>
        <v>/cantos/resucito/p/plegariaeucaristicaiv.html</v>
      </c>
      <c r="AF167" t="s">
        <v>326</v>
      </c>
      <c r="AG167" t="str">
        <f>LOWER(LEFT(Table13456[[#This Row],[Titulo]],1))</f>
        <v>p</v>
      </c>
      <c r="AH167" t="str">
        <f>_xlfn.CONCAT(Table13456[[#This Row],[ID]:[c021]])</f>
        <v>{id:165,title: "Plegaria Eucarística IV ", subtitle: "(1988)", category: "Liturgia", moments: [""], url: "/cantos/resucito/p/plegariaeucaristicaiv.html"},</v>
      </c>
      <c r="AI167" t="str">
        <f>UPPER(Table13456[[#This Row],[Titulo]])</f>
        <v xml:space="preserve">PLEGARIA EUCARÍSTICA IV </v>
      </c>
      <c r="AJ167" t="str">
        <f>LOWER(SUBSTITUTE(Table13456[[#This Row],[CANTO]], " ", ""))</f>
        <v>plegariaeucarísticaiv</v>
      </c>
      <c r="AK167" t="str">
        <f>Table13456[[#This Row],[Subtitle5]]</f>
        <v>(1988)</v>
      </c>
      <c r="AM167" t="str">
        <f>Table1[[#Headers],[CANTO]]</f>
        <v>CANTO</v>
      </c>
      <c r="AN167" t="str">
        <f>Table13456[[#This Row],[CANTO]]</f>
        <v xml:space="preserve">PLEGARIA EUCARÍSTICA IV </v>
      </c>
    </row>
    <row r="168" spans="1:40" x14ac:dyDescent="0.35">
      <c r="A168">
        <v>132</v>
      </c>
      <c r="B168" t="s">
        <v>311</v>
      </c>
      <c r="C168">
        <v>166</v>
      </c>
      <c r="D168" t="s">
        <v>312</v>
      </c>
      <c r="E168" t="s">
        <v>313</v>
      </c>
      <c r="F168" t="s">
        <v>314</v>
      </c>
      <c r="G168" t="s">
        <v>640</v>
      </c>
      <c r="H168" t="s">
        <v>316</v>
      </c>
      <c r="I168" t="s">
        <v>317</v>
      </c>
      <c r="J168" t="s">
        <v>314</v>
      </c>
      <c r="K168" s="9" t="s">
        <v>641</v>
      </c>
      <c r="L168" t="s">
        <v>319</v>
      </c>
      <c r="M168" t="s">
        <v>320</v>
      </c>
      <c r="N168" t="s">
        <v>314</v>
      </c>
      <c r="O168" t="s">
        <v>329</v>
      </c>
      <c r="P168" t="s">
        <v>314</v>
      </c>
      <c r="Q168" t="s">
        <v>322</v>
      </c>
      <c r="R168" t="s">
        <v>314</v>
      </c>
      <c r="AD168" t="s">
        <v>325</v>
      </c>
      <c r="AE168" t="str" cm="1">
        <f t="array" ref="AE168">_xlfn.LET(
    _xlpm.texto_limpio, _xlfn.REDUCE(
        LOWER(Table13456[[#This Row],[Titulo]]),
        {"á";"é";"í";"ó";"ú";"ñ";",";" "},
        _xlfn.LAMBDA(_xlpm.acum,_xlpm.caracter, SUBSTITUTE(_xlpm.acum, _xlpm.caracter, CHOOSE(MATCH(_xlpm.caracter, {"á";"é";"í";"ó";"ú";"ñ";",";" "}, 0), "a","e","i","o","u","n","","")))
    ),
    _xlfn.CONCAT("/cantos/resucito/", AG168, "/", _xlpm.texto_limpio, ".html")
)</f>
        <v>/cantos/resucito/p/porelamordemisamigos.html</v>
      </c>
      <c r="AF168" t="s">
        <v>326</v>
      </c>
      <c r="AG168" t="str">
        <f>LOWER(LEFT(Table13456[[#This Row],[Titulo]],1))</f>
        <v>p</v>
      </c>
      <c r="AH168" t="str">
        <f>_xlfn.CONCAT(Table13456[[#This Row],[ID]:[c021]])</f>
        <v>{id:166,title: "Por el amor de mis amigos", subtitle: "Sal 122 (121) - Melodía hebraica ", category: "Precatecumenado", moments: [""], url: "/cantos/resucito/p/porelamordemisamigos.html"},</v>
      </c>
      <c r="AI168" t="str">
        <f>UPPER(Table13456[[#This Row],[Titulo]])</f>
        <v>POR EL AMOR DE MIS AMIGOS</v>
      </c>
      <c r="AJ168" t="str">
        <f>LOWER(SUBSTITUTE(Table13456[[#This Row],[CANTO]], " ", ""))</f>
        <v>porelamordemisamigos</v>
      </c>
      <c r="AK168" t="str">
        <f>Table13456[[#This Row],[Subtitle5]]</f>
        <v xml:space="preserve">Sal 122 (121) - Melodía hebraica </v>
      </c>
      <c r="AM168" t="str">
        <f>Table1[[#Headers],[CANTO]]</f>
        <v>CANTO</v>
      </c>
      <c r="AN168" t="str">
        <f>Table13456[[#This Row],[CANTO]]</f>
        <v>POR EL AMOR DE MIS AMIGOS</v>
      </c>
    </row>
    <row r="169" spans="1:40" x14ac:dyDescent="0.35">
      <c r="A169">
        <v>133</v>
      </c>
      <c r="B169" t="s">
        <v>311</v>
      </c>
      <c r="C169">
        <v>167</v>
      </c>
      <c r="D169" t="s">
        <v>312</v>
      </c>
      <c r="E169" t="s">
        <v>313</v>
      </c>
      <c r="F169" t="s">
        <v>314</v>
      </c>
      <c r="G169" t="s">
        <v>642</v>
      </c>
      <c r="H169" t="s">
        <v>316</v>
      </c>
      <c r="I169" t="s">
        <v>317</v>
      </c>
      <c r="J169" t="s">
        <v>314</v>
      </c>
      <c r="K169" t="s">
        <v>643</v>
      </c>
      <c r="L169" t="s">
        <v>319</v>
      </c>
      <c r="M169" t="s">
        <v>320</v>
      </c>
      <c r="N169" t="s">
        <v>314</v>
      </c>
      <c r="O169" t="s">
        <v>329</v>
      </c>
      <c r="P169" t="s">
        <v>314</v>
      </c>
      <c r="Q169" t="s">
        <v>322</v>
      </c>
      <c r="R169" t="s">
        <v>314</v>
      </c>
      <c r="AD169" t="s">
        <v>325</v>
      </c>
      <c r="AE169" t="str" cm="1">
        <f t="array" ref="AE169">_xlfn.LET(
    _xlpm.texto_limpio, _xlfn.REDUCE(
        LOWER(Table13456[[#This Row],[Titulo]]),
        {"á";"é";"í";"ó";"ú";"ñ";",";" "},
        _xlfn.LAMBDA(_xlpm.acum,_xlpm.caracter, SUBSTITUTE(_xlpm.acum, _xlpm.caracter, CHOOSE(MATCH(_xlpm.caracter, {"á";"é";"í";"ó";"ú";"ñ";",";" "}, 0), "a","e","i","o","u","n","","")))
    ),
    _xlfn.CONCAT("/cantos/resucito/", AG169, "/", _xlpm.texto_limpio, ".html")
)</f>
        <v>/cantos/resucito/p/porqueestanocheesdiferente.html</v>
      </c>
      <c r="AF169" t="s">
        <v>326</v>
      </c>
      <c r="AG169" t="str">
        <f>LOWER(LEFT(Table13456[[#This Row],[Titulo]],1))</f>
        <v>p</v>
      </c>
      <c r="AH169" t="str">
        <f>_xlfn.CONCAT(Table13456[[#This Row],[ID]:[c021]])</f>
        <v>{id:167,title: "Por qué esta noche es diferente", subtitle: "Haggadá de Pesaj - Melodía hebraica", category: "Precatecumenado", moments: [""], url: "/cantos/resucito/p/porqueestanocheesdiferente.html"},</v>
      </c>
      <c r="AI169" t="str">
        <f>UPPER(Table13456[[#This Row],[Titulo]])</f>
        <v>POR QUÉ ESTA NOCHE ES DIFERENTE</v>
      </c>
      <c r="AJ169" t="str">
        <f>LOWER(SUBSTITUTE(Table13456[[#This Row],[CANTO]], " ", ""))</f>
        <v>porquéestanocheesdiferente</v>
      </c>
      <c r="AK169" t="str">
        <f>Table13456[[#This Row],[Subtitle5]]</f>
        <v>Haggadá de Pesaj - Melodía hebraica</v>
      </c>
      <c r="AM169" t="str">
        <f>Table1[[#Headers],[CANTO]]</f>
        <v>CANTO</v>
      </c>
      <c r="AN169" t="str">
        <f>Table13456[[#This Row],[CANTO]]</f>
        <v>POR QUÉ ESTA NOCHE ES DIFERENTE</v>
      </c>
    </row>
    <row r="170" spans="1:40" x14ac:dyDescent="0.35">
      <c r="A170">
        <v>134</v>
      </c>
      <c r="B170" t="s">
        <v>311</v>
      </c>
      <c r="C170">
        <v>168</v>
      </c>
      <c r="D170" t="s">
        <v>312</v>
      </c>
      <c r="E170" t="s">
        <v>313</v>
      </c>
      <c r="F170" t="s">
        <v>314</v>
      </c>
      <c r="G170" t="s">
        <v>644</v>
      </c>
      <c r="H170" t="s">
        <v>316</v>
      </c>
      <c r="I170" t="s">
        <v>317</v>
      </c>
      <c r="J170" t="s">
        <v>314</v>
      </c>
      <c r="K170" s="9" t="s">
        <v>645</v>
      </c>
      <c r="L170" t="s">
        <v>319</v>
      </c>
      <c r="M170" t="s">
        <v>320</v>
      </c>
      <c r="N170" t="s">
        <v>314</v>
      </c>
      <c r="O170" t="s">
        <v>329</v>
      </c>
      <c r="P170" t="s">
        <v>314</v>
      </c>
      <c r="Q170" t="s">
        <v>322</v>
      </c>
      <c r="R170" t="s">
        <v>314</v>
      </c>
      <c r="AD170" t="s">
        <v>325</v>
      </c>
      <c r="AE170" t="str" cm="1">
        <f t="array" ref="AE170">_xlfn.LET(
    _xlpm.texto_limpio, _xlfn.REDUCE(
        LOWER(Table13456[[#This Row],[Titulo]]),
        {"á";"é";"í";"ó";"ú";"ñ";",";" "},
        _xlfn.LAMBDA(_xlpm.acum,_xlpm.caracter, SUBSTITUTE(_xlpm.acum, _xlpm.caracter, CHOOSE(MATCH(_xlpm.caracter, {"á";"é";"í";"ó";"ú";"ñ";",";" "}, 0), "a","e","i","o","u","n","","")))
    ),
    _xlfn.CONCAT("/cantos/resucito/", AG170, "/", _xlpm.texto_limpio, ".html")
)</f>
        <v>/cantos/resucito/p/porquelasgentesconjuran.html</v>
      </c>
      <c r="AF170" t="s">
        <v>326</v>
      </c>
      <c r="AG170" t="str">
        <f>LOWER(LEFT(Table13456[[#This Row],[Titulo]],1))</f>
        <v>p</v>
      </c>
      <c r="AH170" t="str">
        <f>_xlfn.CONCAT(Table13456[[#This Row],[ID]:[c021]])</f>
        <v>{id:168,title: "Por qué las gentes conjuran", subtitle: "Salmo 2", category: "Precatecumenado", moments: [""], url: "/cantos/resucito/p/porquelasgentesconjuran.html"},</v>
      </c>
      <c r="AI170" t="str">
        <f>UPPER(Table13456[[#This Row],[Titulo]])</f>
        <v>POR QUÉ LAS GENTES CONJURAN</v>
      </c>
      <c r="AJ170" t="str">
        <f>LOWER(SUBSTITUTE(Table13456[[#This Row],[CANTO]], " ", ""))</f>
        <v>porquélasgentesconjuran</v>
      </c>
      <c r="AK170" t="str">
        <f>Table13456[[#This Row],[Subtitle5]]</f>
        <v>Salmo 2</v>
      </c>
      <c r="AM170" t="str">
        <f>Table1[[#Headers],[CANTO]]</f>
        <v>CANTO</v>
      </c>
      <c r="AN170" t="str">
        <f>Table13456[[#This Row],[CANTO]]</f>
        <v>POR QUÉ LAS GENTES CONJURAN</v>
      </c>
    </row>
    <row r="171" spans="1:40" x14ac:dyDescent="0.35">
      <c r="A171">
        <v>135</v>
      </c>
      <c r="B171" t="s">
        <v>311</v>
      </c>
      <c r="C171">
        <v>169</v>
      </c>
      <c r="D171" t="s">
        <v>312</v>
      </c>
      <c r="E171" t="s">
        <v>313</v>
      </c>
      <c r="F171" t="s">
        <v>314</v>
      </c>
      <c r="G171" t="s">
        <v>646</v>
      </c>
      <c r="H171" t="s">
        <v>316</v>
      </c>
      <c r="I171" t="s">
        <v>317</v>
      </c>
      <c r="J171" t="s">
        <v>314</v>
      </c>
      <c r="K171" t="s">
        <v>647</v>
      </c>
      <c r="L171" t="s">
        <v>319</v>
      </c>
      <c r="M171" t="s">
        <v>320</v>
      </c>
      <c r="N171" t="s">
        <v>314</v>
      </c>
      <c r="O171" t="s">
        <v>329</v>
      </c>
      <c r="P171" t="s">
        <v>314</v>
      </c>
      <c r="Q171" t="s">
        <v>322</v>
      </c>
      <c r="R171" t="s">
        <v>314</v>
      </c>
      <c r="AD171" t="s">
        <v>325</v>
      </c>
      <c r="AE171" t="str" cm="1">
        <f t="array" ref="AE171">_xlfn.LET(
    _xlpm.texto_limpio, _xlfn.REDUCE(
        LOWER(Table13456[[#This Row],[Titulo]]),
        {"á";"é";"í";"ó";"ú";"ñ";",";" "},
        _xlfn.LAMBDA(_xlpm.acum,_xlpm.caracter, SUBSTITUTE(_xlpm.acum, _xlpm.caracter, CHOOSE(MATCH(_xlpm.caracter, {"á";"é";"í";"ó";"ú";"ñ";",";" "}, 0), "a","e","i","o","u","n","","")))
    ),
    _xlfn.CONCAT("/cantos/resucito/", AG171, "/", _xlpm.texto_limpio, ".html")
)</f>
        <v>/cantos/resucito/p/porquemiyugoessuave.html</v>
      </c>
      <c r="AF171" t="s">
        <v>326</v>
      </c>
      <c r="AG171" t="str">
        <f>LOWER(LEFT(Table13456[[#This Row],[Titulo]],1))</f>
        <v>p</v>
      </c>
      <c r="AH171" t="str">
        <f>_xlfn.CONCAT(Table13456[[#This Row],[ID]:[c021]])</f>
        <v>{id:169,title: "Porque mi yugo es suave", subtitle: "Mateo 11,28ss", category: "Precatecumenado", moments: [""], url: "/cantos/resucito/p/porquemiyugoessuave.html"},</v>
      </c>
      <c r="AI171" t="str">
        <f>UPPER(Table13456[[#This Row],[Titulo]])</f>
        <v>PORQUE MI YUGO ES SUAVE</v>
      </c>
      <c r="AJ171" t="str">
        <f>LOWER(SUBSTITUTE(Table13456[[#This Row],[CANTO]], " ", ""))</f>
        <v>porquemiyugoessuave</v>
      </c>
      <c r="AK171" t="str">
        <f>Table13456[[#This Row],[Subtitle5]]</f>
        <v>Mateo 11,28ss</v>
      </c>
      <c r="AM171" t="str">
        <f>Table1[[#Headers],[CANTO]]</f>
        <v>CANTO</v>
      </c>
      <c r="AN171" t="str">
        <f>Table13456[[#This Row],[CANTO]]</f>
        <v>PORQUE MI YUGO ES SUAVE</v>
      </c>
    </row>
    <row r="172" spans="1:40" x14ac:dyDescent="0.35">
      <c r="A172">
        <v>204</v>
      </c>
      <c r="B172" t="s">
        <v>311</v>
      </c>
      <c r="C172">
        <v>170</v>
      </c>
      <c r="D172" t="s">
        <v>312</v>
      </c>
      <c r="E172" t="s">
        <v>313</v>
      </c>
      <c r="F172" t="s">
        <v>314</v>
      </c>
      <c r="G172" t="s">
        <v>648</v>
      </c>
      <c r="H172" t="s">
        <v>316</v>
      </c>
      <c r="I172" t="s">
        <v>317</v>
      </c>
      <c r="J172" t="s">
        <v>314</v>
      </c>
      <c r="K172" t="s">
        <v>649</v>
      </c>
      <c r="L172" t="s">
        <v>319</v>
      </c>
      <c r="M172" t="s">
        <v>320</v>
      </c>
      <c r="N172" t="s">
        <v>314</v>
      </c>
      <c r="O172" s="7" t="s">
        <v>351</v>
      </c>
      <c r="P172" t="s">
        <v>314</v>
      </c>
      <c r="Q172" t="s">
        <v>322</v>
      </c>
      <c r="R172" t="s">
        <v>314</v>
      </c>
      <c r="S172" t="s">
        <v>370</v>
      </c>
      <c r="T172" t="s">
        <v>323</v>
      </c>
      <c r="U172" t="s">
        <v>338</v>
      </c>
      <c r="AD172" t="s">
        <v>325</v>
      </c>
      <c r="AE172" t="str" cm="1">
        <f t="array" ref="AE172">_xlfn.LET(
    _xlpm.texto_limpio, _xlfn.REDUCE(
        LOWER(Table13456[[#This Row],[Titulo]]),
        {"á";"é";"í";"ó";"ú";"ñ";",";" "},
        _xlfn.LAMBDA(_xlpm.acum,_xlpm.caracter, SUBSTITUTE(_xlpm.acum, _xlpm.caracter, CHOOSE(MATCH(_xlpm.caracter, {"á";"é";"í";"ó";"ú";"ñ";",";" "}, 0), "a","e","i","o","u","n","","")))
    ),
    _xlfn.CONCAT("/cantos/resucito/", AG172, "/", _xlpm.texto_limpio, ".html")
)</f>
        <v>/cantos/resucito/p/prefacioparaadvientoynavidad.html</v>
      </c>
      <c r="AF172" t="s">
        <v>326</v>
      </c>
      <c r="AG172" t="str">
        <f>LOWER(LEFT(Table13456[[#This Row],[Titulo]],1))</f>
        <v>p</v>
      </c>
      <c r="AH172" t="str">
        <f>_xlfn.CONCAT(Table13456[[#This Row],[ID]:[c021]])</f>
        <v>{id:170,title: "Prefacio para Adviento y Navidad", subtitle: "Prefacio IV de Adviento*", category: "Liturgia", moments: ["Paz", "Antiguo Testamento"], url: "/cantos/resucito/p/prefacioparaadvientoynavidad.html"},</v>
      </c>
      <c r="AI172" t="str">
        <f>UPPER(Table13456[[#This Row],[Titulo]])</f>
        <v>PREFACIO PARA ADVIENTO Y NAVIDAD</v>
      </c>
      <c r="AJ172" t="str">
        <f>LOWER(SUBSTITUTE(Table13456[[#This Row],[CANTO]], " ", ""))</f>
        <v>prefacioparaadvientoynavidad</v>
      </c>
      <c r="AK172" t="str">
        <f>Table13456[[#This Row],[Subtitle5]]</f>
        <v>Prefacio IV de Adviento*</v>
      </c>
      <c r="AM172" t="str">
        <f>Table1[[#Headers],[CANTO]]</f>
        <v>CANTO</v>
      </c>
      <c r="AN172" t="str">
        <f>Table13456[[#This Row],[CANTO]]</f>
        <v>PREFACIO PARA ADVIENTO Y NAVIDAD</v>
      </c>
    </row>
    <row r="173" spans="1:40" x14ac:dyDescent="0.35">
      <c r="A173">
        <v>205</v>
      </c>
      <c r="B173" t="s">
        <v>311</v>
      </c>
      <c r="C173">
        <v>171</v>
      </c>
      <c r="D173" t="s">
        <v>312</v>
      </c>
      <c r="E173" t="s">
        <v>313</v>
      </c>
      <c r="F173" t="s">
        <v>314</v>
      </c>
      <c r="G173" t="s">
        <v>650</v>
      </c>
      <c r="H173" t="s">
        <v>316</v>
      </c>
      <c r="I173" t="s">
        <v>317</v>
      </c>
      <c r="J173" t="s">
        <v>314</v>
      </c>
      <c r="K173" t="s">
        <v>651</v>
      </c>
      <c r="L173" t="s">
        <v>319</v>
      </c>
      <c r="M173" t="s">
        <v>320</v>
      </c>
      <c r="N173" t="s">
        <v>314</v>
      </c>
      <c r="O173" s="7" t="s">
        <v>351</v>
      </c>
      <c r="P173" t="s">
        <v>314</v>
      </c>
      <c r="Q173" t="s">
        <v>322</v>
      </c>
      <c r="R173" t="s">
        <v>314</v>
      </c>
      <c r="S173" t="s">
        <v>295</v>
      </c>
      <c r="T173" t="s">
        <v>323</v>
      </c>
      <c r="U173" t="s">
        <v>301</v>
      </c>
      <c r="V173" t="s">
        <v>323</v>
      </c>
      <c r="W173" t="s">
        <v>370</v>
      </c>
      <c r="AD173" t="s">
        <v>325</v>
      </c>
      <c r="AE173" t="str" cm="1">
        <f t="array" ref="AE173">_xlfn.LET(
    _xlpm.texto_limpio, _xlfn.REDUCE(
        LOWER(Table13456[[#This Row],[Titulo]]),
        {"á";"é";"í";"ó";"ú";"ñ";",";" "},
        _xlfn.LAMBDA(_xlpm.acum,_xlpm.caracter, SUBSTITUTE(_xlpm.acum, _xlpm.caracter, CHOOSE(MATCH(_xlpm.caracter, {"á";"é";"í";"ó";"ú";"ñ";",";" "}, 0), "a","e","i","o","u","n","","")))
    ),
    _xlfn.CONCAT("/cantos/resucito/", AG173, "/", _xlpm.texto_limpio, ".html")
)</f>
        <v>/cantos/resucito/p/prefacioparaeltiempopascual.html</v>
      </c>
      <c r="AF173" t="s">
        <v>326</v>
      </c>
      <c r="AG173" t="str">
        <f>LOWER(LEFT(Table13456[[#This Row],[Titulo]],1))</f>
        <v>p</v>
      </c>
      <c r="AH173" t="str">
        <f>_xlfn.CONCAT(Table13456[[#This Row],[ID]:[c021]])</f>
        <v>{id:171,title: "Prefacio para el tiempo Pascual", subtitle: "Prefacio I de Pascua*", category: "Liturgia", moments: ["Pascua", "Niños", "Paz"], url: "/cantos/resucito/p/prefacioparaeltiempopascual.html"},</v>
      </c>
      <c r="AI173" t="str">
        <f>UPPER(Table13456[[#This Row],[Titulo]])</f>
        <v>PREFACIO PARA EL TIEMPO PASCUAL</v>
      </c>
      <c r="AJ173" t="str">
        <f>LOWER(SUBSTITUTE(Table13456[[#This Row],[CANTO]], " ", ""))</f>
        <v>prefacioparaeltiempopascual</v>
      </c>
      <c r="AK173" t="str">
        <f>Table13456[[#This Row],[Subtitle5]]</f>
        <v>Prefacio I de Pascua*</v>
      </c>
      <c r="AM173" t="str">
        <f>Table1[[#Headers],[CANTO]]</f>
        <v>CANTO</v>
      </c>
      <c r="AN173" t="str">
        <f>Table13456[[#This Row],[CANTO]]</f>
        <v>PREFACIO PARA EL TIEMPO PASCUAL</v>
      </c>
    </row>
    <row r="174" spans="1:40" x14ac:dyDescent="0.35">
      <c r="A174">
        <v>206</v>
      </c>
      <c r="B174" t="s">
        <v>311</v>
      </c>
      <c r="C174">
        <v>172</v>
      </c>
      <c r="D174" t="s">
        <v>312</v>
      </c>
      <c r="E174" t="s">
        <v>313</v>
      </c>
      <c r="F174" t="s">
        <v>314</v>
      </c>
      <c r="G174" t="s">
        <v>652</v>
      </c>
      <c r="H174" t="s">
        <v>316</v>
      </c>
      <c r="I174" t="s">
        <v>317</v>
      </c>
      <c r="J174" t="s">
        <v>314</v>
      </c>
      <c r="K174" t="s">
        <v>653</v>
      </c>
      <c r="L174" t="s">
        <v>319</v>
      </c>
      <c r="M174" t="s">
        <v>320</v>
      </c>
      <c r="N174" t="s">
        <v>314</v>
      </c>
      <c r="O174" s="7" t="s">
        <v>351</v>
      </c>
      <c r="P174" t="s">
        <v>314</v>
      </c>
      <c r="Q174" t="s">
        <v>322</v>
      </c>
      <c r="R174" t="s">
        <v>314</v>
      </c>
      <c r="S174" t="s">
        <v>337</v>
      </c>
      <c r="T174" t="s">
        <v>323</v>
      </c>
      <c r="U174" t="s">
        <v>324</v>
      </c>
      <c r="V174" t="s">
        <v>323</v>
      </c>
      <c r="W174" t="s">
        <v>338</v>
      </c>
      <c r="AD174" t="s">
        <v>325</v>
      </c>
      <c r="AE174" t="str" cm="1">
        <f t="array" ref="AE174">_xlfn.LET(
    _xlpm.texto_limpio, _xlfn.REDUCE(
        LOWER(Table13456[[#This Row],[Titulo]]),
        {"á";"é";"í";"ó";"ú";"ñ";",";" "},
        _xlfn.LAMBDA(_xlpm.acum,_xlpm.caracter, SUBSTITUTE(_xlpm.acum, _xlpm.caracter, CHOOSE(MATCH(_xlpm.caracter, {"á";"é";"í";"ó";"ú";"ñ";",";" "}, 0), "a","e","i","o","u","n","","")))
    ),
    _xlfn.CONCAT("/cantos/resucito/", AG174, "/", _xlpm.texto_limpio, ".html")
)</f>
        <v>/cantos/resucito/p/pregonpascual.html</v>
      </c>
      <c r="AF174" t="s">
        <v>326</v>
      </c>
      <c r="AG174" t="str">
        <f>LOWER(LEFT(Table13456[[#This Row],[Titulo]],1))</f>
        <v>p</v>
      </c>
      <c r="AH174" t="str">
        <f>_xlfn.CONCAT(Table13456[[#This Row],[ID]:[c021]])</f>
        <v>{id:172,title: "Pregón Pascual", subtitle: "«Exsultet»", category: "Liturgia", moments: ["Cuaresma", "Laudes/Visperas", "Antiguo Testamento"], url: "/cantos/resucito/p/pregonpascual.html"},</v>
      </c>
      <c r="AI174" t="str">
        <f>UPPER(Table13456[[#This Row],[Titulo]])</f>
        <v>PREGÓN PASCUAL</v>
      </c>
      <c r="AJ174" t="str">
        <f>LOWER(SUBSTITUTE(Table13456[[#This Row],[CANTO]], " ", ""))</f>
        <v>pregónpascual</v>
      </c>
      <c r="AK174" t="str">
        <f>Table13456[[#This Row],[Subtitle5]]</f>
        <v>«Exsultet»</v>
      </c>
      <c r="AM174" t="str">
        <f>Table1[[#Headers],[CANTO]]</f>
        <v>CANTO</v>
      </c>
      <c r="AN174" t="str">
        <f>Table13456[[#This Row],[CANTO]]</f>
        <v>PREGÓN PASCUAL</v>
      </c>
    </row>
    <row r="175" spans="1:40" x14ac:dyDescent="0.35">
      <c r="A175">
        <v>136</v>
      </c>
      <c r="B175" t="s">
        <v>311</v>
      </c>
      <c r="C175">
        <v>174</v>
      </c>
      <c r="D175" t="s">
        <v>312</v>
      </c>
      <c r="E175" t="s">
        <v>313</v>
      </c>
      <c r="F175" t="s">
        <v>314</v>
      </c>
      <c r="G175" t="s">
        <v>654</v>
      </c>
      <c r="H175" t="s">
        <v>316</v>
      </c>
      <c r="I175" t="s">
        <v>317</v>
      </c>
      <c r="J175" t="s">
        <v>314</v>
      </c>
      <c r="K175" t="s">
        <v>655</v>
      </c>
      <c r="L175" t="s">
        <v>319</v>
      </c>
      <c r="M175" t="s">
        <v>320</v>
      </c>
      <c r="N175" t="s">
        <v>314</v>
      </c>
      <c r="O175" t="s">
        <v>329</v>
      </c>
      <c r="P175" t="s">
        <v>314</v>
      </c>
      <c r="Q175" t="s">
        <v>322</v>
      </c>
      <c r="R175" t="s">
        <v>314</v>
      </c>
      <c r="S175" t="s">
        <v>337</v>
      </c>
      <c r="T175" t="s">
        <v>323</v>
      </c>
      <c r="U175" t="s">
        <v>324</v>
      </c>
      <c r="V175" t="s">
        <v>323</v>
      </c>
      <c r="W175" t="s">
        <v>332</v>
      </c>
      <c r="AD175" t="s">
        <v>325</v>
      </c>
      <c r="AE175" t="str" cm="1">
        <f t="array" ref="AE175">_xlfn.LET(
    _xlpm.texto_limpio, _xlfn.REDUCE(
        LOWER(Table13456[[#This Row],[Titulo]]),
        {"á";"é";"í";"ó";"ú";"ñ";",";" "},
        _xlfn.LAMBDA(_xlpm.acum,_xlpm.caracter, SUBSTITUTE(_xlpm.acum, _xlpm.caracter, CHOOSE(MATCH(_xlpm.caracter, {"á";"é";"í";"ó";"ú";"ñ";",";" "}, 0), "a","e","i","o","u","n","","")))
    ),
    _xlfn.CONCAT("/cantos/resucito/", AG175, "/", _xlpm.texto_limpio, ".html")
)</f>
        <v>/cantos/resucito/q/queamablessontusmoradas.html</v>
      </c>
      <c r="AF175" t="s">
        <v>326</v>
      </c>
      <c r="AG175" t="str">
        <f>LOWER(LEFT(Table13456[[#This Row],[Titulo]],1))</f>
        <v>q</v>
      </c>
      <c r="AH175" t="str">
        <f>_xlfn.CONCAT(Table13456[[#This Row],[ID]:[c021]])</f>
        <v>{id:174,title: "Qué amables son tus moradas", subtitle: "Sal 84 (83)", category: "Precatecumenado", moments: ["Cuaresma", "Laudes/Visperas", "Nuevo Testamento"], url: "/cantos/resucito/q/queamablessontusmoradas.html"},</v>
      </c>
      <c r="AI175" t="str">
        <f>UPPER(Table13456[[#This Row],[Titulo]])</f>
        <v>QUÉ AMABLES SON TUS MORADAS</v>
      </c>
      <c r="AJ175" t="str">
        <f>LOWER(SUBSTITUTE(Table13456[[#This Row],[CANTO]], " ", ""))</f>
        <v>quéamablessontusmoradas</v>
      </c>
      <c r="AK175" t="str">
        <f>Table13456[[#This Row],[Subtitle5]]</f>
        <v>Sal 84 (83)</v>
      </c>
      <c r="AM175" t="str">
        <f>Table1[[#Headers],[CANTO]]</f>
        <v>CANTO</v>
      </c>
      <c r="AN175" t="str">
        <f>Table13456[[#This Row],[CANTO]]</f>
        <v>QUÉ AMABLES SON TUS MORADAS</v>
      </c>
    </row>
    <row r="176" spans="1:40" x14ac:dyDescent="0.35">
      <c r="A176">
        <v>137</v>
      </c>
      <c r="B176" t="s">
        <v>311</v>
      </c>
      <c r="C176">
        <v>175</v>
      </c>
      <c r="D176" t="s">
        <v>312</v>
      </c>
      <c r="E176" t="s">
        <v>313</v>
      </c>
      <c r="F176" t="s">
        <v>314</v>
      </c>
      <c r="G176" t="s">
        <v>656</v>
      </c>
      <c r="H176" t="s">
        <v>316</v>
      </c>
      <c r="I176" t="s">
        <v>317</v>
      </c>
      <c r="J176" t="s">
        <v>314</v>
      </c>
      <c r="K176" t="s">
        <v>259</v>
      </c>
      <c r="L176" t="s">
        <v>319</v>
      </c>
      <c r="M176" t="s">
        <v>320</v>
      </c>
      <c r="N176" t="s">
        <v>314</v>
      </c>
      <c r="O176" t="s">
        <v>329</v>
      </c>
      <c r="P176" t="s">
        <v>314</v>
      </c>
      <c r="Q176" t="s">
        <v>322</v>
      </c>
      <c r="R176" t="s">
        <v>314</v>
      </c>
      <c r="S176" t="s">
        <v>362</v>
      </c>
      <c r="T176" t="s">
        <v>323</v>
      </c>
      <c r="U176" t="s">
        <v>360</v>
      </c>
      <c r="AD176" t="s">
        <v>325</v>
      </c>
      <c r="AE176" t="str" cm="1">
        <f t="array" ref="AE176">_xlfn.LET(
    _xlpm.texto_limpio, _xlfn.REDUCE(
        LOWER(Table13456[[#This Row],[Titulo]]),
        {"á";"é";"í";"ó";"ú";"ñ";",";" "},
        _xlfn.LAMBDA(_xlpm.acum,_xlpm.caracter, SUBSTITUTE(_xlpm.acum, _xlpm.caracter, CHOOSE(MATCH(_xlpm.caracter, {"á";"é";"í";"ó";"ú";"ñ";",";" "}, 0), "a","e","i","o","u","n","","")))
    ),
    _xlfn.CONCAT("/cantos/resucito/", AG176, "/", _xlpm.texto_limpio, ".html")
)</f>
        <v>/cantos/resucito/q/queestupendoquealegria.html</v>
      </c>
      <c r="AF176" t="s">
        <v>326</v>
      </c>
      <c r="AG176" t="str">
        <f>LOWER(LEFT(Table13456[[#This Row],[Titulo]],1))</f>
        <v>q</v>
      </c>
      <c r="AH176" t="str">
        <f>_xlfn.CONCAT(Table13456[[#This Row],[ID]:[c021]])</f>
        <v>{id:175,title: "Qué estupendo, qué alegría", subtitle: "Sal 133 (132)", category: "Precatecumenado", moments: ["Adviento", "Navidad"], url: "/cantos/resucito/q/queestupendoquealegria.html"},</v>
      </c>
      <c r="AI176" t="str">
        <f>UPPER(Table13456[[#This Row],[Titulo]])</f>
        <v>QUÉ ESTUPENDO, QUÉ ALEGRÍA</v>
      </c>
      <c r="AJ176" t="str">
        <f>LOWER(SUBSTITUTE(Table13456[[#This Row],[CANTO]], " ", ""))</f>
        <v>quéestupendo,quéalegría</v>
      </c>
      <c r="AK176" t="str">
        <f>Table13456[[#This Row],[Subtitle5]]</f>
        <v>Sal 133 (132)</v>
      </c>
      <c r="AM176" t="str">
        <f>Table1[[#Headers],[CANTO]]</f>
        <v>CANTO</v>
      </c>
      <c r="AN176" t="str">
        <f>Table13456[[#This Row],[CANTO]]</f>
        <v>QUÉ ESTUPENDO, QUÉ ALEGRÍA</v>
      </c>
    </row>
    <row r="177" spans="1:40" x14ac:dyDescent="0.35">
      <c r="A177">
        <v>138</v>
      </c>
      <c r="B177" t="s">
        <v>311</v>
      </c>
      <c r="C177">
        <v>176</v>
      </c>
      <c r="D177" t="s">
        <v>312</v>
      </c>
      <c r="E177" t="s">
        <v>313</v>
      </c>
      <c r="F177" t="s">
        <v>314</v>
      </c>
      <c r="G177" t="s">
        <v>657</v>
      </c>
      <c r="H177" t="s">
        <v>316</v>
      </c>
      <c r="I177" t="s">
        <v>317</v>
      </c>
      <c r="J177" t="s">
        <v>314</v>
      </c>
      <c r="K177" t="s">
        <v>658</v>
      </c>
      <c r="L177" t="s">
        <v>319</v>
      </c>
      <c r="M177" t="s">
        <v>320</v>
      </c>
      <c r="N177" t="s">
        <v>314</v>
      </c>
      <c r="O177" t="s">
        <v>329</v>
      </c>
      <c r="P177" t="s">
        <v>314</v>
      </c>
      <c r="Q177" t="s">
        <v>322</v>
      </c>
      <c r="R177" t="s">
        <v>314</v>
      </c>
      <c r="S177" t="s">
        <v>295</v>
      </c>
      <c r="AD177" t="s">
        <v>325</v>
      </c>
      <c r="AE177" t="str" cm="1">
        <f t="array" ref="AE177">_xlfn.LET(
    _xlpm.texto_limpio, _xlfn.REDUCE(
        LOWER(Table13456[[#This Row],[Titulo]]),
        {"á";"é";"í";"ó";"ú";"ñ";",";" "},
        _xlfn.LAMBDA(_xlpm.acum,_xlpm.caracter, SUBSTITUTE(_xlpm.acum, _xlpm.caracter, CHOOSE(MATCH(_xlpm.caracter, {"á";"é";"í";"ó";"ú";"ñ";",";" "}, 0), "a","e","i","o","u","n","","")))
    ),
    _xlfn.CONCAT("/cantos/resucito/", AG177, "/", _xlpm.texto_limpio, ".html")
)</f>
        <v>/cantos/resucito/q/quienesestaquesubedeldesierto.html</v>
      </c>
      <c r="AF177" t="s">
        <v>326</v>
      </c>
      <c r="AG177" t="str">
        <f>LOWER(LEFT(Table13456[[#This Row],[Titulo]],1))</f>
        <v>q</v>
      </c>
      <c r="AH177" t="str">
        <f>_xlfn.CONCAT(Table13456[[#This Row],[ID]:[c021]])</f>
        <v>{id:176,title: "Quién es ésta que sube del desierto", subtitle: "Cantar de los Cantares 8,5-7", category: "Precatecumenado", moments: ["Pascua"], url: "/cantos/resucito/q/quienesestaquesubedeldesierto.html"},</v>
      </c>
      <c r="AI177" t="str">
        <f>UPPER(Table13456[[#This Row],[Titulo]])</f>
        <v>QUIÉN ES ÉSTA QUE SUBE DEL DESIERTO</v>
      </c>
      <c r="AJ177" t="str">
        <f>LOWER(SUBSTITUTE(Table13456[[#This Row],[CANTO]], " ", ""))</f>
        <v>quiéneséstaquesubedeldesierto</v>
      </c>
      <c r="AK177" t="str">
        <f>Table13456[[#This Row],[Subtitle5]]</f>
        <v>Cantar de los Cantares 8,5-7</v>
      </c>
      <c r="AM177" t="str">
        <f>Table1[[#Headers],[CANTO]]</f>
        <v>CANTO</v>
      </c>
      <c r="AN177" t="str">
        <f>Table13456[[#This Row],[CANTO]]</f>
        <v>QUIÉN ES ÉSTA QUE SUBE DEL DESIERTO</v>
      </c>
    </row>
    <row r="178" spans="1:40" x14ac:dyDescent="0.35">
      <c r="A178">
        <v>139</v>
      </c>
      <c r="B178" t="s">
        <v>311</v>
      </c>
      <c r="C178">
        <v>177</v>
      </c>
      <c r="D178" t="s">
        <v>312</v>
      </c>
      <c r="E178" t="s">
        <v>313</v>
      </c>
      <c r="F178" t="s">
        <v>314</v>
      </c>
      <c r="G178" t="s">
        <v>659</v>
      </c>
      <c r="H178" t="s">
        <v>316</v>
      </c>
      <c r="I178" t="s">
        <v>317</v>
      </c>
      <c r="J178" t="s">
        <v>314</v>
      </c>
      <c r="K178" t="s">
        <v>660</v>
      </c>
      <c r="L178" t="s">
        <v>319</v>
      </c>
      <c r="M178" t="s">
        <v>320</v>
      </c>
      <c r="N178" t="s">
        <v>314</v>
      </c>
      <c r="O178" t="s">
        <v>329</v>
      </c>
      <c r="P178" t="s">
        <v>314</v>
      </c>
      <c r="Q178" t="s">
        <v>322</v>
      </c>
      <c r="R178" t="s">
        <v>314</v>
      </c>
      <c r="S178" t="s">
        <v>295</v>
      </c>
      <c r="AD178" t="s">
        <v>325</v>
      </c>
      <c r="AE178" t="str" cm="1">
        <f t="array" ref="AE178">_xlfn.LET(
    _xlpm.texto_limpio, _xlfn.REDUCE(
        LOWER(Table13456[[#This Row],[Titulo]]),
        {"á";"é";"í";"ó";"ú";"ñ";",";" "},
        _xlfn.LAMBDA(_xlpm.acum,_xlpm.caracter, SUBSTITUTE(_xlpm.acum, _xlpm.caracter, CHOOSE(MATCH(_xlpm.caracter, {"á";"é";"í";"ó";"ú";"ñ";",";" "}, 0), "a","e","i","o","u","n","","")))
    ),
    _xlfn.CONCAT("/cantos/resucito/", AG178, "/", _xlpm.texto_limpio, ".html")
)</f>
        <v>/cantos/resucito/q/quiennosseparara.html</v>
      </c>
      <c r="AF178" t="s">
        <v>326</v>
      </c>
      <c r="AG178" t="str">
        <f>LOWER(LEFT(Table13456[[#This Row],[Titulo]],1))</f>
        <v>q</v>
      </c>
      <c r="AH178" t="str">
        <f>_xlfn.CONCAT(Table13456[[#This Row],[ID]:[c021]])</f>
        <v>{id:177,title: "Quién nos separará", subtitle: "Romanos 8,34-39", category: "Precatecumenado", moments: ["Pascua"], url: "/cantos/resucito/q/quiennosseparara.html"},</v>
      </c>
      <c r="AI178" t="str">
        <f>UPPER(Table13456[[#This Row],[Titulo]])</f>
        <v>QUIÉN NOS SEPARARÁ</v>
      </c>
      <c r="AJ178" t="str">
        <f>LOWER(SUBSTITUTE(Table13456[[#This Row],[CANTO]], " ", ""))</f>
        <v>quiénnosseparará</v>
      </c>
      <c r="AK178" t="str">
        <f>Table13456[[#This Row],[Subtitle5]]</f>
        <v>Romanos 8,34-39</v>
      </c>
      <c r="AM178" t="str">
        <f>Table1[[#Headers],[CANTO]]</f>
        <v>CANTO</v>
      </c>
      <c r="AN178" t="str">
        <f>Table13456[[#This Row],[CANTO]]</f>
        <v>QUIÉN NOS SEPARARÁ</v>
      </c>
    </row>
    <row r="179" spans="1:40" x14ac:dyDescent="0.35">
      <c r="A179">
        <v>140</v>
      </c>
      <c r="B179" t="s">
        <v>311</v>
      </c>
      <c r="C179">
        <v>178</v>
      </c>
      <c r="D179" t="s">
        <v>312</v>
      </c>
      <c r="E179" t="s">
        <v>313</v>
      </c>
      <c r="F179" t="s">
        <v>314</v>
      </c>
      <c r="G179" t="s">
        <v>661</v>
      </c>
      <c r="H179" t="s">
        <v>316</v>
      </c>
      <c r="I179" t="s">
        <v>317</v>
      </c>
      <c r="J179" t="s">
        <v>314</v>
      </c>
      <c r="K179" t="s">
        <v>662</v>
      </c>
      <c r="L179" t="s">
        <v>319</v>
      </c>
      <c r="M179" t="s">
        <v>320</v>
      </c>
      <c r="N179" t="s">
        <v>314</v>
      </c>
      <c r="O179" t="s">
        <v>329</v>
      </c>
      <c r="P179" t="s">
        <v>314</v>
      </c>
      <c r="Q179" t="s">
        <v>322</v>
      </c>
      <c r="R179" t="s">
        <v>314</v>
      </c>
      <c r="S179" t="s">
        <v>295</v>
      </c>
      <c r="AD179" t="s">
        <v>325</v>
      </c>
      <c r="AE179" t="str" cm="1">
        <f t="array" ref="AE179">_xlfn.LET(
    _xlpm.texto_limpio, _xlfn.REDUCE(
        LOWER(Table13456[[#This Row],[Titulo]]),
        {"á";"é";"í";"ó";"ú";"ñ";",";" "},
        _xlfn.LAMBDA(_xlpm.acum,_xlpm.caracter, SUBSTITUTE(_xlpm.acum, _xlpm.caracter, CHOOSE(MATCH(_xlpm.caracter, {"á";"é";"í";"ó";"ú";"ñ";",";" "}, 0), "a","e","i","o","u","n","","")))
    ),
    _xlfn.CONCAT("/cantos/resucito/", AG179, "/", _xlpm.texto_limpio, ".html")
)</f>
        <v>/cantos/resucito/q/quieroandarmadreajerusalen.html</v>
      </c>
      <c r="AF179" t="s">
        <v>326</v>
      </c>
      <c r="AG179" t="str">
        <f>LOWER(LEFT(Table13456[[#This Row],[Titulo]],1))</f>
        <v>q</v>
      </c>
      <c r="AH179" t="str">
        <f>_xlfn.CONCAT(Table13456[[#This Row],[ID]:[c021]])</f>
        <v>{id:178,title: "Quiero andar, madre, a Jerusalén", subtitle: "Canto sefardí", category: "Precatecumenado", moments: ["Pascua"], url: "/cantos/resucito/q/quieroandarmadreajerusalen.html"},</v>
      </c>
      <c r="AI179" t="str">
        <f>UPPER(Table13456[[#This Row],[Titulo]])</f>
        <v>QUIERO ANDAR, MADRE, A JERUSALÉN</v>
      </c>
      <c r="AJ179" t="str">
        <f>LOWER(SUBSTITUTE(Table13456[[#This Row],[CANTO]], " ", ""))</f>
        <v>quieroandar,madre,ajerusalén</v>
      </c>
      <c r="AK179" t="str">
        <f>Table13456[[#This Row],[Subtitle5]]</f>
        <v>Canto sefardí</v>
      </c>
      <c r="AM179" t="str">
        <f>Table1[[#Headers],[CANTO]]</f>
        <v>CANTO</v>
      </c>
      <c r="AN179" t="str">
        <f>Table13456[[#This Row],[CANTO]]</f>
        <v>QUIERO ANDAR, MADRE, A JERUSALÉN</v>
      </c>
    </row>
    <row r="180" spans="1:40" x14ac:dyDescent="0.35">
      <c r="A180">
        <v>141</v>
      </c>
      <c r="B180" t="s">
        <v>311</v>
      </c>
      <c r="C180">
        <v>179</v>
      </c>
      <c r="D180" t="s">
        <v>312</v>
      </c>
      <c r="E180" t="s">
        <v>313</v>
      </c>
      <c r="F180" t="s">
        <v>314</v>
      </c>
      <c r="G180" t="s">
        <v>663</v>
      </c>
      <c r="H180" t="s">
        <v>316</v>
      </c>
      <c r="I180" t="s">
        <v>317</v>
      </c>
      <c r="J180" t="s">
        <v>314</v>
      </c>
      <c r="K180" t="s">
        <v>664</v>
      </c>
      <c r="L180" t="s">
        <v>319</v>
      </c>
      <c r="M180" t="s">
        <v>320</v>
      </c>
      <c r="N180" t="s">
        <v>314</v>
      </c>
      <c r="O180" t="s">
        <v>329</v>
      </c>
      <c r="P180" t="s">
        <v>314</v>
      </c>
      <c r="Q180" t="s">
        <v>322</v>
      </c>
      <c r="R180" t="s">
        <v>314</v>
      </c>
      <c r="S180" t="s">
        <v>305</v>
      </c>
      <c r="T180" t="s">
        <v>323</v>
      </c>
      <c r="U180" t="s">
        <v>338</v>
      </c>
      <c r="AD180" t="s">
        <v>325</v>
      </c>
      <c r="AE180" t="str" cm="1">
        <f t="array" ref="AE180">_xlfn.LET(
    _xlpm.texto_limpio, _xlfn.REDUCE(
        LOWER(Table13456[[#This Row],[Titulo]]),
        {"á";"é";"í";"ó";"ú";"ñ";",";" "},
        _xlfn.LAMBDA(_xlpm.acum,_xlpm.caracter, SUBSTITUTE(_xlpm.acum, _xlpm.caracter, CHOOSE(MATCH(_xlpm.caracter, {"á";"é";"í";"ó";"ú";"ñ";",";" "}, 0), "a","e","i","o","u","n","","")))
    ),
    _xlfn.CONCAT("/cantos/resucito/", AG180, "/", _xlpm.texto_limpio, ".html")
)</f>
        <v>/cantos/resucito/q/quierocantar.html</v>
      </c>
      <c r="AF180" t="s">
        <v>326</v>
      </c>
      <c r="AG180" t="str">
        <f>LOWER(LEFT(Table13456[[#This Row],[Titulo]],1))</f>
        <v>q</v>
      </c>
      <c r="AH180" t="str">
        <f>_xlfn.CONCAT(Table13456[[#This Row],[ID]:[c021]])</f>
        <v>{id:179,title: "Quiero cantar", subtitle: "Sal 57 (56)", category: "Precatecumenado", moments: ["Entrada", "Antiguo Testamento"], url: "/cantos/resucito/q/quierocantar.html"},</v>
      </c>
      <c r="AI180" t="str">
        <f>UPPER(Table13456[[#This Row],[Titulo]])</f>
        <v>QUIERO CANTAR</v>
      </c>
      <c r="AJ180" t="str">
        <f>LOWER(SUBSTITUTE(Table13456[[#This Row],[CANTO]], " ", ""))</f>
        <v>quierocantar</v>
      </c>
      <c r="AK180" t="str">
        <f>Table13456[[#This Row],[Subtitle5]]</f>
        <v>Sal 57 (56)</v>
      </c>
      <c r="AM180" t="str">
        <f>Table1[[#Headers],[CANTO]]</f>
        <v>CANTO</v>
      </c>
      <c r="AN180" t="str">
        <f>Table13456[[#This Row],[CANTO]]</f>
        <v>QUIERO CANTAR</v>
      </c>
    </row>
    <row r="181" spans="1:40" x14ac:dyDescent="0.35">
      <c r="A181">
        <v>142</v>
      </c>
      <c r="B181" t="s">
        <v>311</v>
      </c>
      <c r="C181">
        <v>180</v>
      </c>
      <c r="D181" t="s">
        <v>312</v>
      </c>
      <c r="E181" t="s">
        <v>313</v>
      </c>
      <c r="F181" t="s">
        <v>314</v>
      </c>
      <c r="G181" t="s">
        <v>665</v>
      </c>
      <c r="H181" t="s">
        <v>316</v>
      </c>
      <c r="I181" t="s">
        <v>317</v>
      </c>
      <c r="J181" t="s">
        <v>314</v>
      </c>
      <c r="K181" t="s">
        <v>275</v>
      </c>
      <c r="L181" t="s">
        <v>319</v>
      </c>
      <c r="M181" t="s">
        <v>320</v>
      </c>
      <c r="N181" t="s">
        <v>314</v>
      </c>
      <c r="O181" t="s">
        <v>329</v>
      </c>
      <c r="P181" t="s">
        <v>314</v>
      </c>
      <c r="Q181" t="s">
        <v>322</v>
      </c>
      <c r="R181" t="s">
        <v>314</v>
      </c>
      <c r="S181" t="s">
        <v>370</v>
      </c>
      <c r="T181" t="s">
        <v>323</v>
      </c>
      <c r="U181" t="s">
        <v>338</v>
      </c>
      <c r="AD181" t="s">
        <v>325</v>
      </c>
      <c r="AE181" t="str" cm="1">
        <f t="array" ref="AE181">_xlfn.LET(
    _xlpm.texto_limpio, _xlfn.REDUCE(
        LOWER(Table13456[[#This Row],[Titulo]]),
        {"á";"é";"í";"ó";"ú";"ñ";",";" "},
        _xlfn.LAMBDA(_xlpm.acum,_xlpm.caracter, SUBSTITUTE(_xlpm.acum, _xlpm.caracter, CHOOSE(MATCH(_xlpm.caracter, {"á";"é";"í";"ó";"ú";"ñ";",";" "}, 0), "a","e","i","o","u","n","","")))
    ),
    _xlfn.CONCAT("/cantos/resucito/", AG181, "/", _xlpm.texto_limpio, ".html")
)</f>
        <v>/cantos/resucito/r/resucito.html</v>
      </c>
      <c r="AF181" t="s">
        <v>326</v>
      </c>
      <c r="AG181" t="str">
        <f>LOWER(LEFT(Table13456[[#This Row],[Titulo]],1))</f>
        <v>r</v>
      </c>
      <c r="AH181" t="str">
        <f>_xlfn.CONCAT(Table13456[[#This Row],[ID]:[c021]])</f>
        <v>{id:180,title: "Resucitó", subtitle: "(Kiko Argüello)", category: "Precatecumenado", moments: ["Paz", "Antiguo Testamento"], url: "/cantos/resucito/r/resucito.html"},</v>
      </c>
      <c r="AI181" t="str">
        <f>UPPER(Table13456[[#This Row],[Titulo]])</f>
        <v>RESUCITÓ</v>
      </c>
      <c r="AJ181" t="str">
        <f>LOWER(SUBSTITUTE(Table13456[[#This Row],[CANTO]], " ", ""))</f>
        <v>resucitó</v>
      </c>
      <c r="AK181" t="str">
        <f>Table13456[[#This Row],[Subtitle5]]</f>
        <v>(Kiko Argüello)</v>
      </c>
      <c r="AM181" t="str">
        <f>Table1[[#Headers],[CANTO]]</f>
        <v>CANTO</v>
      </c>
      <c r="AN181" t="str">
        <f>Table13456[[#This Row],[CANTO]]</f>
        <v>RESUCITÓ</v>
      </c>
    </row>
    <row r="182" spans="1:40" x14ac:dyDescent="0.35">
      <c r="A182">
        <v>143</v>
      </c>
      <c r="B182" t="s">
        <v>311</v>
      </c>
      <c r="C182">
        <v>181</v>
      </c>
      <c r="D182" t="s">
        <v>312</v>
      </c>
      <c r="E182" t="s">
        <v>313</v>
      </c>
      <c r="F182" t="s">
        <v>314</v>
      </c>
      <c r="G182" t="s">
        <v>666</v>
      </c>
      <c r="H182" t="s">
        <v>316</v>
      </c>
      <c r="I182" t="s">
        <v>317</v>
      </c>
      <c r="J182" t="s">
        <v>314</v>
      </c>
      <c r="K182" t="s">
        <v>667</v>
      </c>
      <c r="L182" t="s">
        <v>319</v>
      </c>
      <c r="M182" t="s">
        <v>320</v>
      </c>
      <c r="N182" t="s">
        <v>314</v>
      </c>
      <c r="O182" t="s">
        <v>329</v>
      </c>
      <c r="P182" t="s">
        <v>314</v>
      </c>
      <c r="Q182" t="s">
        <v>322</v>
      </c>
      <c r="R182" t="s">
        <v>314</v>
      </c>
      <c r="S182" t="s">
        <v>330</v>
      </c>
      <c r="T182" t="s">
        <v>323</v>
      </c>
      <c r="U182" t="s">
        <v>331</v>
      </c>
      <c r="V182" t="s">
        <v>323</v>
      </c>
      <c r="W182" t="s">
        <v>338</v>
      </c>
      <c r="AD182" t="s">
        <v>325</v>
      </c>
      <c r="AE182" t="str" cm="1">
        <f t="array" ref="AE182">_xlfn.LET(
    _xlpm.texto_limpio, _xlfn.REDUCE(
        LOWER(Table13456[[#This Row],[Titulo]]),
        {"á";"é";"í";"ó";"ú";"ñ";",";" "},
        _xlfn.LAMBDA(_xlpm.acum,_xlpm.caracter, SUBSTITUTE(_xlpm.acum, _xlpm.caracter, CHOOSE(MATCH(_xlpm.caracter, {"á";"é";"í";"ó";"ú";"ñ";",";" "}, 0), "a","e","i","o","u","n","","")))
    ),
    _xlfn.CONCAT("/cantos/resucito/", AG182, "/", _xlpm.texto_limpio, ".html")
)</f>
        <v>/cantos/resucito/r/resurrexit.html</v>
      </c>
      <c r="AF182" t="s">
        <v>326</v>
      </c>
      <c r="AG182" t="str">
        <f>LOWER(LEFT(Table13456[[#This Row],[Titulo]],1))</f>
        <v>r</v>
      </c>
      <c r="AH182" t="str">
        <f>_xlfn.CONCAT(Table13456[[#This Row],[ID]:[c021]])</f>
        <v>{id:181,title: "Resurrexit", subtitle: "Juan 11,25s", category: "Precatecumenado", moments: ["Comunión", "Final", "Antiguo Testamento"], url: "/cantos/resucito/r/resurrexit.html"},</v>
      </c>
      <c r="AI182" t="str">
        <f>UPPER(Table13456[[#This Row],[Titulo]])</f>
        <v>RESURREXIT</v>
      </c>
      <c r="AJ182" t="str">
        <f>LOWER(SUBSTITUTE(Table13456[[#This Row],[CANTO]], " ", ""))</f>
        <v>resurrexit</v>
      </c>
      <c r="AK182" t="str">
        <f>Table13456[[#This Row],[Subtitle5]]</f>
        <v>Juan 11,25s</v>
      </c>
      <c r="AM182" t="str">
        <f>Table1[[#Headers],[CANTO]]</f>
        <v>CANTO</v>
      </c>
      <c r="AN182" t="str">
        <f>Table13456[[#This Row],[CANTO]]</f>
        <v>RESURREXIT</v>
      </c>
    </row>
    <row r="183" spans="1:40" x14ac:dyDescent="0.35">
      <c r="A183">
        <v>208</v>
      </c>
      <c r="B183" t="s">
        <v>311</v>
      </c>
      <c r="C183">
        <v>182</v>
      </c>
      <c r="D183" t="s">
        <v>312</v>
      </c>
      <c r="E183" t="s">
        <v>313</v>
      </c>
      <c r="F183" t="s">
        <v>314</v>
      </c>
      <c r="G183" t="s">
        <v>668</v>
      </c>
      <c r="H183" t="s">
        <v>316</v>
      </c>
      <c r="I183" t="s">
        <v>317</v>
      </c>
      <c r="J183" t="s">
        <v>314</v>
      </c>
      <c r="K183" t="s">
        <v>669</v>
      </c>
      <c r="L183" t="s">
        <v>319</v>
      </c>
      <c r="M183" t="s">
        <v>320</v>
      </c>
      <c r="N183" t="s">
        <v>314</v>
      </c>
      <c r="O183" s="7" t="s">
        <v>351</v>
      </c>
      <c r="P183" t="s">
        <v>314</v>
      </c>
      <c r="Q183" t="s">
        <v>322</v>
      </c>
      <c r="R183" t="s">
        <v>314</v>
      </c>
      <c r="S183" t="s">
        <v>324</v>
      </c>
      <c r="T183" t="s">
        <v>323</v>
      </c>
      <c r="U183" t="s">
        <v>330</v>
      </c>
      <c r="V183" t="s">
        <v>323</v>
      </c>
      <c r="W183" t="s">
        <v>332</v>
      </c>
      <c r="AD183" t="s">
        <v>325</v>
      </c>
      <c r="AE183" t="str" cm="1">
        <f t="array" ref="AE183">_xlfn.LET(
    _xlpm.texto_limpio, _xlfn.REDUCE(
        LOWER(Table13456[[#This Row],[Titulo]]),
        {"á";"é";"í";"ó";"ú";"ñ";",";" "},
        _xlfn.LAMBDA(_xlpm.acum,_xlpm.caracter, SUBSTITUTE(_xlpm.acum, _xlpm.caracter, CHOOSE(MATCH(_xlpm.caracter, {"á";"é";"í";"ó";"ú";"ñ";",";" "}, 0), "a","e","i","o","u","n","","")))
    ),
    _xlfn.CONCAT("/cantos/resucito/", AG183, "/", _xlpm.texto_limpio, ".html")
)</f>
        <v>/cantos/resucito/s/salmodiaparaelevangelio.html</v>
      </c>
      <c r="AF183" t="s">
        <v>326</v>
      </c>
      <c r="AG183" t="str">
        <f>LOWER(LEFT(Table13456[[#This Row],[Titulo]],1))</f>
        <v>s</v>
      </c>
      <c r="AH183" t="str">
        <f>_xlfn.CONCAT(Table13456[[#This Row],[ID]:[c021]])</f>
        <v>{id:182,title: "Salmodia para el evangelio", subtitle: "Juan 3,11-20 ", category: "Liturgia", moments: ["Laudes/Visperas", "Comunión", "Nuevo Testamento"], url: "/cantos/resucito/s/salmodiaparaelevangelio.html"},</v>
      </c>
      <c r="AI183" t="str">
        <f>UPPER(Table13456[[#This Row],[Titulo]])</f>
        <v>SALMODIA PARA EL EVANGELIO</v>
      </c>
      <c r="AJ183" t="str">
        <f>LOWER(SUBSTITUTE(Table13456[[#This Row],[CANTO]], " ", ""))</f>
        <v>salmodiaparaelevangelio</v>
      </c>
      <c r="AK183" t="str">
        <f>Table13456[[#This Row],[Subtitle5]]</f>
        <v xml:space="preserve">Juan 3,11-20 </v>
      </c>
      <c r="AM183" t="str">
        <f>Table1[[#Headers],[CANTO]]</f>
        <v>CANTO</v>
      </c>
      <c r="AN183" t="str">
        <f>Table13456[[#This Row],[CANTO]]</f>
        <v>SALMODIA PARA EL EVANGELIO</v>
      </c>
    </row>
    <row r="184" spans="1:40" x14ac:dyDescent="0.35">
      <c r="A184">
        <v>209</v>
      </c>
      <c r="B184" t="s">
        <v>311</v>
      </c>
      <c r="C184">
        <v>183</v>
      </c>
      <c r="D184" t="s">
        <v>312</v>
      </c>
      <c r="E184" t="s">
        <v>313</v>
      </c>
      <c r="F184" t="s">
        <v>314</v>
      </c>
      <c r="G184" t="s">
        <v>670</v>
      </c>
      <c r="H184" t="s">
        <v>316</v>
      </c>
      <c r="I184" t="s">
        <v>317</v>
      </c>
      <c r="J184" t="s">
        <v>314</v>
      </c>
      <c r="K184" t="s">
        <v>777</v>
      </c>
      <c r="L184" t="s">
        <v>319</v>
      </c>
      <c r="M184" t="s">
        <v>320</v>
      </c>
      <c r="N184" t="s">
        <v>314</v>
      </c>
      <c r="O184" s="7" t="s">
        <v>351</v>
      </c>
      <c r="P184" t="s">
        <v>314</v>
      </c>
      <c r="Q184" t="s">
        <v>322</v>
      </c>
      <c r="R184" t="s">
        <v>314</v>
      </c>
      <c r="S184" t="s">
        <v>331</v>
      </c>
      <c r="AD184" t="s">
        <v>325</v>
      </c>
      <c r="AE184" t="str" cm="1">
        <f t="array" ref="AE184">_xlfn.LET(
    _xlpm.texto_limpio, _xlfn.REDUCE(
        LOWER(Table13456[[#This Row],[Titulo]]),
        {"á";"é";"í";"ó";"ú";"ñ";",";" "},
        _xlfn.LAMBDA(_xlpm.acum,_xlpm.caracter, SUBSTITUTE(_xlpm.acum, _xlpm.caracter, CHOOSE(MATCH(_xlpm.caracter, {"á";"é";"í";"ó";"ú";"ñ";",";" "}, 0), "a","e","i","o","u","n","","")))
    ),
    _xlfn.CONCAT("/cantos/resucito/", AG184, "/", _xlpm.texto_limpio, ".html")
)</f>
        <v>/cantos/resucito/s/salmodiaparaelrosario.html</v>
      </c>
      <c r="AF184" t="s">
        <v>326</v>
      </c>
      <c r="AG184" t="str">
        <f>LOWER(LEFT(Table13456[[#This Row],[Titulo]],1))</f>
        <v>s</v>
      </c>
      <c r="AH184" t="str">
        <f>_xlfn.CONCAT(Table13456[[#This Row],[ID]:[c021]])</f>
        <v>{id:183,title: "Salmodia para el rosario", subtitle: "Santo Rosario", category: "Liturgia", moments: ["Final"], url: "/cantos/resucito/s/salmodiaparaelrosario.html"},</v>
      </c>
      <c r="AI184" t="str">
        <f>UPPER(Table13456[[#This Row],[Titulo]])</f>
        <v>SALMODIA PARA EL ROSARIO</v>
      </c>
      <c r="AJ184" t="str">
        <f>LOWER(SUBSTITUTE(Table13456[[#This Row],[CANTO]], " ", ""))</f>
        <v>salmodiaparaelrosario</v>
      </c>
      <c r="AK184" t="str">
        <f>Table13456[[#This Row],[Subtitle5]]</f>
        <v>Santo Rosario</v>
      </c>
      <c r="AM184" t="str">
        <f>Table1[[#Headers],[CANTO]]</f>
        <v>CANTO</v>
      </c>
      <c r="AN184" t="str">
        <f>Table13456[[#This Row],[CANTO]]</f>
        <v>SALMODIA PARA EL ROSARIO</v>
      </c>
    </row>
    <row r="185" spans="1:40" x14ac:dyDescent="0.35">
      <c r="A185">
        <v>210</v>
      </c>
      <c r="B185" t="s">
        <v>311</v>
      </c>
      <c r="C185">
        <v>184</v>
      </c>
      <c r="D185" t="s">
        <v>312</v>
      </c>
      <c r="E185" t="s">
        <v>313</v>
      </c>
      <c r="F185" t="s">
        <v>314</v>
      </c>
      <c r="G185" t="s">
        <v>671</v>
      </c>
      <c r="H185" t="s">
        <v>316</v>
      </c>
      <c r="I185" t="s">
        <v>317</v>
      </c>
      <c r="J185" t="s">
        <v>314</v>
      </c>
      <c r="K185" t="s">
        <v>365</v>
      </c>
      <c r="L185" t="s">
        <v>319</v>
      </c>
      <c r="M185" t="s">
        <v>320</v>
      </c>
      <c r="N185" t="s">
        <v>314</v>
      </c>
      <c r="O185" s="7" t="s">
        <v>351</v>
      </c>
      <c r="P185" t="s">
        <v>314</v>
      </c>
      <c r="Q185" t="s">
        <v>322</v>
      </c>
      <c r="R185" t="s">
        <v>314</v>
      </c>
      <c r="S185" t="s">
        <v>337</v>
      </c>
      <c r="T185" t="s">
        <v>323</v>
      </c>
      <c r="U185" t="s">
        <v>338</v>
      </c>
      <c r="AD185" t="s">
        <v>325</v>
      </c>
      <c r="AE185" t="str" cm="1">
        <f t="array" ref="AE185">_xlfn.LET(
    _xlpm.texto_limpio, _xlfn.REDUCE(
        LOWER(Table13456[[#This Row],[Titulo]]),
        {"á";"é";"í";"ó";"ú";"ñ";",";" "},
        _xlfn.LAMBDA(_xlpm.acum,_xlpm.caracter, SUBSTITUTE(_xlpm.acum, _xlpm.caracter, CHOOSE(MATCH(_xlpm.caracter, {"á";"é";"í";"ó";"ú";"ñ";",";" "}, 0), "a","e","i","o","u","n","","")))
    ),
    _xlfn.CONCAT("/cantos/resucito/", AG185, "/", _xlpm.texto_limpio, ".html")
)</f>
        <v>/cantos/resucito/s/salmodiaparaelsalmoresponsorial.html</v>
      </c>
      <c r="AF185" t="s">
        <v>326</v>
      </c>
      <c r="AG185" t="str">
        <f>LOWER(LEFT(Table13456[[#This Row],[Titulo]],1))</f>
        <v>s</v>
      </c>
      <c r="AH185" t="str">
        <f>_xlfn.CONCAT(Table13456[[#This Row],[ID]:[c021]])</f>
        <v>{id:184,title: "Salmodia para el Salmo responsorial", subtitle: "Modelo I, II, III", category: "Liturgia", moments: ["Cuaresma", "Antiguo Testamento"], url: "/cantos/resucito/s/salmodiaparaelsalmoresponsorial.html"},</v>
      </c>
      <c r="AI185" t="str">
        <f>UPPER(Table13456[[#This Row],[Titulo]])</f>
        <v>SALMODIA PARA EL SALMO RESPONSORIAL</v>
      </c>
      <c r="AJ185" t="str">
        <f>LOWER(SUBSTITUTE(Table13456[[#This Row],[CANTO]], " ", ""))</f>
        <v>salmodiaparaelsalmoresponsorial</v>
      </c>
      <c r="AK185" t="str">
        <f>Table13456[[#This Row],[Subtitle5]]</f>
        <v>Modelo I, II, III</v>
      </c>
      <c r="AM185" t="str">
        <f>Table1[[#Headers],[CANTO]]</f>
        <v>CANTO</v>
      </c>
      <c r="AN185" t="str">
        <f>Table13456[[#This Row],[CANTO]]</f>
        <v>SALMODIA PARA EL SALMO RESPONSORIAL</v>
      </c>
    </row>
    <row r="186" spans="1:40" x14ac:dyDescent="0.35">
      <c r="A186">
        <v>211</v>
      </c>
      <c r="B186" t="s">
        <v>311</v>
      </c>
      <c r="C186">
        <v>185</v>
      </c>
      <c r="D186" t="s">
        <v>312</v>
      </c>
      <c r="E186" t="s">
        <v>313</v>
      </c>
      <c r="F186" t="s">
        <v>314</v>
      </c>
      <c r="G186" t="s">
        <v>672</v>
      </c>
      <c r="H186" t="s">
        <v>316</v>
      </c>
      <c r="I186" t="s">
        <v>317</v>
      </c>
      <c r="J186" t="s">
        <v>314</v>
      </c>
      <c r="K186" t="s">
        <v>673</v>
      </c>
      <c r="L186" t="s">
        <v>319</v>
      </c>
      <c r="M186" t="s">
        <v>320</v>
      </c>
      <c r="N186" t="s">
        <v>314</v>
      </c>
      <c r="O186" s="7" t="s">
        <v>351</v>
      </c>
      <c r="P186" t="s">
        <v>314</v>
      </c>
      <c r="Q186" t="s">
        <v>322</v>
      </c>
      <c r="R186" t="s">
        <v>314</v>
      </c>
      <c r="S186" t="s">
        <v>295</v>
      </c>
      <c r="T186" t="s">
        <v>323</v>
      </c>
      <c r="U186" t="s">
        <v>330</v>
      </c>
      <c r="AD186" t="s">
        <v>325</v>
      </c>
      <c r="AE186" t="str" cm="1">
        <f t="array" ref="AE186">_xlfn.LET(
    _xlpm.texto_limpio, _xlfn.REDUCE(
        LOWER(Table13456[[#This Row],[Titulo]]),
        {"á";"é";"í";"ó";"ú";"ñ";",";" "},
        _xlfn.LAMBDA(_xlpm.acum,_xlpm.caracter, SUBSTITUTE(_xlpm.acum, _xlpm.caracter, CHOOSE(MATCH(_xlpm.caracter, {"á";"é";"í";"ó";"ú";"ñ";",";" "}, 0), "a","e","i","o","u","n","","")))
    ),
    _xlfn.CONCAT("/cantos/resucito/", AG186, "/", _xlpm.texto_limpio, ".html")
)</f>
        <v>/cantos/resucito/s/salmodiasparalaoraciondelosfieles.html</v>
      </c>
      <c r="AF186" t="s">
        <v>326</v>
      </c>
      <c r="AG186" t="str">
        <f>LOWER(LEFT(Table13456[[#This Row],[Titulo]],1))</f>
        <v>s</v>
      </c>
      <c r="AH186" t="str">
        <f>_xlfn.CONCAT(Table13456[[#This Row],[ID]:[c021]])</f>
        <v>{id:185,title: "Salmodias para la oración de los fieles", subtitle: "Para las solemnidades", category: "Liturgia", moments: ["Pascua", "Comunión"], url: "/cantos/resucito/s/salmodiasparalaoraciondelosfieles.html"},</v>
      </c>
      <c r="AI186" t="str">
        <f>UPPER(Table13456[[#This Row],[Titulo]])</f>
        <v>SALMODIAS PARA LA ORACIÓN DE LOS FIELES</v>
      </c>
      <c r="AJ186" t="str">
        <f>LOWER(SUBSTITUTE(Table13456[[#This Row],[CANTO]], " ", ""))</f>
        <v>salmodiasparalaoracióndelosfieles</v>
      </c>
      <c r="AK186" t="str">
        <f>Table13456[[#This Row],[Subtitle5]]</f>
        <v>Para las solemnidades</v>
      </c>
      <c r="AM186" t="str">
        <f>Table1[[#Headers],[CANTO]]</f>
        <v>CANTO</v>
      </c>
      <c r="AN186" t="str">
        <f>Table13456[[#This Row],[CANTO]]</f>
        <v>SALMODIAS PARA LA ORACIÓN DE LOS FIELES</v>
      </c>
    </row>
    <row r="187" spans="1:40" x14ac:dyDescent="0.35">
      <c r="A187">
        <v>212</v>
      </c>
      <c r="B187" t="s">
        <v>311</v>
      </c>
      <c r="C187">
        <v>186</v>
      </c>
      <c r="D187" t="s">
        <v>312</v>
      </c>
      <c r="E187" t="s">
        <v>313</v>
      </c>
      <c r="F187" t="s">
        <v>314</v>
      </c>
      <c r="G187" t="s">
        <v>674</v>
      </c>
      <c r="H187" t="s">
        <v>316</v>
      </c>
      <c r="I187" t="s">
        <v>317</v>
      </c>
      <c r="J187" t="s">
        <v>314</v>
      </c>
      <c r="K187" t="s">
        <v>675</v>
      </c>
      <c r="L187" t="s">
        <v>319</v>
      </c>
      <c r="M187" t="s">
        <v>320</v>
      </c>
      <c r="N187" t="s">
        <v>314</v>
      </c>
      <c r="O187" s="7" t="s">
        <v>351</v>
      </c>
      <c r="P187" t="s">
        <v>314</v>
      </c>
      <c r="Q187" t="s">
        <v>322</v>
      </c>
      <c r="R187" t="s">
        <v>314</v>
      </c>
      <c r="S187" t="s">
        <v>295</v>
      </c>
      <c r="AD187" t="s">
        <v>325</v>
      </c>
      <c r="AE187" t="str" cm="1">
        <f t="array" ref="AE187">_xlfn.LET(
    _xlpm.texto_limpio, _xlfn.REDUCE(
        LOWER(Table13456[[#This Row],[Titulo]]),
        {"á";"é";"í";"ó";"ú";"ñ";",";" "},
        _xlfn.LAMBDA(_xlpm.acum,_xlpm.caracter, SUBSTITUTE(_xlpm.acum, _xlpm.caracter, CHOOSE(MATCH(_xlpm.caracter, {"á";"é";"í";"ó";"ú";"ñ";",";" "}, 0), "a","e","i","o","u","n","","")))
    ),
    _xlfn.CONCAT("/cantos/resucito/", AG187, "/", _xlpm.texto_limpio, ".html")
)</f>
        <v>/cantos/resucito/s/salmodiasparalaudes.html</v>
      </c>
      <c r="AF187" t="s">
        <v>326</v>
      </c>
      <c r="AG187" t="str">
        <f>LOWER(LEFT(Table13456[[#This Row],[Titulo]],1))</f>
        <v>s</v>
      </c>
      <c r="AH187" t="str">
        <f>_xlfn.CONCAT(Table13456[[#This Row],[ID]:[c021]])</f>
        <v>{id:186,title: "Salmodias para laudes", subtitle: "Modelo I, II, III, IV, V", category: "Liturgia", moments: ["Pascua"], url: "/cantos/resucito/s/salmodiasparalaudes.html"},</v>
      </c>
      <c r="AI187" t="str">
        <f>UPPER(Table13456[[#This Row],[Titulo]])</f>
        <v>SALMODIAS PARA LAUDES</v>
      </c>
      <c r="AJ187" t="str">
        <f>LOWER(SUBSTITUTE(Table13456[[#This Row],[CANTO]], " ", ""))</f>
        <v>salmodiasparalaudes</v>
      </c>
      <c r="AK187" t="str">
        <f>Table13456[[#This Row],[Subtitle5]]</f>
        <v>Modelo I, II, III, IV, V</v>
      </c>
      <c r="AM187" t="str">
        <f>Table1[[#Headers],[CANTO]]</f>
        <v>CANTO</v>
      </c>
      <c r="AN187" t="str">
        <f>Table13456[[#This Row],[CANTO]]</f>
        <v>SALMODIAS PARA LAUDES</v>
      </c>
    </row>
    <row r="188" spans="1:40" x14ac:dyDescent="0.35">
      <c r="A188">
        <v>144</v>
      </c>
      <c r="B188" t="s">
        <v>311</v>
      </c>
      <c r="C188">
        <v>187</v>
      </c>
      <c r="D188" t="s">
        <v>312</v>
      </c>
      <c r="E188" t="s">
        <v>313</v>
      </c>
      <c r="F188" t="s">
        <v>314</v>
      </c>
      <c r="G188" t="s">
        <v>676</v>
      </c>
      <c r="H188" t="s">
        <v>316</v>
      </c>
      <c r="I188" t="s">
        <v>317</v>
      </c>
      <c r="J188" t="s">
        <v>314</v>
      </c>
      <c r="K188" t="s">
        <v>677</v>
      </c>
      <c r="L188" t="s">
        <v>319</v>
      </c>
      <c r="M188" t="s">
        <v>320</v>
      </c>
      <c r="N188" t="s">
        <v>314</v>
      </c>
      <c r="O188" t="s">
        <v>329</v>
      </c>
      <c r="P188" t="s">
        <v>314</v>
      </c>
      <c r="Q188" t="s">
        <v>322</v>
      </c>
      <c r="R188" t="s">
        <v>314</v>
      </c>
      <c r="AD188" t="s">
        <v>325</v>
      </c>
      <c r="AE188" t="str" cm="1">
        <f t="array" ref="AE188">_xlfn.LET(
    _xlpm.texto_limpio, _xlfn.REDUCE(
        LOWER(Table13456[[#This Row],[Titulo]]),
        {"á";"é";"í";"ó";"ú";"ñ";",";" "},
        _xlfn.LAMBDA(_xlpm.acum,_xlpm.caracter, SUBSTITUTE(_xlpm.acum, _xlpm.caracter, CHOOSE(MATCH(_xlpm.caracter, {"á";"é";"í";"ó";"ú";"ñ";",";" "}, 0), "a","e","i","o","u","n","","")))
    ),
    _xlfn.CONCAT("/cantos/resucito/", AG188, "/", _xlpm.texto_limpio, ".html")
)</f>
        <v>/cantos/resucito/s/salvereinadeloscielos.html</v>
      </c>
      <c r="AF188" t="s">
        <v>326</v>
      </c>
      <c r="AG188" t="str">
        <f>LOWER(LEFT(Table13456[[#This Row],[Titulo]],1))</f>
        <v>s</v>
      </c>
      <c r="AH188" t="str">
        <f>_xlfn.CONCAT(Table13456[[#This Row],[ID]:[c021]])</f>
        <v>{id:187,title: "Salve, reina de los cielos", subtitle: "Himno lat. «Ave, Regina Caelorum»", category: "Precatecumenado", moments: [""], url: "/cantos/resucito/s/salvereinadeloscielos.html"},</v>
      </c>
      <c r="AI188" t="str">
        <f>UPPER(Table13456[[#This Row],[Titulo]])</f>
        <v>SALVE, REINA DE LOS CIELOS</v>
      </c>
      <c r="AJ188" t="str">
        <f>LOWER(SUBSTITUTE(Table13456[[#This Row],[CANTO]], " ", ""))</f>
        <v>salve,reinadeloscielos</v>
      </c>
      <c r="AK188" t="str">
        <f>Table13456[[#This Row],[Subtitle5]]</f>
        <v>Himno lat. «Ave, Regina Caelorum»</v>
      </c>
      <c r="AM188" t="str">
        <f>Table1[[#Headers],[CANTO]]</f>
        <v>CANTO</v>
      </c>
      <c r="AN188" t="str">
        <f>Table13456[[#This Row],[CANTO]]</f>
        <v>SALVE, REINA DE LOS CIELOS</v>
      </c>
    </row>
    <row r="189" spans="1:40" x14ac:dyDescent="0.35">
      <c r="A189">
        <v>214</v>
      </c>
      <c r="B189" t="s">
        <v>311</v>
      </c>
      <c r="C189">
        <v>188</v>
      </c>
      <c r="D189" t="s">
        <v>312</v>
      </c>
      <c r="E189" t="s">
        <v>313</v>
      </c>
      <c r="F189" t="s">
        <v>314</v>
      </c>
      <c r="G189" t="s">
        <v>678</v>
      </c>
      <c r="H189" t="s">
        <v>316</v>
      </c>
      <c r="I189" t="s">
        <v>317</v>
      </c>
      <c r="J189" t="s">
        <v>314</v>
      </c>
      <c r="K189" t="s">
        <v>679</v>
      </c>
      <c r="L189" t="s">
        <v>319</v>
      </c>
      <c r="M189" t="s">
        <v>320</v>
      </c>
      <c r="N189" t="s">
        <v>314</v>
      </c>
      <c r="O189" s="7" t="s">
        <v>351</v>
      </c>
      <c r="P189" t="s">
        <v>314</v>
      </c>
      <c r="Q189" t="s">
        <v>322</v>
      </c>
      <c r="R189" t="s">
        <v>314</v>
      </c>
      <c r="AD189" t="s">
        <v>325</v>
      </c>
      <c r="AE189" t="str" cm="1">
        <f t="array" ref="AE189">_xlfn.LET(
    _xlpm.texto_limpio, _xlfn.REDUCE(
        LOWER(Table13456[[#This Row],[Titulo]]),
        {"á";"é";"í";"ó";"ú";"ñ";",";" "},
        _xlfn.LAMBDA(_xlpm.acum,_xlpm.caracter, SUBSTITUTE(_xlpm.acum, _xlpm.caracter, CHOOSE(MATCH(_xlpm.caracter, {"á";"é";"í";"ó";"ú";"ñ";",";" "}, 0), "a","e","i","o","u","n","","")))
    ),
    _xlfn.CONCAT("/cantos/resucito/", AG189, "/", _xlpm.texto_limpio, ".html")
)</f>
        <v>/cantos/resucito/s/santo.html</v>
      </c>
      <c r="AF189" t="s">
        <v>326</v>
      </c>
      <c r="AG189" t="str">
        <f>LOWER(LEFT(Table13456[[#This Row],[Titulo]],1))</f>
        <v>s</v>
      </c>
      <c r="AH189" t="str">
        <f>_xlfn.CONCAT(Table13456[[#This Row],[ID]:[c021]])</f>
        <v>{id:188,title: "Santo", subtitle: "Palomeras 65", category: "Liturgia", moments: [""], url: "/cantos/resucito/s/santo.html"},</v>
      </c>
      <c r="AI189" t="str">
        <f>UPPER(Table13456[[#This Row],[Titulo]])</f>
        <v>SANTO</v>
      </c>
      <c r="AJ189" t="str">
        <f>LOWER(SUBSTITUTE(Table13456[[#This Row],[CANTO]], " ", ""))</f>
        <v>santo</v>
      </c>
      <c r="AK189" t="str">
        <f>Table13456[[#This Row],[Subtitle5]]</f>
        <v>Palomeras 65</v>
      </c>
      <c r="AM189" t="str">
        <f>Table1[[#Headers],[CANTO]]</f>
        <v>CANTO</v>
      </c>
      <c r="AN189" t="str">
        <f>Table13456[[#This Row],[CANTO]]</f>
        <v>SANTO</v>
      </c>
    </row>
    <row r="190" spans="1:40" x14ac:dyDescent="0.35">
      <c r="A190">
        <v>215</v>
      </c>
      <c r="B190" t="s">
        <v>311</v>
      </c>
      <c r="C190">
        <v>189</v>
      </c>
      <c r="D190" t="s">
        <v>312</v>
      </c>
      <c r="E190" t="s">
        <v>313</v>
      </c>
      <c r="F190" t="s">
        <v>314</v>
      </c>
      <c r="G190" t="s">
        <v>678</v>
      </c>
      <c r="H190" t="s">
        <v>316</v>
      </c>
      <c r="I190" t="s">
        <v>317</v>
      </c>
      <c r="J190" t="s">
        <v>314</v>
      </c>
      <c r="K190" t="s">
        <v>680</v>
      </c>
      <c r="L190" t="s">
        <v>319</v>
      </c>
      <c r="M190" t="s">
        <v>320</v>
      </c>
      <c r="N190" t="s">
        <v>314</v>
      </c>
      <c r="O190" s="7" t="s">
        <v>351</v>
      </c>
      <c r="P190" t="s">
        <v>314</v>
      </c>
      <c r="Q190" t="s">
        <v>322</v>
      </c>
      <c r="R190" t="s">
        <v>314</v>
      </c>
      <c r="S190" t="s">
        <v>363</v>
      </c>
      <c r="AD190" t="s">
        <v>325</v>
      </c>
      <c r="AE190" t="str" cm="1">
        <f t="array" ref="AE190">_xlfn.LET(
    _xlpm.texto_limpio, _xlfn.REDUCE(
        LOWER(Table13456[[#This Row],[Titulo]]),
        {"á";"é";"í";"ó";"ú";"ñ";",";" "},
        _xlfn.LAMBDA(_xlpm.acum,_xlpm.caracter, SUBSTITUTE(_xlpm.acum, _xlpm.caracter, CHOOSE(MATCH(_xlpm.caracter, {"á";"é";"í";"ó";"ú";"ñ";",";" "}, 0), "a","e","i","o","u","n","","")))
    ),
    _xlfn.CONCAT("/cantos/resucito/", AG190, "/", _xlpm.texto_limpio, ".html")
)</f>
        <v>/cantos/resucito/s/santo.html</v>
      </c>
      <c r="AF190" t="s">
        <v>326</v>
      </c>
      <c r="AG190" t="str">
        <f>LOWER(LEFT(Table13456[[#This Row],[Titulo]],1))</f>
        <v>s</v>
      </c>
      <c r="AH190" t="str">
        <f>_xlfn.CONCAT(Table13456[[#This Row],[ID]:[c021]])</f>
        <v>{id:189,title: "Santo", subtitle: "Melodía hebraica ", category: "Liturgia", moments: ["Ordinario"], url: "/cantos/resucito/s/santo.html"},</v>
      </c>
      <c r="AI190" t="str">
        <f>UPPER(Table13456[[#This Row],[Titulo]])</f>
        <v>SANTO</v>
      </c>
      <c r="AJ190" t="str">
        <f>LOWER(SUBSTITUTE(Table13456[[#This Row],[CANTO]], " ", ""))</f>
        <v>santo</v>
      </c>
      <c r="AK190" t="str">
        <f>Table13456[[#This Row],[Subtitle5]]</f>
        <v xml:space="preserve">Melodía hebraica </v>
      </c>
      <c r="AM190" t="str">
        <f>Table1[[#Headers],[CANTO]]</f>
        <v>CANTO</v>
      </c>
      <c r="AN190" t="str">
        <f>Table13456[[#This Row],[CANTO]]</f>
        <v>SANTO</v>
      </c>
    </row>
    <row r="191" spans="1:40" x14ac:dyDescent="0.35">
      <c r="A191">
        <v>216</v>
      </c>
      <c r="B191" t="s">
        <v>311</v>
      </c>
      <c r="C191">
        <v>190</v>
      </c>
      <c r="D191" t="s">
        <v>312</v>
      </c>
      <c r="E191" t="s">
        <v>313</v>
      </c>
      <c r="F191" t="s">
        <v>314</v>
      </c>
      <c r="G191" t="s">
        <v>678</v>
      </c>
      <c r="H191" t="s">
        <v>316</v>
      </c>
      <c r="I191" t="s">
        <v>317</v>
      </c>
      <c r="J191" t="s">
        <v>314</v>
      </c>
      <c r="K191" t="s">
        <v>681</v>
      </c>
      <c r="L191" t="s">
        <v>319</v>
      </c>
      <c r="M191" t="s">
        <v>320</v>
      </c>
      <c r="N191" t="s">
        <v>314</v>
      </c>
      <c r="O191" s="7" t="s">
        <v>351</v>
      </c>
      <c r="P191" t="s">
        <v>314</v>
      </c>
      <c r="Q191" t="s">
        <v>322</v>
      </c>
      <c r="R191" t="s">
        <v>314</v>
      </c>
      <c r="S191" t="s">
        <v>363</v>
      </c>
      <c r="AD191" t="s">
        <v>325</v>
      </c>
      <c r="AE191" t="str" cm="1">
        <f t="array" ref="AE191">_xlfn.LET(
    _xlpm.texto_limpio, _xlfn.REDUCE(
        LOWER(Table13456[[#This Row],[Titulo]]),
        {"á";"é";"í";"ó";"ú";"ñ";",";" "},
        _xlfn.LAMBDA(_xlpm.acum,_xlpm.caracter, SUBSTITUTE(_xlpm.acum, _xlpm.caracter, CHOOSE(MATCH(_xlpm.caracter, {"á";"é";"í";"ó";"ú";"ñ";",";" "}, 0), "a","e","i","o","u","n","","")))
    ),
    _xlfn.CONCAT("/cantos/resucito/", AG191, "/", _xlpm.texto_limpio, ".html")
)</f>
        <v>/cantos/resucito/s/santo.html</v>
      </c>
      <c r="AF191" t="s">
        <v>326</v>
      </c>
      <c r="AG191" t="str">
        <f>LOWER(LEFT(Table13456[[#This Row],[Titulo]],1))</f>
        <v>s</v>
      </c>
      <c r="AH191" t="str">
        <f>_xlfn.CONCAT(Table13456[[#This Row],[ID]:[c021]])</f>
        <v>{id:190,title: "Santo", subtitle: "Palestina 74", category: "Liturgia", moments: ["Ordinario"], url: "/cantos/resucito/s/santo.html"},</v>
      </c>
      <c r="AI191" t="str">
        <f>UPPER(Table13456[[#This Row],[Titulo]])</f>
        <v>SANTO</v>
      </c>
      <c r="AJ191" t="str">
        <f>LOWER(SUBSTITUTE(Table13456[[#This Row],[CANTO]], " ", ""))</f>
        <v>santo</v>
      </c>
      <c r="AK191" t="str">
        <f>Table13456[[#This Row],[Subtitle5]]</f>
        <v>Palestina 74</v>
      </c>
      <c r="AM191" t="str">
        <f>Table1[[#Headers],[CANTO]]</f>
        <v>CANTO</v>
      </c>
      <c r="AN191" t="str">
        <f>Table13456[[#This Row],[CANTO]]</f>
        <v>SANTO</v>
      </c>
    </row>
    <row r="192" spans="1:40" x14ac:dyDescent="0.35">
      <c r="A192">
        <v>217</v>
      </c>
      <c r="B192" t="s">
        <v>311</v>
      </c>
      <c r="C192">
        <v>191</v>
      </c>
      <c r="D192" t="s">
        <v>312</v>
      </c>
      <c r="E192" t="s">
        <v>313</v>
      </c>
      <c r="F192" t="s">
        <v>314</v>
      </c>
      <c r="G192" t="s">
        <v>678</v>
      </c>
      <c r="H192" t="s">
        <v>316</v>
      </c>
      <c r="I192" t="s">
        <v>317</v>
      </c>
      <c r="J192" t="s">
        <v>314</v>
      </c>
      <c r="K192" t="s">
        <v>682</v>
      </c>
      <c r="L192" t="s">
        <v>319</v>
      </c>
      <c r="M192" t="s">
        <v>320</v>
      </c>
      <c r="N192" t="s">
        <v>314</v>
      </c>
      <c r="O192" s="7" t="s">
        <v>351</v>
      </c>
      <c r="P192" t="s">
        <v>314</v>
      </c>
      <c r="Q192" t="s">
        <v>322</v>
      </c>
      <c r="R192" t="s">
        <v>314</v>
      </c>
      <c r="AD192" t="s">
        <v>325</v>
      </c>
      <c r="AE192" t="str" cm="1">
        <f t="array" ref="AE192">_xlfn.LET(
    _xlpm.texto_limpio, _xlfn.REDUCE(
        LOWER(Table13456[[#This Row],[Titulo]]),
        {"á";"é";"í";"ó";"ú";"ñ";",";" "},
        _xlfn.LAMBDA(_xlpm.acum,_xlpm.caracter, SUBSTITUTE(_xlpm.acum, _xlpm.caracter, CHOOSE(MATCH(_xlpm.caracter, {"á";"é";"í";"ó";"ú";"ñ";",";" "}, 0), "a","e","i","o","u","n","","")))
    ),
    _xlfn.CONCAT("/cantos/resucito/", AG192, "/", _xlpm.texto_limpio, ".html")
)</f>
        <v>/cantos/resucito/s/santo.html</v>
      </c>
      <c r="AF192" t="s">
        <v>326</v>
      </c>
      <c r="AG192" t="str">
        <f>LOWER(LEFT(Table13456[[#This Row],[Titulo]],1))</f>
        <v>s</v>
      </c>
      <c r="AH192" t="str">
        <f>_xlfn.CONCAT(Table13456[[#This Row],[ID]:[c021]])</f>
        <v>{id:191,title: "Santo", subtitle: "Roma 77", category: "Liturgia", moments: [""], url: "/cantos/resucito/s/santo.html"},</v>
      </c>
      <c r="AI192" t="str">
        <f>UPPER(Table13456[[#This Row],[Titulo]])</f>
        <v>SANTO</v>
      </c>
      <c r="AJ192" t="str">
        <f>LOWER(SUBSTITUTE(Table13456[[#This Row],[CANTO]], " ", ""))</f>
        <v>santo</v>
      </c>
      <c r="AK192" t="str">
        <f>Table13456[[#This Row],[Subtitle5]]</f>
        <v>Roma 77</v>
      </c>
      <c r="AM192" t="str">
        <f>Table1[[#Headers],[CANTO]]</f>
        <v>CANTO</v>
      </c>
      <c r="AN192" t="str">
        <f>Table13456[[#This Row],[CANTO]]</f>
        <v>SANTO</v>
      </c>
    </row>
    <row r="193" spans="1:40" x14ac:dyDescent="0.35">
      <c r="A193">
        <v>218</v>
      </c>
      <c r="B193" t="s">
        <v>311</v>
      </c>
      <c r="C193">
        <v>192</v>
      </c>
      <c r="D193" t="s">
        <v>312</v>
      </c>
      <c r="E193" t="s">
        <v>313</v>
      </c>
      <c r="F193" t="s">
        <v>314</v>
      </c>
      <c r="G193" t="s">
        <v>678</v>
      </c>
      <c r="H193" t="s">
        <v>316</v>
      </c>
      <c r="I193" t="s">
        <v>317</v>
      </c>
      <c r="J193" t="s">
        <v>314</v>
      </c>
      <c r="K193">
        <v>1982</v>
      </c>
      <c r="L193" t="s">
        <v>319</v>
      </c>
      <c r="M193" t="s">
        <v>320</v>
      </c>
      <c r="N193" t="s">
        <v>314</v>
      </c>
      <c r="O193" s="7" t="s">
        <v>351</v>
      </c>
      <c r="P193" t="s">
        <v>314</v>
      </c>
      <c r="Q193" t="s">
        <v>322</v>
      </c>
      <c r="R193" t="s">
        <v>314</v>
      </c>
      <c r="AD193" t="s">
        <v>325</v>
      </c>
      <c r="AE193" t="str" cm="1">
        <f t="array" ref="AE193">_xlfn.LET(
    _xlpm.texto_limpio, _xlfn.REDUCE(
        LOWER(Table13456[[#This Row],[Titulo]]),
        {"á";"é";"í";"ó";"ú";"ñ";",";" "},
        _xlfn.LAMBDA(_xlpm.acum,_xlpm.caracter, SUBSTITUTE(_xlpm.acum, _xlpm.caracter, CHOOSE(MATCH(_xlpm.caracter, {"á";"é";"í";"ó";"ú";"ñ";",";" "}, 0), "a","e","i","o","u","n","","")))
    ),
    _xlfn.CONCAT("/cantos/resucito/", AG193, "/", _xlpm.texto_limpio, ".html")
)</f>
        <v>/cantos/resucito/s/santo.html</v>
      </c>
      <c r="AF193" t="s">
        <v>326</v>
      </c>
      <c r="AG193" t="str">
        <f>LOWER(LEFT(Table13456[[#This Row],[Titulo]],1))</f>
        <v>s</v>
      </c>
      <c r="AH193" t="str">
        <f>_xlfn.CONCAT(Table13456[[#This Row],[ID]:[c021]])</f>
        <v>{id:192,title: "Santo", subtitle: "1982", category: "Liturgia", moments: [""], url: "/cantos/resucito/s/santo.html"},</v>
      </c>
      <c r="AI193" t="str">
        <f>UPPER(Table13456[[#This Row],[Titulo]])</f>
        <v>SANTO</v>
      </c>
      <c r="AJ193" t="str">
        <f>LOWER(SUBSTITUTE(Table13456[[#This Row],[CANTO]], " ", ""))</f>
        <v>santo</v>
      </c>
      <c r="AK193">
        <f>Table13456[[#This Row],[Subtitle5]]</f>
        <v>1982</v>
      </c>
      <c r="AM193" t="str">
        <f>Table1[[#Headers],[CANTO]]</f>
        <v>CANTO</v>
      </c>
      <c r="AN193" t="str">
        <f>Table13456[[#This Row],[CANTO]]</f>
        <v>SANTO</v>
      </c>
    </row>
    <row r="194" spans="1:40" x14ac:dyDescent="0.35">
      <c r="A194">
        <v>219</v>
      </c>
      <c r="B194" t="s">
        <v>311</v>
      </c>
      <c r="C194">
        <v>193</v>
      </c>
      <c r="D194" t="s">
        <v>312</v>
      </c>
      <c r="E194" t="s">
        <v>313</v>
      </c>
      <c r="F194" t="s">
        <v>314</v>
      </c>
      <c r="G194" t="s">
        <v>678</v>
      </c>
      <c r="H194" t="s">
        <v>316</v>
      </c>
      <c r="I194" t="s">
        <v>317</v>
      </c>
      <c r="J194" t="s">
        <v>314</v>
      </c>
      <c r="K194">
        <v>1988</v>
      </c>
      <c r="L194" t="s">
        <v>319</v>
      </c>
      <c r="M194" t="s">
        <v>320</v>
      </c>
      <c r="N194" t="s">
        <v>314</v>
      </c>
      <c r="O194" s="7" t="s">
        <v>351</v>
      </c>
      <c r="P194" t="s">
        <v>314</v>
      </c>
      <c r="Q194" t="s">
        <v>322</v>
      </c>
      <c r="R194" t="s">
        <v>314</v>
      </c>
      <c r="S194" t="s">
        <v>299</v>
      </c>
      <c r="T194" t="s">
        <v>323</v>
      </c>
      <c r="U194" t="s">
        <v>331</v>
      </c>
      <c r="AD194" t="s">
        <v>325</v>
      </c>
      <c r="AE194" t="str" cm="1">
        <f t="array" ref="AE194">_xlfn.LET(
    _xlpm.texto_limpio, _xlfn.REDUCE(
        LOWER(Table13456[[#This Row],[Titulo]]),
        {"á";"é";"í";"ó";"ú";"ñ";",";" "},
        _xlfn.LAMBDA(_xlpm.acum,_xlpm.caracter, SUBSTITUTE(_xlpm.acum, _xlpm.caracter, CHOOSE(MATCH(_xlpm.caracter, {"á";"é";"í";"ó";"ú";"ñ";",";" "}, 0), "a","e","i","o","u","n","","")))
    ),
    _xlfn.CONCAT("/cantos/resucito/", AG194, "/", _xlpm.texto_limpio, ".html")
)</f>
        <v>/cantos/resucito/s/santo.html</v>
      </c>
      <c r="AF194" t="s">
        <v>326</v>
      </c>
      <c r="AG194" t="str">
        <f>LOWER(LEFT(Table13456[[#This Row],[Titulo]],1))</f>
        <v>s</v>
      </c>
      <c r="AH194" t="str">
        <f>_xlfn.CONCAT(Table13456[[#This Row],[ID]:[c021]])</f>
        <v>{id:193,title: "Santo", subtitle: "1988", category: "Liturgia", moments: ["Virgen", "Final"], url: "/cantos/resucito/s/santo.html"},</v>
      </c>
      <c r="AI194" t="str">
        <f>UPPER(Table13456[[#This Row],[Titulo]])</f>
        <v>SANTO</v>
      </c>
      <c r="AJ194" t="str">
        <f>LOWER(SUBSTITUTE(Table13456[[#This Row],[CANTO]], " ", ""))</f>
        <v>santo</v>
      </c>
      <c r="AK194">
        <f>Table13456[[#This Row],[Subtitle5]]</f>
        <v>1988</v>
      </c>
      <c r="AM194" t="str">
        <f>Table1[[#Headers],[CANTO]]</f>
        <v>CANTO</v>
      </c>
      <c r="AN194" t="str">
        <f>Table13456[[#This Row],[CANTO]]</f>
        <v>SANTO</v>
      </c>
    </row>
    <row r="195" spans="1:40" x14ac:dyDescent="0.35">
      <c r="A195">
        <v>145</v>
      </c>
      <c r="B195" t="s">
        <v>311</v>
      </c>
      <c r="C195">
        <v>194</v>
      </c>
      <c r="D195" t="s">
        <v>312</v>
      </c>
      <c r="E195" t="s">
        <v>313</v>
      </c>
      <c r="F195" t="s">
        <v>314</v>
      </c>
      <c r="G195" t="s">
        <v>683</v>
      </c>
      <c r="H195" t="s">
        <v>316</v>
      </c>
      <c r="I195" t="s">
        <v>317</v>
      </c>
      <c r="J195" t="s">
        <v>314</v>
      </c>
      <c r="K195" t="s">
        <v>204</v>
      </c>
      <c r="L195" t="s">
        <v>319</v>
      </c>
      <c r="M195" t="s">
        <v>320</v>
      </c>
      <c r="N195" t="s">
        <v>314</v>
      </c>
      <c r="O195" t="s">
        <v>329</v>
      </c>
      <c r="P195" t="s">
        <v>314</v>
      </c>
      <c r="Q195" t="s">
        <v>322</v>
      </c>
      <c r="R195" t="s">
        <v>314</v>
      </c>
      <c r="AD195" t="s">
        <v>325</v>
      </c>
      <c r="AE195" t="str" cm="1">
        <f t="array" ref="AE195">_xlfn.LET(
    _xlpm.texto_limpio, _xlfn.REDUCE(
        LOWER(Table13456[[#This Row],[Titulo]]),
        {"á";"é";"í";"ó";"ú";"ñ";",";" "},
        _xlfn.LAMBDA(_xlpm.acum,_xlpm.caracter, SUBSTITUTE(_xlpm.acum, _xlpm.caracter, CHOOSE(MATCH(_xlpm.caracter, {"á";"é";"í";"ó";"ú";"ñ";",";" "}, 0), "a","e","i","o","u","n","","")))
    ),
    _xlfn.CONCAT("/cantos/resucito/", AG195, "/", _xlpm.texto_limpio, ".html")
)</f>
        <v>/cantos/resucito/s/seencontrarondosangeles.html</v>
      </c>
      <c r="AF195" t="s">
        <v>326</v>
      </c>
      <c r="AG195" t="str">
        <f>LOWER(LEFT(Table13456[[#This Row],[Titulo]],1))</f>
        <v>s</v>
      </c>
      <c r="AH195" t="str">
        <f>_xlfn.CONCAT(Table13456[[#This Row],[ID]:[c021]])</f>
        <v>{id:194,title: "Se encontraron dos ángeles", subtitle: "Melodía hebraica", category: "Precatecumenado", moments: [""], url: "/cantos/resucito/s/seencontrarondosangeles.html"},</v>
      </c>
      <c r="AI195" t="str">
        <f>UPPER(Table13456[[#This Row],[Titulo]])</f>
        <v>SE ENCONTRARON DOS ÁNGELES</v>
      </c>
      <c r="AJ195" t="str">
        <f>LOWER(SUBSTITUTE(Table13456[[#This Row],[CANTO]], " ", ""))</f>
        <v>seencontrarondosángeles</v>
      </c>
      <c r="AK195" t="str">
        <f>Table13456[[#This Row],[Subtitle5]]</f>
        <v>Melodía hebraica</v>
      </c>
      <c r="AM195" t="str">
        <f>Table1[[#Headers],[CANTO]]</f>
        <v>CANTO</v>
      </c>
      <c r="AN195" t="str">
        <f>Table13456[[#This Row],[CANTO]]</f>
        <v>SE ENCONTRARON DOS ÁNGELES</v>
      </c>
    </row>
    <row r="196" spans="1:40" x14ac:dyDescent="0.35">
      <c r="A196">
        <v>146</v>
      </c>
      <c r="B196" t="s">
        <v>311</v>
      </c>
      <c r="C196">
        <v>195</v>
      </c>
      <c r="D196" t="s">
        <v>312</v>
      </c>
      <c r="E196" t="s">
        <v>313</v>
      </c>
      <c r="F196" t="s">
        <v>314</v>
      </c>
      <c r="G196" t="s">
        <v>684</v>
      </c>
      <c r="H196" t="s">
        <v>316</v>
      </c>
      <c r="I196" t="s">
        <v>317</v>
      </c>
      <c r="J196" t="s">
        <v>314</v>
      </c>
      <c r="K196" t="s">
        <v>275</v>
      </c>
      <c r="L196" t="s">
        <v>319</v>
      </c>
      <c r="M196" t="s">
        <v>320</v>
      </c>
      <c r="N196" t="s">
        <v>314</v>
      </c>
      <c r="O196" t="s">
        <v>329</v>
      </c>
      <c r="P196" t="s">
        <v>314</v>
      </c>
      <c r="Q196" t="s">
        <v>322</v>
      </c>
      <c r="R196" t="s">
        <v>314</v>
      </c>
      <c r="S196" t="s">
        <v>363</v>
      </c>
      <c r="AD196" t="s">
        <v>325</v>
      </c>
      <c r="AE196" t="str" cm="1">
        <f t="array" ref="AE196">_xlfn.LET(
    _xlpm.texto_limpio, _xlfn.REDUCE(
        LOWER(Table13456[[#This Row],[Titulo]]),
        {"á";"é";"í";"ó";"ú";"ñ";",";" "},
        _xlfn.LAMBDA(_xlpm.acum,_xlpm.caracter, SUBSTITUTE(_xlpm.acum, _xlpm.caracter, CHOOSE(MATCH(_xlpm.caracter, {"á";"é";"í";"ó";"ú";"ñ";",";" "}, 0), "a","e","i","o","u","n","","")))
    ),
    _xlfn.CONCAT("/cantos/resucito/", AG196, "/", _xlpm.texto_limpio, ".html")
)</f>
        <v>/cantos/resucito/s/senorayudameanodudardeti.html</v>
      </c>
      <c r="AF196" t="s">
        <v>326</v>
      </c>
      <c r="AG196" t="str">
        <f>LOWER(LEFT(Table13456[[#This Row],[Titulo]],1))</f>
        <v>s</v>
      </c>
      <c r="AH196" t="str">
        <f>_xlfn.CONCAT(Table13456[[#This Row],[ID]:[c021]])</f>
        <v>{id:195,title: "Señor, ayúdame a no dudar de ti", subtitle: "(Kiko Argüello)", category: "Precatecumenado", moments: ["Ordinario"], url: "/cantos/resucito/s/senorayudameanodudardeti.html"},</v>
      </c>
      <c r="AI196" t="str">
        <f>UPPER(Table13456[[#This Row],[Titulo]])</f>
        <v>SEÑOR, AYÚDAME A NO DUDAR DE TI</v>
      </c>
      <c r="AJ196" t="str">
        <f>LOWER(SUBSTITUTE(Table13456[[#This Row],[CANTO]], " ", ""))</f>
        <v>señor,ayúdameanodudardeti</v>
      </c>
      <c r="AK196" t="str">
        <f>Table13456[[#This Row],[Subtitle5]]</f>
        <v>(Kiko Argüello)</v>
      </c>
      <c r="AM196" t="str">
        <f>Table1[[#Headers],[CANTO]]</f>
        <v>CANTO</v>
      </c>
      <c r="AN196" t="str">
        <f>Table13456[[#This Row],[CANTO]]</f>
        <v>SEÑOR, AYÚDAME A NO DUDAR DE TI</v>
      </c>
    </row>
    <row r="197" spans="1:40" x14ac:dyDescent="0.35">
      <c r="A197">
        <v>147</v>
      </c>
      <c r="B197" t="s">
        <v>311</v>
      </c>
      <c r="C197">
        <v>196</v>
      </c>
      <c r="D197" t="s">
        <v>312</v>
      </c>
      <c r="E197" t="s">
        <v>313</v>
      </c>
      <c r="F197" t="s">
        <v>314</v>
      </c>
      <c r="G197" t="s">
        <v>685</v>
      </c>
      <c r="H197" t="s">
        <v>316</v>
      </c>
      <c r="I197" t="s">
        <v>317</v>
      </c>
      <c r="J197" t="s">
        <v>314</v>
      </c>
      <c r="K197" t="s">
        <v>686</v>
      </c>
      <c r="L197" t="s">
        <v>319</v>
      </c>
      <c r="M197" t="s">
        <v>320</v>
      </c>
      <c r="N197" t="s">
        <v>314</v>
      </c>
      <c r="O197" t="s">
        <v>329</v>
      </c>
      <c r="P197" t="s">
        <v>314</v>
      </c>
      <c r="Q197" t="s">
        <v>322</v>
      </c>
      <c r="R197" t="s">
        <v>314</v>
      </c>
      <c r="S197" t="s">
        <v>301</v>
      </c>
      <c r="T197" t="s">
        <v>323</v>
      </c>
      <c r="U197" t="s">
        <v>370</v>
      </c>
      <c r="AD197" t="s">
        <v>325</v>
      </c>
      <c r="AE197" t="str" cm="1">
        <f t="array" ref="AE197">_xlfn.LET(
    _xlpm.texto_limpio, _xlfn.REDUCE(
        LOWER(Table13456[[#This Row],[Titulo]]),
        {"á";"é";"í";"ó";"ú";"ñ";",";" "},
        _xlfn.LAMBDA(_xlpm.acum,_xlpm.caracter, SUBSTITUTE(_xlpm.acum, _xlpm.caracter, CHOOSE(MATCH(_xlpm.caracter, {"á";"é";"í";"ó";"ú";"ñ";",";" "}, 0), "a","e","i","o","u","n","","")))
    ),
    _xlfn.CONCAT("/cantos/resucito/", AG197, "/", _xlpm.texto_limpio, ".html")
)</f>
        <v>/cantos/resucito/s/senornomecorrijasentucolera.html</v>
      </c>
      <c r="AF197" t="s">
        <v>326</v>
      </c>
      <c r="AG197" t="str">
        <f>LOWER(LEFT(Table13456[[#This Row],[Titulo]],1))</f>
        <v>s</v>
      </c>
      <c r="AH197" t="str">
        <f>_xlfn.CONCAT(Table13456[[#This Row],[ID]:[c021]])</f>
        <v>{id:196,title: "Señor, no me corrijas en tu cólera", subtitle: "Salmo 6", category: "Precatecumenado", moments: ["Niños", "Paz"], url: "/cantos/resucito/s/senornomecorrijasentucolera.html"},</v>
      </c>
      <c r="AI197" t="str">
        <f>UPPER(Table13456[[#This Row],[Titulo]])</f>
        <v>SEÑOR, NO ME CORRIJAS EN TU CÓLERA</v>
      </c>
      <c r="AJ197" t="str">
        <f>LOWER(SUBSTITUTE(Table13456[[#This Row],[CANTO]], " ", ""))</f>
        <v>señor,nomecorrijasentucólera</v>
      </c>
      <c r="AK197" t="str">
        <f>Table13456[[#This Row],[Subtitle5]]</f>
        <v>Salmo 6</v>
      </c>
      <c r="AM197" t="str">
        <f>Table1[[#Headers],[CANTO]]</f>
        <v>CANTO</v>
      </c>
      <c r="AN197" t="str">
        <f>Table13456[[#This Row],[CANTO]]</f>
        <v>SEÑOR, NO ME CORRIJAS EN TU CÓLERA</v>
      </c>
    </row>
    <row r="198" spans="1:40" x14ac:dyDescent="0.35">
      <c r="A198">
        <v>233</v>
      </c>
      <c r="B198" t="s">
        <v>311</v>
      </c>
      <c r="C198">
        <v>197</v>
      </c>
      <c r="D198" t="s">
        <v>312</v>
      </c>
      <c r="E198" t="s">
        <v>313</v>
      </c>
      <c r="F198" t="s">
        <v>314</v>
      </c>
      <c r="G198" t="s">
        <v>687</v>
      </c>
      <c r="H198" t="s">
        <v>316</v>
      </c>
      <c r="I198" t="s">
        <v>317</v>
      </c>
      <c r="J198" t="s">
        <v>314</v>
      </c>
      <c r="K198" t="s">
        <v>688</v>
      </c>
      <c r="L198" t="s">
        <v>319</v>
      </c>
      <c r="M198" t="s">
        <v>320</v>
      </c>
      <c r="N198" t="s">
        <v>314</v>
      </c>
      <c r="O198" s="8" t="s">
        <v>430</v>
      </c>
      <c r="P198" t="s">
        <v>314</v>
      </c>
      <c r="Q198" t="s">
        <v>322</v>
      </c>
      <c r="R198" t="s">
        <v>314</v>
      </c>
      <c r="S198" t="s">
        <v>297</v>
      </c>
      <c r="T198" t="s">
        <v>323</v>
      </c>
      <c r="U198" t="s">
        <v>305</v>
      </c>
      <c r="AD198" t="s">
        <v>325</v>
      </c>
      <c r="AE198" t="str" cm="1">
        <f t="array" ref="AE198">_xlfn.LET(
    _xlpm.texto_limpio, _xlfn.REDUCE(
        LOWER(Table13456[[#This Row],[Titulo]]),
        {"á";"é";"í";"ó";"ú";"ñ";",";" "},
        _xlfn.LAMBDA(_xlpm.acum,_xlpm.caracter, SUBSTITUTE(_xlpm.acum, _xlpm.caracter, CHOOSE(MATCH(_xlpm.caracter, {"á";"é";"í";"ó";"ú";"ñ";",";" "}, 0), "a","e","i","o","u","n","","")))
    ),
    _xlfn.CONCAT("/cantos/resucito/", AG198, "/", _xlpm.texto_limpio, ".html")
)</f>
        <v>/cantos/resucito/s/senortumeescrutasyconoces.html</v>
      </c>
      <c r="AF198" t="s">
        <v>326</v>
      </c>
      <c r="AG198" t="str">
        <f>LOWER(LEFT(Table13456[[#This Row],[Titulo]],1))</f>
        <v>s</v>
      </c>
      <c r="AH198" t="str">
        <f>_xlfn.CONCAT(Table13456[[#This Row],[ID]:[c021]])</f>
        <v>{id:197,title: "Señor, tú me escrutas y conoces", subtitle: "Sal 139 (138)", category: "Catecumenado", moments: ["Pentecostés", "Entrada"], url: "/cantos/resucito/s/senortumeescrutasyconoces.html"},</v>
      </c>
      <c r="AI198" t="str">
        <f>UPPER(Table13456[[#This Row],[Titulo]])</f>
        <v>SEÑOR, TÚ ME ESCRUTAS Y CONOCES</v>
      </c>
      <c r="AJ198" t="str">
        <f>LOWER(SUBSTITUTE(Table13456[[#This Row],[CANTO]], " ", ""))</f>
        <v>señor,túmeescrutasyconoces</v>
      </c>
      <c r="AK198" t="str">
        <f>Table13456[[#This Row],[Subtitle5]]</f>
        <v>Sal 139 (138)</v>
      </c>
      <c r="AM198" t="str">
        <f>Table1[[#Headers],[CANTO]]</f>
        <v>CANTO</v>
      </c>
      <c r="AN198" t="str">
        <f>Table13456[[#This Row],[CANTO]]</f>
        <v>SEÑOR, TÚ ME ESCRUTAS Y CONOCES</v>
      </c>
    </row>
    <row r="199" spans="1:40" x14ac:dyDescent="0.35">
      <c r="A199">
        <v>148</v>
      </c>
      <c r="B199" t="s">
        <v>311</v>
      </c>
      <c r="C199">
        <v>198</v>
      </c>
      <c r="D199" t="s">
        <v>312</v>
      </c>
      <c r="E199" t="s">
        <v>313</v>
      </c>
      <c r="F199" t="s">
        <v>314</v>
      </c>
      <c r="G199" t="s">
        <v>689</v>
      </c>
      <c r="H199" t="s">
        <v>316</v>
      </c>
      <c r="I199" t="s">
        <v>317</v>
      </c>
      <c r="J199" t="s">
        <v>314</v>
      </c>
      <c r="K199" t="s">
        <v>690</v>
      </c>
      <c r="L199" t="s">
        <v>319</v>
      </c>
      <c r="M199" t="s">
        <v>320</v>
      </c>
      <c r="N199" t="s">
        <v>314</v>
      </c>
      <c r="O199" t="s">
        <v>329</v>
      </c>
      <c r="P199" t="s">
        <v>314</v>
      </c>
      <c r="Q199" t="s">
        <v>322</v>
      </c>
      <c r="R199" t="s">
        <v>314</v>
      </c>
      <c r="AD199" t="s">
        <v>325</v>
      </c>
      <c r="AE199" t="str" cm="1">
        <f t="array" ref="AE199">_xlfn.LET(
    _xlpm.texto_limpio, _xlfn.REDUCE(
        LOWER(Table13456[[#This Row],[Titulo]]),
        {"á";"é";"í";"ó";"ú";"ñ";",";" "},
        _xlfn.LAMBDA(_xlpm.acum,_xlpm.caracter, SUBSTITUTE(_xlpm.acum, _xlpm.caracter, CHOOSE(MATCH(_xlpm.caracter, {"á";"é";"í";"ó";"ú";"ñ";",";" "}, 0), "a","e","i","o","u","n","","")))
    ),
    _xlfn.CONCAT("/cantos/resucito/", AG199, "/", _xlpm.texto_limpio, ".html")
)</f>
        <v>/cantos/resucito/s/sermondelamontana.html</v>
      </c>
      <c r="AF199" t="s">
        <v>326</v>
      </c>
      <c r="AG199" t="str">
        <f>LOWER(LEFT(Table13456[[#This Row],[Titulo]],1))</f>
        <v>s</v>
      </c>
      <c r="AH199" t="str">
        <f>_xlfn.CONCAT(Table13456[[#This Row],[ID]:[c021]])</f>
        <v>{id:198,title: "Sermón de la montaña", subtitle: "Lucas 6,20-38", category: "Precatecumenado", moments: [""], url: "/cantos/resucito/s/sermondelamontana.html"},</v>
      </c>
      <c r="AI199" t="str">
        <f>UPPER(Table13456[[#This Row],[Titulo]])</f>
        <v>SERMÓN DE LA MONTAÑA</v>
      </c>
      <c r="AJ199" t="str">
        <f>LOWER(SUBSTITUTE(Table13456[[#This Row],[CANTO]], " ", ""))</f>
        <v>sermóndelamontaña</v>
      </c>
      <c r="AK199" t="str">
        <f>Table13456[[#This Row],[Subtitle5]]</f>
        <v>Lucas 6,20-38</v>
      </c>
      <c r="AM199" t="str">
        <f>Table1[[#Headers],[CANTO]]</f>
        <v>CANTO</v>
      </c>
      <c r="AN199" t="str">
        <f>Table13456[[#This Row],[CANTO]]</f>
        <v>SERMÓN DE LA MONTAÑA</v>
      </c>
    </row>
    <row r="200" spans="1:40" x14ac:dyDescent="0.35">
      <c r="A200">
        <v>234</v>
      </c>
      <c r="B200" t="s">
        <v>311</v>
      </c>
      <c r="C200">
        <v>199</v>
      </c>
      <c r="D200" t="s">
        <v>312</v>
      </c>
      <c r="E200" t="s">
        <v>313</v>
      </c>
      <c r="F200" t="s">
        <v>314</v>
      </c>
      <c r="G200" t="s">
        <v>691</v>
      </c>
      <c r="H200" t="s">
        <v>316</v>
      </c>
      <c r="I200" t="s">
        <v>317</v>
      </c>
      <c r="J200" t="s">
        <v>314</v>
      </c>
      <c r="K200" t="s">
        <v>692</v>
      </c>
      <c r="L200" t="s">
        <v>319</v>
      </c>
      <c r="M200" t="s">
        <v>320</v>
      </c>
      <c r="N200" t="s">
        <v>314</v>
      </c>
      <c r="O200" s="8" t="s">
        <v>430</v>
      </c>
      <c r="P200" t="s">
        <v>314</v>
      </c>
      <c r="Q200" t="s">
        <v>322</v>
      </c>
      <c r="R200" t="s">
        <v>314</v>
      </c>
      <c r="S200" t="s">
        <v>337</v>
      </c>
      <c r="T200" t="s">
        <v>323</v>
      </c>
      <c r="U200" t="s">
        <v>324</v>
      </c>
      <c r="V200" t="s">
        <v>323</v>
      </c>
      <c r="W200" t="s">
        <v>330</v>
      </c>
      <c r="AD200" t="s">
        <v>325</v>
      </c>
      <c r="AE200" t="str" cm="1">
        <f t="array" ref="AE200">_xlfn.LET(
    _xlpm.texto_limpio, _xlfn.REDUCE(
        LOWER(Table13456[[#This Row],[Titulo]]),
        {"á";"é";"í";"ó";"ú";"ñ";",";" "},
        _xlfn.LAMBDA(_xlpm.acum,_xlpm.caracter, SUBSTITUTE(_xlpm.acum, _xlpm.caracter, CHOOSE(MATCH(_xlpm.caracter, {"á";"é";"í";"ó";"ú";"ñ";",";" "}, 0), "a","e","i","o","u","n","","")))
    ),
    _xlfn.CONCAT("/cantos/resucito/", AG200, "/", _xlpm.texto_limpio, ".html")
)</f>
        <v>/cantos/resucito/s/shemaisrael.html</v>
      </c>
      <c r="AF200" t="s">
        <v>326</v>
      </c>
      <c r="AG200" t="str">
        <f>LOWER(LEFT(Table13456[[#This Row],[Titulo]],1))</f>
        <v>s</v>
      </c>
      <c r="AH200" t="str">
        <f>_xlfn.CONCAT(Table13456[[#This Row],[ID]:[c021]])</f>
        <v>{id:199,title: "Shemá Israel", subtitle: "Dt 6,4-9", category: "Catecumenado", moments: ["Cuaresma", "Laudes/Visperas", "Comunión"], url: "/cantos/resucito/s/shemaisrael.html"},</v>
      </c>
      <c r="AI200" t="str">
        <f>UPPER(Table13456[[#This Row],[Titulo]])</f>
        <v>SHEMÁ ISRAEL</v>
      </c>
      <c r="AJ200" t="str">
        <f>LOWER(SUBSTITUTE(Table13456[[#This Row],[CANTO]], " ", ""))</f>
        <v>shemáisrael</v>
      </c>
      <c r="AK200" t="str">
        <f>Table13456[[#This Row],[Subtitle5]]</f>
        <v>Dt 6,4-9</v>
      </c>
      <c r="AM200" t="str">
        <f>Table1[[#Headers],[CANTO]]</f>
        <v>CANTO</v>
      </c>
      <c r="AN200" t="str">
        <f>Table13456[[#This Row],[CANTO]]</f>
        <v>SHEMÁ ISRAEL</v>
      </c>
    </row>
    <row r="201" spans="1:40" x14ac:dyDescent="0.35">
      <c r="A201">
        <v>149</v>
      </c>
      <c r="B201" t="s">
        <v>311</v>
      </c>
      <c r="C201">
        <v>200</v>
      </c>
      <c r="D201" t="s">
        <v>312</v>
      </c>
      <c r="E201" t="s">
        <v>313</v>
      </c>
      <c r="F201" t="s">
        <v>314</v>
      </c>
      <c r="G201" t="s">
        <v>693</v>
      </c>
      <c r="H201" t="s">
        <v>316</v>
      </c>
      <c r="I201" t="s">
        <v>317</v>
      </c>
      <c r="J201" t="s">
        <v>314</v>
      </c>
      <c r="K201" t="s">
        <v>694</v>
      </c>
      <c r="L201" t="s">
        <v>319</v>
      </c>
      <c r="M201" t="s">
        <v>320</v>
      </c>
      <c r="N201" t="s">
        <v>314</v>
      </c>
      <c r="O201" t="s">
        <v>329</v>
      </c>
      <c r="P201" t="s">
        <v>314</v>
      </c>
      <c r="Q201" t="s">
        <v>322</v>
      </c>
      <c r="R201" t="s">
        <v>314</v>
      </c>
      <c r="S201" t="s">
        <v>324</v>
      </c>
      <c r="T201" t="s">
        <v>323</v>
      </c>
      <c r="U201" t="s">
        <v>338</v>
      </c>
      <c r="AD201" t="s">
        <v>325</v>
      </c>
      <c r="AE201" t="str" cm="1">
        <f t="array" ref="AE201">_xlfn.LET(
    _xlpm.texto_limpio, _xlfn.REDUCE(
        LOWER(Table13456[[#This Row],[Titulo]]),
        {"á";"é";"í";"ó";"ú";"ñ";",";" "},
        _xlfn.LAMBDA(_xlpm.acum,_xlpm.caracter, SUBSTITUTE(_xlpm.acum, _xlpm.caracter, CHOOSE(MATCH(_xlpm.caracter, {"á";"é";"í";"ó";"ú";"ñ";",";" "}, 0), "a","e","i","o","u","n","","")))
    ),
    _xlfn.CONCAT("/cantos/resucito/", AG201, "/", _xlpm.texto_limpio, ".html")
)</f>
        <v>/cantos/resucito/s/shlomlejmariam.html</v>
      </c>
      <c r="AF201" t="s">
        <v>326</v>
      </c>
      <c r="AG201" t="str">
        <f>LOWER(LEFT(Table13456[[#This Row],[Titulo]],1))</f>
        <v>s</v>
      </c>
      <c r="AH201" t="str">
        <f>_xlfn.CONCAT(Table13456[[#This Row],[ID]:[c021]])</f>
        <v>{id:200,title: "Shlom lej Mariam", subtitle: "Ave María en arameo antiguo", category: "Precatecumenado", moments: ["Laudes/Visperas", "Antiguo Testamento"], url: "/cantos/resucito/s/shlomlejmariam.html"},</v>
      </c>
      <c r="AI201" t="str">
        <f>UPPER(Table13456[[#This Row],[Titulo]])</f>
        <v>SHLOM LEJ MARIAM</v>
      </c>
      <c r="AJ201" t="str">
        <f>LOWER(SUBSTITUTE(Table13456[[#This Row],[CANTO]], " ", ""))</f>
        <v>shlomlejmariam</v>
      </c>
      <c r="AK201" t="str">
        <f>Table13456[[#This Row],[Subtitle5]]</f>
        <v>Ave María en arameo antiguo</v>
      </c>
      <c r="AM201" t="str">
        <f>Table1[[#Headers],[CANTO]]</f>
        <v>CANTO</v>
      </c>
      <c r="AN201" t="str">
        <f>Table13456[[#This Row],[CANTO]]</f>
        <v>SHLOM LEJ MARIAM</v>
      </c>
    </row>
    <row r="202" spans="1:40" x14ac:dyDescent="0.35">
      <c r="A202">
        <v>150</v>
      </c>
      <c r="B202" t="s">
        <v>311</v>
      </c>
      <c r="C202">
        <v>201</v>
      </c>
      <c r="D202" t="s">
        <v>312</v>
      </c>
      <c r="E202" t="s">
        <v>313</v>
      </c>
      <c r="F202" t="s">
        <v>314</v>
      </c>
      <c r="G202" t="s">
        <v>695</v>
      </c>
      <c r="H202" t="s">
        <v>316</v>
      </c>
      <c r="I202" t="s">
        <v>317</v>
      </c>
      <c r="J202" t="s">
        <v>314</v>
      </c>
      <c r="K202" t="s">
        <v>696</v>
      </c>
      <c r="L202" t="s">
        <v>319</v>
      </c>
      <c r="M202" t="s">
        <v>320</v>
      </c>
      <c r="N202" t="s">
        <v>314</v>
      </c>
      <c r="O202" t="s">
        <v>329</v>
      </c>
      <c r="P202" t="s">
        <v>314</v>
      </c>
      <c r="Q202" t="s">
        <v>322</v>
      </c>
      <c r="R202" t="s">
        <v>314</v>
      </c>
      <c r="S202" t="s">
        <v>338</v>
      </c>
      <c r="AD202" t="s">
        <v>325</v>
      </c>
      <c r="AE202" t="str" cm="1">
        <f t="array" ref="AE202">_xlfn.LET(
    _xlpm.texto_limpio, _xlfn.REDUCE(
        LOWER(Table13456[[#This Row],[Titulo]]),
        {"á";"é";"í";"ó";"ú";"ñ";",";" "},
        _xlfn.LAMBDA(_xlpm.acum,_xlpm.caracter, SUBSTITUTE(_xlpm.acum, _xlpm.caracter, CHOOSE(MATCH(_xlpm.caracter, {"á";"é";"í";"ó";"ú";"ñ";",";" "}, 0), "a","e","i","o","u","n","","")))
    ),
    _xlfn.CONCAT("/cantos/resucito/", AG202, "/", _xlpm.texto_limpio, ".html")
)</f>
        <v>/cantos/resucito/s/sielsenornoconstruyelacasa.html</v>
      </c>
      <c r="AF202" t="s">
        <v>326</v>
      </c>
      <c r="AG202" t="str">
        <f>LOWER(LEFT(Table13456[[#This Row],[Titulo]],1))</f>
        <v>s</v>
      </c>
      <c r="AH202" t="str">
        <f>_xlfn.CONCAT(Table13456[[#This Row],[ID]:[c021]])</f>
        <v>{id:201,title: "Si el Señor no construye la casa", subtitle: "Sal 127 (126)", category: "Precatecumenado", moments: ["Antiguo Testamento"], url: "/cantos/resucito/s/sielsenornoconstruyelacasa.html"},</v>
      </c>
      <c r="AI202" t="str">
        <f>UPPER(Table13456[[#This Row],[Titulo]])</f>
        <v>SI EL SEÑOR NO CONSTRUYE LA CASA</v>
      </c>
      <c r="AJ202" t="str">
        <f>LOWER(SUBSTITUTE(Table13456[[#This Row],[CANTO]], " ", ""))</f>
        <v>sielseñornoconstruyelacasa</v>
      </c>
      <c r="AK202" t="str">
        <f>Table13456[[#This Row],[Subtitle5]]</f>
        <v>Sal 127 (126)</v>
      </c>
      <c r="AM202" t="str">
        <f>Table1[[#Headers],[CANTO]]</f>
        <v>CANTO</v>
      </c>
      <c r="AN202" t="str">
        <f>Table13456[[#This Row],[CANTO]]</f>
        <v>SI EL SEÑOR NO CONSTRUYE LA CASA</v>
      </c>
    </row>
    <row r="203" spans="1:40" x14ac:dyDescent="0.35">
      <c r="A203">
        <v>151</v>
      </c>
      <c r="B203" t="s">
        <v>311</v>
      </c>
      <c r="C203">
        <v>202</v>
      </c>
      <c r="D203" t="s">
        <v>312</v>
      </c>
      <c r="E203" t="s">
        <v>313</v>
      </c>
      <c r="F203" t="s">
        <v>314</v>
      </c>
      <c r="G203" t="s">
        <v>697</v>
      </c>
      <c r="H203" t="s">
        <v>316</v>
      </c>
      <c r="I203" t="s">
        <v>317</v>
      </c>
      <c r="J203" t="s">
        <v>314</v>
      </c>
      <c r="K203" t="s">
        <v>698</v>
      </c>
      <c r="L203" t="s">
        <v>319</v>
      </c>
      <c r="M203" t="s">
        <v>320</v>
      </c>
      <c r="N203" t="s">
        <v>314</v>
      </c>
      <c r="O203" t="s">
        <v>329</v>
      </c>
      <c r="P203" t="s">
        <v>314</v>
      </c>
      <c r="Q203" t="s">
        <v>322</v>
      </c>
      <c r="R203" t="s">
        <v>314</v>
      </c>
      <c r="S203" t="s">
        <v>330</v>
      </c>
      <c r="T203" t="s">
        <v>323</v>
      </c>
      <c r="U203" t="s">
        <v>332</v>
      </c>
      <c r="AD203" t="s">
        <v>325</v>
      </c>
      <c r="AE203" t="str" cm="1">
        <f t="array" ref="AE203">_xlfn.LET(
    _xlpm.texto_limpio, _xlfn.REDUCE(
        LOWER(Table13456[[#This Row],[Titulo]]),
        {"á";"é";"í";"ó";"ú";"ñ";",";" "},
        _xlfn.LAMBDA(_xlpm.acum,_xlpm.caracter, SUBSTITUTE(_xlpm.acum, _xlpm.caracter, CHOOSE(MATCH(_xlpm.caracter, {"á";"é";"í";"ó";"ú";"ñ";",";" "}, 0), "a","e","i","o","u","n","","")))
    ),
    _xlfn.CONCAT("/cantos/resucito/", AG203, "/", _xlpm.texto_limpio, ".html")
)</f>
        <v>/cantos/resucito/s/sihabeisresucitadoconcristo.html</v>
      </c>
      <c r="AF203" t="s">
        <v>326</v>
      </c>
      <c r="AG203" t="str">
        <f>LOWER(LEFT(Table13456[[#This Row],[Titulo]],1))</f>
        <v>s</v>
      </c>
      <c r="AH203" t="str">
        <f>_xlfn.CONCAT(Table13456[[#This Row],[ID]:[c021]])</f>
        <v>{id:202,title: "Si habéis resucitado con Cristo", subtitle: "Colosense 3,1-4", category: "Precatecumenado", moments: ["Comunión", "Nuevo Testamento"], url: "/cantos/resucito/s/sihabeisresucitadoconcristo.html"},</v>
      </c>
      <c r="AI203" t="str">
        <f>UPPER(Table13456[[#This Row],[Titulo]])</f>
        <v>SI HABÉIS RESUCITADO CON CRISTO</v>
      </c>
      <c r="AJ203" t="str">
        <f>LOWER(SUBSTITUTE(Table13456[[#This Row],[CANTO]], " ", ""))</f>
        <v>sihabéisresucitadoconcristo</v>
      </c>
      <c r="AK203" t="str">
        <f>Table13456[[#This Row],[Subtitle5]]</f>
        <v>Colosense 3,1-4</v>
      </c>
      <c r="AM203" t="str">
        <f>Table1[[#Headers],[CANTO]]</f>
        <v>CANTO</v>
      </c>
      <c r="AN203" t="str">
        <f>Table13456[[#This Row],[CANTO]]</f>
        <v>SI HABÉIS RESUCITADO CON CRISTO</v>
      </c>
    </row>
    <row r="204" spans="1:40" x14ac:dyDescent="0.35">
      <c r="A204">
        <v>152</v>
      </c>
      <c r="B204" t="s">
        <v>311</v>
      </c>
      <c r="C204">
        <v>203</v>
      </c>
      <c r="D204" t="s">
        <v>312</v>
      </c>
      <c r="E204" t="s">
        <v>313</v>
      </c>
      <c r="F204" t="s">
        <v>314</v>
      </c>
      <c r="G204" t="s">
        <v>699</v>
      </c>
      <c r="H204" t="s">
        <v>316</v>
      </c>
      <c r="I204" t="s">
        <v>317</v>
      </c>
      <c r="J204" t="s">
        <v>314</v>
      </c>
      <c r="K204" t="s">
        <v>700</v>
      </c>
      <c r="L204" t="s">
        <v>319</v>
      </c>
      <c r="M204" t="s">
        <v>320</v>
      </c>
      <c r="N204" t="s">
        <v>314</v>
      </c>
      <c r="O204" t="s">
        <v>329</v>
      </c>
      <c r="P204" t="s">
        <v>314</v>
      </c>
      <c r="Q204" t="s">
        <v>322</v>
      </c>
      <c r="R204" t="s">
        <v>314</v>
      </c>
      <c r="S204" t="s">
        <v>297</v>
      </c>
      <c r="T204" t="s">
        <v>323</v>
      </c>
      <c r="U204" t="s">
        <v>338</v>
      </c>
      <c r="AD204" t="s">
        <v>325</v>
      </c>
      <c r="AE204" t="str" cm="1">
        <f t="array" ref="AE204">_xlfn.LET(
    _xlpm.texto_limpio, _xlfn.REDUCE(
        LOWER(Table13456[[#This Row],[Titulo]]),
        {"á";"é";"í";"ó";"ú";"ñ";",";" "},
        _xlfn.LAMBDA(_xlpm.acum,_xlpm.caracter, SUBSTITUTE(_xlpm.acum, _xlpm.caracter, CHOOSE(MATCH(_xlpm.caracter, {"á";"é";"í";"ó";"ú";"ñ";",";" "}, 0), "a","e","i","o","u","n","","")))
    ),
    _xlfn.CONCAT("/cantos/resucito/", AG204, "/", _xlpm.texto_limpio, ".html")
)</f>
        <v>/cantos/resucito/s/sihoyescuchaissuvoz.html</v>
      </c>
      <c r="AF204" t="s">
        <v>326</v>
      </c>
      <c r="AG204" t="str">
        <f>LOWER(LEFT(Table13456[[#This Row],[Titulo]],1))</f>
        <v>s</v>
      </c>
      <c r="AH204" t="str">
        <f>_xlfn.CONCAT(Table13456[[#This Row],[ID]:[c021]])</f>
        <v>{id:203,title: "Si hoy escucháis su voz", subtitle: "Sal 95 (94)", category: "Precatecumenado", moments: ["Pentecostés", "Antiguo Testamento"], url: "/cantos/resucito/s/sihoyescuchaissuvoz.html"},</v>
      </c>
      <c r="AI204" t="str">
        <f>UPPER(Table13456[[#This Row],[Titulo]])</f>
        <v>SI HOY ESCUCHÁIS SU VOZ</v>
      </c>
      <c r="AJ204" t="str">
        <f>LOWER(SUBSTITUTE(Table13456[[#This Row],[CANTO]], " ", ""))</f>
        <v>sihoyescucháissuvoz</v>
      </c>
      <c r="AK204" t="str">
        <f>Table13456[[#This Row],[Subtitle5]]</f>
        <v>Sal 95 (94)</v>
      </c>
      <c r="AM204" t="str">
        <f>Table1[[#Headers],[CANTO]]</f>
        <v>CANTO</v>
      </c>
      <c r="AN204" t="str">
        <f>Table13456[[#This Row],[CANTO]]</f>
        <v>SI HOY ESCUCHÁIS SU VOZ</v>
      </c>
    </row>
    <row r="205" spans="1:40" x14ac:dyDescent="0.35">
      <c r="A205">
        <v>153</v>
      </c>
      <c r="B205" t="s">
        <v>311</v>
      </c>
      <c r="C205">
        <v>204</v>
      </c>
      <c r="D205" t="s">
        <v>312</v>
      </c>
      <c r="E205" t="s">
        <v>313</v>
      </c>
      <c r="F205" t="s">
        <v>314</v>
      </c>
      <c r="G205" t="s">
        <v>701</v>
      </c>
      <c r="H205" t="s">
        <v>316</v>
      </c>
      <c r="I205" t="s">
        <v>317</v>
      </c>
      <c r="J205" t="s">
        <v>314</v>
      </c>
      <c r="K205" t="s">
        <v>702</v>
      </c>
      <c r="L205" t="s">
        <v>319</v>
      </c>
      <c r="M205" t="s">
        <v>320</v>
      </c>
      <c r="N205" t="s">
        <v>314</v>
      </c>
      <c r="O205" t="s">
        <v>329</v>
      </c>
      <c r="P205" t="s">
        <v>314</v>
      </c>
      <c r="Q205" t="s">
        <v>322</v>
      </c>
      <c r="R205" t="s">
        <v>314</v>
      </c>
      <c r="S205" t="s">
        <v>299</v>
      </c>
      <c r="T205" t="s">
        <v>323</v>
      </c>
      <c r="U205" t="s">
        <v>331</v>
      </c>
      <c r="AD205" t="s">
        <v>325</v>
      </c>
      <c r="AE205" t="str" cm="1">
        <f t="array" ref="AE205">_xlfn.LET(
    _xlpm.texto_limpio, _xlfn.REDUCE(
        LOWER(Table13456[[#This Row],[Titulo]]),
        {"á";"é";"í";"ó";"ú";"ñ";",";" "},
        _xlfn.LAMBDA(_xlpm.acum,_xlpm.caracter, SUBSTITUTE(_xlpm.acum, _xlpm.caracter, CHOOSE(MATCH(_xlpm.caracter, {"á";"é";"í";"ó";"ú";"ñ";",";" "}, 0), "a","e","i","o","u","n","","")))
    ),
    _xlfn.CONCAT("/cantos/resucito/", AG205, "/", _xlpm.texto_limpio, ".html")
)</f>
        <v>/cantos/resucito/s/simeherefugiadoenelsenor.html</v>
      </c>
      <c r="AF205" t="s">
        <v>326</v>
      </c>
      <c r="AG205" t="str">
        <f>LOWER(LEFT(Table13456[[#This Row],[Titulo]],1))</f>
        <v>s</v>
      </c>
      <c r="AH205" t="str">
        <f>_xlfn.CONCAT(Table13456[[#This Row],[ID]:[c021]])</f>
        <v>{id:204,title: "Si me he refugiado en el Señor", subtitle: "Sal 11(10)", category: "Precatecumenado", moments: ["Virgen", "Final"], url: "/cantos/resucito/s/simeherefugiadoenelsenor.html"},</v>
      </c>
      <c r="AI205" t="str">
        <f>UPPER(Table13456[[#This Row],[Titulo]])</f>
        <v>SI ME HE REFUGIADO EN EL SEÑOR</v>
      </c>
      <c r="AJ205" t="str">
        <f>LOWER(SUBSTITUTE(Table13456[[#This Row],[CANTO]], " ", ""))</f>
        <v>simeherefugiadoenelseñor</v>
      </c>
      <c r="AK205" t="str">
        <f>Table13456[[#This Row],[Subtitle5]]</f>
        <v>Sal 11(10)</v>
      </c>
      <c r="AM205" t="str">
        <f>Table1[[#Headers],[CANTO]]</f>
        <v>CANTO</v>
      </c>
      <c r="AN205" t="str">
        <f>Table13456[[#This Row],[CANTO]]</f>
        <v>SI ME HE REFUGIADO EN EL SEÑOR</v>
      </c>
    </row>
    <row r="206" spans="1:40" x14ac:dyDescent="0.35">
      <c r="A206">
        <v>235</v>
      </c>
      <c r="B206" t="s">
        <v>311</v>
      </c>
      <c r="C206">
        <v>205</v>
      </c>
      <c r="D206" t="s">
        <v>312</v>
      </c>
      <c r="E206" t="s">
        <v>313</v>
      </c>
      <c r="F206" t="s">
        <v>314</v>
      </c>
      <c r="G206" t="s">
        <v>703</v>
      </c>
      <c r="H206" t="s">
        <v>316</v>
      </c>
      <c r="I206" t="s">
        <v>317</v>
      </c>
      <c r="J206" t="s">
        <v>314</v>
      </c>
      <c r="K206" t="s">
        <v>704</v>
      </c>
      <c r="L206" t="s">
        <v>319</v>
      </c>
      <c r="M206" t="s">
        <v>320</v>
      </c>
      <c r="N206" t="s">
        <v>314</v>
      </c>
      <c r="O206" s="8" t="s">
        <v>430</v>
      </c>
      <c r="P206" t="s">
        <v>314</v>
      </c>
      <c r="Q206" t="s">
        <v>322</v>
      </c>
      <c r="R206" t="s">
        <v>314</v>
      </c>
      <c r="S206" t="s">
        <v>305</v>
      </c>
      <c r="T206" t="s">
        <v>323</v>
      </c>
      <c r="U206" t="s">
        <v>338</v>
      </c>
      <c r="AD206" t="s">
        <v>325</v>
      </c>
      <c r="AE206" t="str" cm="1">
        <f t="array" ref="AE206">_xlfn.LET(
    _xlpm.texto_limpio, _xlfn.REDUCE(
        LOWER(Table13456[[#This Row],[Titulo]]),
        {"á";"é";"í";"ó";"ú";"ñ";",";" "},
        _xlfn.LAMBDA(_xlpm.acum,_xlpm.caracter, SUBSTITUTE(_xlpm.acum, _xlpm.caracter, CHOOSE(MATCH(_xlpm.caracter, {"á";"é";"í";"ó";"ú";"ñ";",";" "}, 0), "a","e","i","o","u","n","","")))
    ),
    _xlfn.CONCAT("/cantos/resucito/", AG206, "/", _xlpm.texto_limpio, ".html")
)</f>
        <v>/cantos/resucito/s/sientatesolitarioysilencioso.html</v>
      </c>
      <c r="AF206" t="s">
        <v>326</v>
      </c>
      <c r="AG206" t="str">
        <f>LOWER(LEFT(Table13456[[#This Row],[Titulo]],1))</f>
        <v>s</v>
      </c>
      <c r="AH206" t="str">
        <f>_xlfn.CONCAT(Table13456[[#This Row],[ID]:[c021]])</f>
        <v>{id:205,title: "Siéntate solitario y silencioso", subtitle: "Lamentaciones 3", category: "Catecumenado", moments: ["Entrada", "Antiguo Testamento"], url: "/cantos/resucito/s/sientatesolitarioysilencioso.html"},</v>
      </c>
      <c r="AI206" t="str">
        <f>UPPER(Table13456[[#This Row],[Titulo]])</f>
        <v>SIÉNTATE SOLITARIO Y SILENCIOSO</v>
      </c>
      <c r="AJ206" t="str">
        <f>LOWER(SUBSTITUTE(Table13456[[#This Row],[CANTO]], " ", ""))</f>
        <v>siéntatesolitarioysilencioso</v>
      </c>
      <c r="AK206" t="str">
        <f>Table13456[[#This Row],[Subtitle5]]</f>
        <v>Lamentaciones 3</v>
      </c>
      <c r="AM206" t="str">
        <f>Table1[[#Headers],[CANTO]]</f>
        <v>CANTO</v>
      </c>
      <c r="AN206" t="str">
        <f>Table13456[[#This Row],[CANTO]]</f>
        <v>SIÉNTATE SOLITARIO Y SILENCIOSO</v>
      </c>
    </row>
    <row r="207" spans="1:40" x14ac:dyDescent="0.35">
      <c r="A207">
        <v>154</v>
      </c>
      <c r="B207" t="s">
        <v>311</v>
      </c>
      <c r="C207">
        <v>206</v>
      </c>
      <c r="D207" t="s">
        <v>312</v>
      </c>
      <c r="E207" t="s">
        <v>313</v>
      </c>
      <c r="F207" t="s">
        <v>314</v>
      </c>
      <c r="G207" t="s">
        <v>705</v>
      </c>
      <c r="H207" t="s">
        <v>316</v>
      </c>
      <c r="I207" t="s">
        <v>317</v>
      </c>
      <c r="J207" t="s">
        <v>314</v>
      </c>
      <c r="K207" t="s">
        <v>706</v>
      </c>
      <c r="L207" t="s">
        <v>319</v>
      </c>
      <c r="M207" t="s">
        <v>320</v>
      </c>
      <c r="N207" t="s">
        <v>314</v>
      </c>
      <c r="O207" t="s">
        <v>329</v>
      </c>
      <c r="P207" t="s">
        <v>314</v>
      </c>
      <c r="Q207" t="s">
        <v>322</v>
      </c>
      <c r="R207" t="s">
        <v>314</v>
      </c>
      <c r="S207" t="s">
        <v>362</v>
      </c>
      <c r="T207" t="s">
        <v>323</v>
      </c>
      <c r="U207" t="s">
        <v>295</v>
      </c>
      <c r="AD207" t="s">
        <v>325</v>
      </c>
      <c r="AE207" t="str" cm="1">
        <f t="array" ref="AE207">_xlfn.LET(
    _xlpm.texto_limpio, _xlfn.REDUCE(
        LOWER(Table13456[[#This Row],[Titulo]]),
        {"á";"é";"í";"ó";"ú";"ñ";",";" "},
        _xlfn.LAMBDA(_xlpm.acum,_xlpm.caracter, SUBSTITUTE(_xlpm.acum, _xlpm.caracter, CHOOSE(MATCH(_xlpm.caracter, {"á";"é";"í";"ó";"ú";"ñ";",";" "}, 0), "a","e","i","o","u","n","","")))
    ),
    _xlfn.CONCAT("/cantos/resucito/", AG207, "/", _xlpm.texto_limpio, ".html")
)</f>
        <v>/cantos/resucito/s/sionmadredetodoslospueblos.html</v>
      </c>
      <c r="AF207" t="s">
        <v>326</v>
      </c>
      <c r="AG207" t="str">
        <f>LOWER(LEFT(Table13456[[#This Row],[Titulo]],1))</f>
        <v>s</v>
      </c>
      <c r="AH207" t="str">
        <f>_xlfn.CONCAT(Table13456[[#This Row],[ID]:[c021]])</f>
        <v>{id:206,title: "Sión, madre de todos los pueblos", subtitle: "Sal 87 (86)", category: "Precatecumenado", moments: ["Adviento", "Pascua"], url: "/cantos/resucito/s/sionmadredetodoslospueblos.html"},</v>
      </c>
      <c r="AI207" t="str">
        <f>UPPER(Table13456[[#This Row],[Titulo]])</f>
        <v>SIÓN, MADRE DE TODOS LOS PUEBLOS</v>
      </c>
      <c r="AJ207" t="str">
        <f>LOWER(SUBSTITUTE(Table13456[[#This Row],[CANTO]], " ", ""))</f>
        <v>sión,madredetodoslospueblos</v>
      </c>
      <c r="AK207" t="str">
        <f>Table13456[[#This Row],[Subtitle5]]</f>
        <v>Sal 87 (86)</v>
      </c>
      <c r="AM207" t="str">
        <f>Table1[[#Headers],[CANTO]]</f>
        <v>CANTO</v>
      </c>
      <c r="AN207" t="str">
        <f>Table13456[[#This Row],[CANTO]]</f>
        <v>SIÓN, MADRE DE TODOS LOS PUEBLOS</v>
      </c>
    </row>
    <row r="208" spans="1:40" x14ac:dyDescent="0.35">
      <c r="A208">
        <v>155</v>
      </c>
      <c r="B208" t="s">
        <v>311</v>
      </c>
      <c r="C208">
        <v>207</v>
      </c>
      <c r="D208" t="s">
        <v>312</v>
      </c>
      <c r="E208" t="s">
        <v>313</v>
      </c>
      <c r="F208" t="s">
        <v>314</v>
      </c>
      <c r="G208" t="s">
        <v>707</v>
      </c>
      <c r="H208" t="s">
        <v>316</v>
      </c>
      <c r="I208" t="s">
        <v>317</v>
      </c>
      <c r="J208" t="s">
        <v>314</v>
      </c>
      <c r="K208" t="s">
        <v>275</v>
      </c>
      <c r="L208" t="s">
        <v>319</v>
      </c>
      <c r="M208" t="s">
        <v>320</v>
      </c>
      <c r="N208" t="s">
        <v>314</v>
      </c>
      <c r="O208" t="s">
        <v>329</v>
      </c>
      <c r="P208" t="s">
        <v>314</v>
      </c>
      <c r="Q208" t="s">
        <v>322</v>
      </c>
      <c r="R208" t="s">
        <v>314</v>
      </c>
      <c r="S208" t="s">
        <v>338</v>
      </c>
      <c r="AD208" t="s">
        <v>325</v>
      </c>
      <c r="AE208" t="str" cm="1">
        <f t="array" ref="AE208">_xlfn.LET(
    _xlpm.texto_limpio, _xlfn.REDUCE(
        LOWER(Table13456[[#This Row],[Titulo]]),
        {"á";"é";"í";"ó";"ú";"ñ";",";" "},
        _xlfn.LAMBDA(_xlpm.acum,_xlpm.caracter, SUBSTITUTE(_xlpm.acum, _xlpm.caracter, CHOOSE(MATCH(_xlpm.caracter, {"á";"é";"í";"ó";"ú";"ñ";",";" "}, 0), "a","e","i","o","u","n","","")))
    ),
    _xlfn.CONCAT("/cantos/resucito/", AG208, "/", _xlpm.texto_limpio, ".html")
)</f>
        <v>/cantos/resucito/s/solaasolo.html</v>
      </c>
      <c r="AF208" t="s">
        <v>326</v>
      </c>
      <c r="AG208" t="str">
        <f>LOWER(LEFT(Table13456[[#This Row],[Titulo]],1))</f>
        <v>s</v>
      </c>
      <c r="AH208" t="str">
        <f>_xlfn.CONCAT(Table13456[[#This Row],[ID]:[c021]])</f>
        <v>{id:207,title: "Sola a Solo", subtitle: "(Kiko Argüello)", category: "Precatecumenado", moments: ["Antiguo Testamento"], url: "/cantos/resucito/s/solaasolo.html"},</v>
      </c>
      <c r="AI208" t="str">
        <f>UPPER(Table13456[[#This Row],[Titulo]])</f>
        <v>SOLA A SOLO</v>
      </c>
      <c r="AJ208" t="str">
        <f>LOWER(SUBSTITUTE(Table13456[[#This Row],[CANTO]], " ", ""))</f>
        <v>solaasolo</v>
      </c>
      <c r="AK208" t="str">
        <f>Table13456[[#This Row],[Subtitle5]]</f>
        <v>(Kiko Argüello)</v>
      </c>
      <c r="AM208" t="str">
        <f>Table1[[#Headers],[CANTO]]</f>
        <v>CANTO</v>
      </c>
      <c r="AN208" t="str">
        <f>Table13456[[#This Row],[CANTO]]</f>
        <v>SOLA A SOLO</v>
      </c>
    </row>
    <row r="209" spans="1:40" x14ac:dyDescent="0.35">
      <c r="A209">
        <v>156</v>
      </c>
      <c r="B209" t="s">
        <v>311</v>
      </c>
      <c r="C209">
        <v>208</v>
      </c>
      <c r="D209" t="s">
        <v>312</v>
      </c>
      <c r="E209" t="s">
        <v>313</v>
      </c>
      <c r="F209" t="s">
        <v>314</v>
      </c>
      <c r="G209" t="s">
        <v>708</v>
      </c>
      <c r="H209" t="s">
        <v>316</v>
      </c>
      <c r="I209" t="s">
        <v>317</v>
      </c>
      <c r="J209" t="s">
        <v>314</v>
      </c>
      <c r="K209" t="s">
        <v>709</v>
      </c>
      <c r="L209" t="s">
        <v>319</v>
      </c>
      <c r="M209" t="s">
        <v>320</v>
      </c>
      <c r="N209" t="s">
        <v>314</v>
      </c>
      <c r="O209" t="s">
        <v>329</v>
      </c>
      <c r="P209" t="s">
        <v>314</v>
      </c>
      <c r="Q209" t="s">
        <v>322</v>
      </c>
      <c r="R209" t="s">
        <v>314</v>
      </c>
      <c r="S209" t="s">
        <v>337</v>
      </c>
      <c r="T209" t="s">
        <v>323</v>
      </c>
      <c r="U209" t="s">
        <v>338</v>
      </c>
      <c r="AD209" t="s">
        <v>325</v>
      </c>
      <c r="AE209" t="str" cm="1">
        <f t="array" ref="AE209">_xlfn.LET(
    _xlpm.texto_limpio, _xlfn.REDUCE(
        LOWER(Table13456[[#This Row],[Titulo]]),
        {"á";"é";"í";"ó";"ú";"ñ";",";" "},
        _xlfn.LAMBDA(_xlpm.acum,_xlpm.caracter, SUBSTITUTE(_xlpm.acum, _xlpm.caracter, CHOOSE(MATCH(_xlpm.caracter, {"á";"é";"í";"ó";"ú";"ñ";",";" "}, 0), "a","e","i","o","u","n","","")))
    ),
    _xlfn.CONCAT("/cantos/resucito/", AG209, "/", _xlpm.texto_limpio, ".html")
)</f>
        <v>/cantos/resucito/s/stabatmaterdolorosa.html</v>
      </c>
      <c r="AF209" t="s">
        <v>326</v>
      </c>
      <c r="AG209" t="str">
        <f>LOWER(LEFT(Table13456[[#This Row],[Titulo]],1))</f>
        <v>s</v>
      </c>
      <c r="AH209" t="str">
        <f>_xlfn.CONCAT(Table13456[[#This Row],[ID]:[c021]])</f>
        <v>{id:208,title: "Stabat Mater dolorosa", subtitle: "Himno latin", category: "Precatecumenado", moments: ["Cuaresma", "Antiguo Testamento"], url: "/cantos/resucito/s/stabatmaterdolorosa.html"},</v>
      </c>
      <c r="AI209" t="str">
        <f>UPPER(Table13456[[#This Row],[Titulo]])</f>
        <v>STABAT MATER DOLOROSA</v>
      </c>
      <c r="AJ209" t="str">
        <f>LOWER(SUBSTITUTE(Table13456[[#This Row],[CANTO]], " ", ""))</f>
        <v>stabatmaterdolorosa</v>
      </c>
      <c r="AK209" t="str">
        <f>Table13456[[#This Row],[Subtitle5]]</f>
        <v>Himno latin</v>
      </c>
      <c r="AM209" t="str">
        <f>Table1[[#Headers],[CANTO]]</f>
        <v>CANTO</v>
      </c>
      <c r="AN209" t="str">
        <f>Table13456[[#This Row],[CANTO]]</f>
        <v>STABAT MATER DOLOROSA</v>
      </c>
    </row>
    <row r="210" spans="1:40" x14ac:dyDescent="0.35">
      <c r="A210">
        <v>244</v>
      </c>
      <c r="B210" t="s">
        <v>311</v>
      </c>
      <c r="C210">
        <v>209</v>
      </c>
      <c r="D210" t="s">
        <v>312</v>
      </c>
      <c r="E210" t="s">
        <v>313</v>
      </c>
      <c r="F210" t="s">
        <v>314</v>
      </c>
      <c r="G210" t="s">
        <v>710</v>
      </c>
      <c r="H210" t="s">
        <v>316</v>
      </c>
      <c r="I210" t="s">
        <v>317</v>
      </c>
      <c r="J210" t="s">
        <v>314</v>
      </c>
      <c r="K210" t="s">
        <v>711</v>
      </c>
      <c r="L210" t="s">
        <v>319</v>
      </c>
      <c r="M210" t="s">
        <v>320</v>
      </c>
      <c r="N210" t="s">
        <v>314</v>
      </c>
      <c r="O210" s="4" t="s">
        <v>321</v>
      </c>
      <c r="P210" t="s">
        <v>314</v>
      </c>
      <c r="Q210" t="s">
        <v>322</v>
      </c>
      <c r="R210" t="s">
        <v>314</v>
      </c>
      <c r="S210" t="s">
        <v>337</v>
      </c>
      <c r="T210" t="s">
        <v>323</v>
      </c>
      <c r="U210" t="s">
        <v>338</v>
      </c>
      <c r="AD210" t="s">
        <v>325</v>
      </c>
      <c r="AE210" t="str" cm="1">
        <f t="array" ref="AE210">_xlfn.LET(
    _xlpm.texto_limpio, _xlfn.REDUCE(
        LOWER(Table13456[[#This Row],[Titulo]]),
        {"á";"é";"í";"ó";"ú";"ñ";",";" "},
        _xlfn.LAMBDA(_xlpm.acum,_xlpm.caracter, SUBSTITUTE(_xlpm.acum, _xlpm.caracter, CHOOSE(MATCH(_xlpm.caracter, {"á";"é";"í";"ó";"ú";"ñ";",";" "}, 0), "a","e","i","o","u","n","","")))
    ),
    _xlfn.CONCAT("/cantos/resucito/", AG210, "/", _xlpm.texto_limpio, ".html")
)</f>
        <v>/cantos/resucito/s/subaelesposoallenodesutalamo.html</v>
      </c>
      <c r="AF210" t="s">
        <v>326</v>
      </c>
      <c r="AG210" t="str">
        <f>LOWER(LEFT(Table13456[[#This Row],[Titulo]],1))</f>
        <v>s</v>
      </c>
      <c r="AH210" t="str">
        <f>_xlfn.CONCAT(Table13456[[#This Row],[ID]:[c021]])</f>
        <v>{id:209,title: "Suba el Esposo al leño de su tálamo", subtitle: "Himno (San Quodvultdeus)", category: "Eleccion", moments: ["Cuaresma", "Antiguo Testamento"], url: "/cantos/resucito/s/subaelesposoallenodesutalamo.html"},</v>
      </c>
      <c r="AI210" t="str">
        <f>UPPER(Table13456[[#This Row],[Titulo]])</f>
        <v>SUBA EL ESPOSO AL LEÑO DE SU TÁLAMO</v>
      </c>
      <c r="AJ210" t="str">
        <f>LOWER(SUBSTITUTE(Table13456[[#This Row],[CANTO]], " ", ""))</f>
        <v>subaelesposoalleñodesutálamo</v>
      </c>
      <c r="AK210" t="str">
        <f>Table13456[[#This Row],[Subtitle5]]</f>
        <v>Himno (San Quodvultdeus)</v>
      </c>
      <c r="AM210" t="str">
        <f>Table1[[#Headers],[CANTO]]</f>
        <v>CANTO</v>
      </c>
      <c r="AN210" t="str">
        <f>Table13456[[#This Row],[CANTO]]</f>
        <v>SUBA EL ESPOSO AL LEÑO DE SU TÁLAMO</v>
      </c>
    </row>
    <row r="211" spans="1:40" x14ac:dyDescent="0.35">
      <c r="A211">
        <v>157</v>
      </c>
      <c r="B211" t="s">
        <v>311</v>
      </c>
      <c r="C211">
        <v>210</v>
      </c>
      <c r="D211" t="s">
        <v>312</v>
      </c>
      <c r="E211" t="s">
        <v>313</v>
      </c>
      <c r="F211" t="s">
        <v>314</v>
      </c>
      <c r="G211" t="s">
        <v>712</v>
      </c>
      <c r="H211" t="s">
        <v>316</v>
      </c>
      <c r="I211" t="s">
        <v>317</v>
      </c>
      <c r="J211" t="s">
        <v>314</v>
      </c>
      <c r="K211" t="s">
        <v>713</v>
      </c>
      <c r="L211" t="s">
        <v>319</v>
      </c>
      <c r="M211" t="s">
        <v>320</v>
      </c>
      <c r="N211" t="s">
        <v>314</v>
      </c>
      <c r="O211" t="s">
        <v>329</v>
      </c>
      <c r="P211" t="s">
        <v>314</v>
      </c>
      <c r="Q211" t="s">
        <v>322</v>
      </c>
      <c r="R211" t="s">
        <v>314</v>
      </c>
      <c r="S211" t="s">
        <v>331</v>
      </c>
      <c r="T211" t="s">
        <v>323</v>
      </c>
      <c r="U211" t="s">
        <v>338</v>
      </c>
      <c r="AD211" t="s">
        <v>325</v>
      </c>
      <c r="AE211" t="str" cm="1">
        <f t="array" ref="AE211">_xlfn.LET(
    _xlpm.texto_limpio, _xlfn.REDUCE(
        LOWER(Table13456[[#This Row],[Titulo]]),
        {"á";"é";"í";"ó";"ú";"ñ";",";" "},
        _xlfn.LAMBDA(_xlpm.acum,_xlpm.caracter, SUBSTITUTE(_xlpm.acum, _xlpm.caracter, CHOOSE(MATCH(_xlpm.caracter, {"á";"é";"í";"ó";"ú";"ñ";",";" "}, 0), "a","e","i","o","u","n","","")))
    ),
    _xlfn.CONCAT("/cantos/resucito/", AG211, "/", _xlpm.texto_limpio, ".html")
)</f>
        <v>/cantos/resucito/s/subediosentreaclamaciones.html</v>
      </c>
      <c r="AF211" t="s">
        <v>326</v>
      </c>
      <c r="AG211" t="str">
        <f>LOWER(LEFT(Table13456[[#This Row],[Titulo]],1))</f>
        <v>s</v>
      </c>
      <c r="AH211" t="str">
        <f>_xlfn.CONCAT(Table13456[[#This Row],[ID]:[c021]])</f>
        <v>{id:210,title: "Sube Dios entre aclamaciones", subtitle: "Sal 47 (46)", category: "Precatecumenado", moments: ["Final", "Antiguo Testamento"], url: "/cantos/resucito/s/subediosentreaclamaciones.html"},</v>
      </c>
      <c r="AI211" t="str">
        <f>UPPER(Table13456[[#This Row],[Titulo]])</f>
        <v>SUBE DIOS ENTRE ACLAMACIONES</v>
      </c>
      <c r="AJ211" t="str">
        <f>LOWER(SUBSTITUTE(Table13456[[#This Row],[CANTO]], " ", ""))</f>
        <v>subediosentreaclamaciones</v>
      </c>
      <c r="AK211" t="str">
        <f>Table13456[[#This Row],[Subtitle5]]</f>
        <v>Sal 47 (46)</v>
      </c>
      <c r="AM211" t="str">
        <f>Table1[[#Headers],[CANTO]]</f>
        <v>CANTO</v>
      </c>
      <c r="AN211" t="str">
        <f>Table13456[[#This Row],[CANTO]]</f>
        <v>SUBE DIOS ENTRE ACLAMACIONES</v>
      </c>
    </row>
    <row r="212" spans="1:40" x14ac:dyDescent="0.35">
      <c r="A212">
        <v>220</v>
      </c>
      <c r="B212" t="s">
        <v>311</v>
      </c>
      <c r="C212">
        <v>211</v>
      </c>
      <c r="D212" t="s">
        <v>312</v>
      </c>
      <c r="E212" t="s">
        <v>313</v>
      </c>
      <c r="F212" t="s">
        <v>314</v>
      </c>
      <c r="G212" t="s">
        <v>714</v>
      </c>
      <c r="H212" t="s">
        <v>316</v>
      </c>
      <c r="I212" t="s">
        <v>317</v>
      </c>
      <c r="J212" t="s">
        <v>314</v>
      </c>
      <c r="K212" t="s">
        <v>715</v>
      </c>
      <c r="L212" t="s">
        <v>319</v>
      </c>
      <c r="M212" t="s">
        <v>320</v>
      </c>
      <c r="N212" t="s">
        <v>314</v>
      </c>
      <c r="O212" s="7" t="s">
        <v>351</v>
      </c>
      <c r="P212" t="s">
        <v>314</v>
      </c>
      <c r="Q212" t="s">
        <v>322</v>
      </c>
      <c r="R212" t="s">
        <v>314</v>
      </c>
      <c r="S212" t="s">
        <v>299</v>
      </c>
      <c r="AD212" t="s">
        <v>325</v>
      </c>
      <c r="AE212" t="str" cm="1">
        <f t="array" ref="AE212">_xlfn.LET(
    _xlpm.texto_limpio, _xlfn.REDUCE(
        LOWER(Table13456[[#This Row],[Titulo]]),
        {"á";"é";"í";"ó";"ú";"ñ";",";" "},
        _xlfn.LAMBDA(_xlpm.acum,_xlpm.caracter, SUBSTITUTE(_xlpm.acum, _xlpm.caracter, CHOOSE(MATCH(_xlpm.caracter, {"á";"é";"í";"ó";"ú";"ñ";",";" "}, 0), "a","e","i","o","u","n","","")))
    ),
    _xlfn.CONCAT("/cantos/resucito/", AG212, "/", _xlpm.texto_limpio, ".html")
)</f>
        <v>/cantos/resucito/t/tedeum.html</v>
      </c>
      <c r="AF212" t="s">
        <v>326</v>
      </c>
      <c r="AG212" t="str">
        <f>LOWER(LEFT(Table13456[[#This Row],[Titulo]],1))</f>
        <v>t</v>
      </c>
      <c r="AH212" t="str">
        <f>_xlfn.CONCAT(Table13456[[#This Row],[ID]:[c021]])</f>
        <v>{id:211,title: "Te Deum", subtitle: "Himno", category: "Liturgia", moments: ["Virgen"], url: "/cantos/resucito/t/tedeum.html"},</v>
      </c>
      <c r="AI212" t="str">
        <f>UPPER(Table13456[[#This Row],[Titulo]])</f>
        <v>TE DEUM</v>
      </c>
      <c r="AJ212" t="str">
        <f>LOWER(SUBSTITUTE(Table13456[[#This Row],[CANTO]], " ", ""))</f>
        <v>tedeum</v>
      </c>
      <c r="AK212" t="str">
        <f>Table13456[[#This Row],[Subtitle5]]</f>
        <v>Himno</v>
      </c>
      <c r="AM212" t="str">
        <f>Table1[[#Headers],[CANTO]]</f>
        <v>CANTO</v>
      </c>
      <c r="AN212" t="str">
        <f>Table13456[[#This Row],[CANTO]]</f>
        <v>TE DEUM</v>
      </c>
    </row>
    <row r="213" spans="1:40" x14ac:dyDescent="0.35">
      <c r="A213">
        <v>158</v>
      </c>
      <c r="B213" t="s">
        <v>311</v>
      </c>
      <c r="C213">
        <v>212</v>
      </c>
      <c r="D213" t="s">
        <v>312</v>
      </c>
      <c r="E213" t="s">
        <v>313</v>
      </c>
      <c r="F213" t="s">
        <v>314</v>
      </c>
      <c r="G213" t="s">
        <v>716</v>
      </c>
      <c r="H213" t="s">
        <v>316</v>
      </c>
      <c r="I213" t="s">
        <v>317</v>
      </c>
      <c r="J213" t="s">
        <v>314</v>
      </c>
      <c r="K213" t="s">
        <v>717</v>
      </c>
      <c r="L213" t="s">
        <v>319</v>
      </c>
      <c r="M213" t="s">
        <v>320</v>
      </c>
      <c r="N213" t="s">
        <v>314</v>
      </c>
      <c r="O213" t="s">
        <v>329</v>
      </c>
      <c r="P213" t="s">
        <v>314</v>
      </c>
      <c r="Q213" t="s">
        <v>322</v>
      </c>
      <c r="R213" t="s">
        <v>314</v>
      </c>
      <c r="S213" t="s">
        <v>337</v>
      </c>
      <c r="T213" t="s">
        <v>323</v>
      </c>
      <c r="U213" t="s">
        <v>299</v>
      </c>
      <c r="AD213" t="s">
        <v>325</v>
      </c>
      <c r="AE213" t="str" cm="1">
        <f t="array" ref="AE213">_xlfn.LET(
    _xlpm.texto_limpio, _xlfn.REDUCE(
        LOWER(Table13456[[#This Row],[Titulo]]),
        {"á";"é";"í";"ó";"ú";"ñ";",";" "},
        _xlfn.LAMBDA(_xlpm.acum,_xlpm.caracter, SUBSTITUTE(_xlpm.acum, _xlpm.caracter, CHOOSE(MATCH(_xlpm.caracter, {"á";"é";"í";"ó";"ú";"ñ";",";" "}, 0), "a","e","i","o","u","n","","")))
    ),
    _xlfn.CONCAT("/cantos/resucito/", AG213, "/", _xlpm.texto_limpio, ".html")
)</f>
        <v>/cantos/resucito/t/teestoyllamandosenor.html</v>
      </c>
      <c r="AF213" t="s">
        <v>326</v>
      </c>
      <c r="AG213" t="str">
        <f>LOWER(LEFT(Table13456[[#This Row],[Titulo]],1))</f>
        <v>t</v>
      </c>
      <c r="AH213" t="str">
        <f>_xlfn.CONCAT(Table13456[[#This Row],[ID]:[c021]])</f>
        <v>{id:212,title: "Te estoy llamando, Señor", subtitle: "Sal 141 (140)", category: "Precatecumenado", moments: ["Cuaresma", "Virgen"], url: "/cantos/resucito/t/teestoyllamandosenor.html"},</v>
      </c>
      <c r="AI213" t="str">
        <f>UPPER(Table13456[[#This Row],[Titulo]])</f>
        <v>TE ESTOY LLAMANDO, SEÑOR</v>
      </c>
      <c r="AJ213" t="str">
        <f>LOWER(SUBSTITUTE(Table13456[[#This Row],[CANTO]], " ", ""))</f>
        <v>teestoyllamando,señor</v>
      </c>
      <c r="AK213" t="str">
        <f>Table13456[[#This Row],[Subtitle5]]</f>
        <v>Sal 141 (140)</v>
      </c>
      <c r="AM213" t="str">
        <f>Table1[[#Headers],[CANTO]]</f>
        <v>CANTO</v>
      </c>
      <c r="AN213" t="str">
        <f>Table13456[[#This Row],[CANTO]]</f>
        <v>TE ESTOY LLAMANDO, SEÑOR</v>
      </c>
    </row>
    <row r="214" spans="1:40" x14ac:dyDescent="0.35">
      <c r="A214">
        <v>159</v>
      </c>
      <c r="B214" t="s">
        <v>311</v>
      </c>
      <c r="C214">
        <v>213</v>
      </c>
      <c r="D214" t="s">
        <v>312</v>
      </c>
      <c r="E214" t="s">
        <v>313</v>
      </c>
      <c r="F214" t="s">
        <v>314</v>
      </c>
      <c r="G214" t="s">
        <v>718</v>
      </c>
      <c r="H214" t="s">
        <v>316</v>
      </c>
      <c r="I214" t="s">
        <v>317</v>
      </c>
      <c r="J214" t="s">
        <v>314</v>
      </c>
      <c r="K214" t="s">
        <v>719</v>
      </c>
      <c r="L214" t="s">
        <v>319</v>
      </c>
      <c r="M214" t="s">
        <v>320</v>
      </c>
      <c r="N214" t="s">
        <v>314</v>
      </c>
      <c r="O214" t="s">
        <v>329</v>
      </c>
      <c r="P214" t="s">
        <v>314</v>
      </c>
      <c r="Q214" t="s">
        <v>322</v>
      </c>
      <c r="R214" t="s">
        <v>314</v>
      </c>
      <c r="S214" t="s">
        <v>295</v>
      </c>
      <c r="AD214" t="s">
        <v>325</v>
      </c>
      <c r="AE214" t="str" cm="1">
        <f t="array" ref="AE214">_xlfn.LET(
    _xlpm.texto_limpio, _xlfn.REDUCE(
        LOWER(Table13456[[#This Row],[Titulo]]),
        {"á";"é";"í";"ó";"ú";"ñ";",";" "},
        _xlfn.LAMBDA(_xlpm.acum,_xlpm.caracter, SUBSTITUTE(_xlpm.acum, _xlpm.caracter, CHOOSE(MATCH(_xlpm.caracter, {"á";"é";"í";"ó";"ú";"ñ";",";" "}, 0), "a","e","i","o","u","n","","")))
    ),
    _xlfn.CONCAT("/cantos/resucito/", AG214, "/", _xlpm.texto_limpio, ".html")
)</f>
        <v>/cantos/resucito/t/tehemanifestadomipecado.html</v>
      </c>
      <c r="AF214" t="s">
        <v>326</v>
      </c>
      <c r="AG214" t="str">
        <f>LOWER(LEFT(Table13456[[#This Row],[Titulo]],1))</f>
        <v>t</v>
      </c>
      <c r="AH214" t="str">
        <f>_xlfn.CONCAT(Table13456[[#This Row],[ID]:[c021]])</f>
        <v>{id:213,title: "Te he manifestado mi pecado", subtitle: "Sal 32 (31)", category: "Precatecumenado", moments: ["Pascua"], url: "/cantos/resucito/t/tehemanifestadomipecado.html"},</v>
      </c>
      <c r="AI214" t="str">
        <f>UPPER(Table13456[[#This Row],[Titulo]])</f>
        <v>TE HE MANIFESTADO MI PECADO</v>
      </c>
      <c r="AJ214" t="str">
        <f>LOWER(SUBSTITUTE(Table13456[[#This Row],[CANTO]], " ", ""))</f>
        <v>tehemanifestadomipecado</v>
      </c>
      <c r="AK214" t="str">
        <f>Table13456[[#This Row],[Subtitle5]]</f>
        <v>Sal 32 (31)</v>
      </c>
      <c r="AM214" t="str">
        <f>Table1[[#Headers],[CANTO]]</f>
        <v>CANTO</v>
      </c>
      <c r="AN214" t="str">
        <f>Table13456[[#This Row],[CANTO]]</f>
        <v>TE HE MANIFESTADO MI PECADO</v>
      </c>
    </row>
    <row r="215" spans="1:40" x14ac:dyDescent="0.35">
      <c r="A215">
        <v>236</v>
      </c>
      <c r="B215" t="s">
        <v>311</v>
      </c>
      <c r="C215">
        <v>214</v>
      </c>
      <c r="D215" t="s">
        <v>312</v>
      </c>
      <c r="E215" t="s">
        <v>313</v>
      </c>
      <c r="F215" t="s">
        <v>314</v>
      </c>
      <c r="G215" t="s">
        <v>720</v>
      </c>
      <c r="H215" t="s">
        <v>316</v>
      </c>
      <c r="I215" t="s">
        <v>317</v>
      </c>
      <c r="J215" t="s">
        <v>314</v>
      </c>
      <c r="K215" t="s">
        <v>721</v>
      </c>
      <c r="L215" t="s">
        <v>319</v>
      </c>
      <c r="M215" t="s">
        <v>320</v>
      </c>
      <c r="N215" t="s">
        <v>314</v>
      </c>
      <c r="O215" s="8" t="s">
        <v>430</v>
      </c>
      <c r="P215" t="s">
        <v>314</v>
      </c>
      <c r="Q215" t="s">
        <v>322</v>
      </c>
      <c r="R215" t="s">
        <v>314</v>
      </c>
      <c r="S215" t="s">
        <v>295</v>
      </c>
      <c r="T215" t="s">
        <v>323</v>
      </c>
      <c r="U215" t="s">
        <v>297</v>
      </c>
      <c r="V215" t="s">
        <v>323</v>
      </c>
      <c r="W215" t="s">
        <v>370</v>
      </c>
      <c r="AD215" t="s">
        <v>325</v>
      </c>
      <c r="AE215" t="str" cm="1">
        <f t="array" ref="AE215">_xlfn.LET(
    _xlpm.texto_limpio, _xlfn.REDUCE(
        LOWER(Table13456[[#This Row],[Titulo]]),
        {"á";"é";"í";"ó";"ú";"ñ";",";" "},
        _xlfn.LAMBDA(_xlpm.acum,_xlpm.caracter, SUBSTITUTE(_xlpm.acum, _xlpm.caracter, CHOOSE(MATCH(_xlpm.caracter, {"á";"é";"í";"ó";"ú";"ñ";",";" "}, 0), "a","e","i","o","u","n","","")))
    ),
    _xlfn.CONCAT("/cantos/resucito/", AG215, "/", _xlpm.texto_limpio, ".html")
)</f>
        <v>/cantos/resucito/t/tueresmiesperanzasenor.html</v>
      </c>
      <c r="AF215" t="s">
        <v>326</v>
      </c>
      <c r="AG215" t="str">
        <f>LOWER(LEFT(Table13456[[#This Row],[Titulo]],1))</f>
        <v>t</v>
      </c>
      <c r="AH215" t="str">
        <f>_xlfn.CONCAT(Table13456[[#This Row],[ID]:[c021]])</f>
        <v>{id:214,title: "Tú eres mi esperanza, Señor", subtitle: "Oda XXIX de Salomón", category: "Catecumenado", moments: ["Pascua", "Pentecostés", "Paz"], url: "/cantos/resucito/t/tueresmiesperanzasenor.html"},</v>
      </c>
      <c r="AI215" t="str">
        <f>UPPER(Table13456[[#This Row],[Titulo]])</f>
        <v>TÚ ERES MI ESPERANZA, SEÑOR</v>
      </c>
      <c r="AJ215" t="str">
        <f>LOWER(SUBSTITUTE(Table13456[[#This Row],[CANTO]], " ", ""))</f>
        <v>túeresmiesperanza,señor</v>
      </c>
      <c r="AK215" t="str">
        <f>Table13456[[#This Row],[Subtitle5]]</f>
        <v>Oda XXIX de Salomón</v>
      </c>
      <c r="AM215" t="str">
        <f>Table1[[#Headers],[CANTO]]</f>
        <v>CANTO</v>
      </c>
      <c r="AN215" t="str">
        <f>Table13456[[#This Row],[CANTO]]</f>
        <v>TÚ ERES MI ESPERANZA, SEÑOR</v>
      </c>
    </row>
    <row r="216" spans="1:40" x14ac:dyDescent="0.35">
      <c r="A216">
        <v>160</v>
      </c>
      <c r="B216" t="s">
        <v>311</v>
      </c>
      <c r="C216">
        <v>215</v>
      </c>
      <c r="D216" t="s">
        <v>312</v>
      </c>
      <c r="E216" t="s">
        <v>313</v>
      </c>
      <c r="F216" t="s">
        <v>314</v>
      </c>
      <c r="G216" t="s">
        <v>722</v>
      </c>
      <c r="H216" t="s">
        <v>316</v>
      </c>
      <c r="I216" t="s">
        <v>317</v>
      </c>
      <c r="J216" t="s">
        <v>314</v>
      </c>
      <c r="K216" t="s">
        <v>723</v>
      </c>
      <c r="L216" t="s">
        <v>319</v>
      </c>
      <c r="M216" t="s">
        <v>320</v>
      </c>
      <c r="N216" t="s">
        <v>314</v>
      </c>
      <c r="O216" t="s">
        <v>329</v>
      </c>
      <c r="P216" t="s">
        <v>314</v>
      </c>
      <c r="Q216" t="s">
        <v>322</v>
      </c>
      <c r="R216" t="s">
        <v>314</v>
      </c>
      <c r="S216" t="s">
        <v>324</v>
      </c>
      <c r="AD216" t="s">
        <v>325</v>
      </c>
      <c r="AE216" t="str" cm="1">
        <f t="array" ref="AE216">_xlfn.LET(
    _xlpm.texto_limpio, _xlfn.REDUCE(
        LOWER(Table13456[[#This Row],[Titulo]]),
        {"á";"é";"í";"ó";"ú";"ñ";",";" "},
        _xlfn.LAMBDA(_xlpm.acum,_xlpm.caracter, SUBSTITUTE(_xlpm.acum, _xlpm.caracter, CHOOSE(MATCH(_xlpm.caracter, {"á";"é";"í";"ó";"ú";"ñ";",";" "}, 0), "a","e","i","o","u","n","","")))
    ),
    _xlfn.CONCAT("/cantos/resucito/", AG216, "/", _xlpm.texto_limpio, ".html")
)</f>
        <v>/cantos/resucito/t/tuhascubiertodevergüenzalamuerte.html</v>
      </c>
      <c r="AF216" t="s">
        <v>326</v>
      </c>
      <c r="AG216" t="str">
        <f>LOWER(LEFT(Table13456[[#This Row],[Titulo]],1))</f>
        <v>t</v>
      </c>
      <c r="AH216" t="str">
        <f>_xlfn.CONCAT(Table13456[[#This Row],[ID]:[c021]])</f>
        <v>{id:215,title: "Tú has cubierto de vergüenza la muerte", subtitle: "Homilía Pascual (Melltón de Sardes)", category: "Precatecumenado", moments: ["Laudes/Visperas"], url: "/cantos/resucito/t/tuhascubiertodevergüenzalamuerte.html"},</v>
      </c>
      <c r="AI216" t="str">
        <f>UPPER(Table13456[[#This Row],[Titulo]])</f>
        <v>TÚ HAS CUBIERTO DE VERGÜENZA LA MUERTE</v>
      </c>
      <c r="AJ216" t="str">
        <f>LOWER(SUBSTITUTE(Table13456[[#This Row],[CANTO]], " ", ""))</f>
        <v>túhascubiertodevergüenzalamuerte</v>
      </c>
      <c r="AK216" t="str">
        <f>Table13456[[#This Row],[Subtitle5]]</f>
        <v>Homilía Pascual (Melltón de Sardes)</v>
      </c>
      <c r="AM216" t="str">
        <f>Table1[[#Headers],[CANTO]]</f>
        <v>CANTO</v>
      </c>
      <c r="AN216" t="str">
        <f>Table13456[[#This Row],[CANTO]]</f>
        <v>TÚ HAS CUBIERTO DE VERGÜENZA LA MUERTE</v>
      </c>
    </row>
    <row r="217" spans="1:40" x14ac:dyDescent="0.35">
      <c r="A217">
        <v>161</v>
      </c>
      <c r="B217" t="s">
        <v>311</v>
      </c>
      <c r="C217">
        <v>216</v>
      </c>
      <c r="D217" t="s">
        <v>312</v>
      </c>
      <c r="E217" t="s">
        <v>313</v>
      </c>
      <c r="F217" t="s">
        <v>314</v>
      </c>
      <c r="G217" t="s">
        <v>724</v>
      </c>
      <c r="H217" t="s">
        <v>316</v>
      </c>
      <c r="I217" t="s">
        <v>317</v>
      </c>
      <c r="J217" t="s">
        <v>314</v>
      </c>
      <c r="K217" t="s">
        <v>725</v>
      </c>
      <c r="L217" t="s">
        <v>319</v>
      </c>
      <c r="M217" t="s">
        <v>320</v>
      </c>
      <c r="N217" t="s">
        <v>314</v>
      </c>
      <c r="O217" t="s">
        <v>329</v>
      </c>
      <c r="P217" t="s">
        <v>314</v>
      </c>
      <c r="Q217" t="s">
        <v>322</v>
      </c>
      <c r="R217" t="s">
        <v>314</v>
      </c>
      <c r="S217" t="s">
        <v>338</v>
      </c>
      <c r="AD217" t="s">
        <v>325</v>
      </c>
      <c r="AE217" t="str" cm="1">
        <f t="array" ref="AE217">_xlfn.LET(
    _xlpm.texto_limpio, _xlfn.REDUCE(
        LOWER(Table13456[[#This Row],[Titulo]]),
        {"á";"é";"í";"ó";"ú";"ñ";",";" "},
        _xlfn.LAMBDA(_xlpm.acum,_xlpm.caracter, SUBSTITUTE(_xlpm.acum, _xlpm.caracter, CHOOSE(MATCH(_xlpm.caracter, {"á";"é";"í";"ó";"ú";"ñ";",";" "}, 0), "a","e","i","o","u","n","","")))
    ),
    _xlfn.CONCAT("/cantos/resucito/", AG217, "/", _xlpm.texto_limpio, ".html")
)</f>
        <v>/cantos/resucito/t/tuqueeresfiel.html</v>
      </c>
      <c r="AF217" t="s">
        <v>326</v>
      </c>
      <c r="AG217" t="str">
        <f>LOWER(LEFT(Table13456[[#This Row],[Titulo]],1))</f>
        <v>t</v>
      </c>
      <c r="AH217" t="str">
        <f>_xlfn.CONCAT(Table13456[[#This Row],[ID]:[c021]])</f>
        <v>{id:216,title: "Tú que eres fiel", subtitle: "Sal 143 (142)", category: "Precatecumenado", moments: ["Antiguo Testamento"], url: "/cantos/resucito/t/tuqueeresfiel.html"},</v>
      </c>
      <c r="AI217" t="str">
        <f>UPPER(Table13456[[#This Row],[Titulo]])</f>
        <v>TÚ QUE ERES FIEL</v>
      </c>
      <c r="AJ217" t="str">
        <f>LOWER(SUBSTITUTE(Table13456[[#This Row],[CANTO]], " ", ""))</f>
        <v>túqueeresfiel</v>
      </c>
      <c r="AK217" t="str">
        <f>Table13456[[#This Row],[Subtitle5]]</f>
        <v>Sal 143 (142)</v>
      </c>
      <c r="AM217" t="str">
        <f>Table1[[#Headers],[CANTO]]</f>
        <v>CANTO</v>
      </c>
      <c r="AN217" t="str">
        <f>Table13456[[#This Row],[CANTO]]</f>
        <v>TÚ QUE ERES FIEL</v>
      </c>
    </row>
    <row r="218" spans="1:40" x14ac:dyDescent="0.35">
      <c r="A218">
        <v>162</v>
      </c>
      <c r="B218" t="s">
        <v>311</v>
      </c>
      <c r="C218">
        <v>217</v>
      </c>
      <c r="D218" t="s">
        <v>312</v>
      </c>
      <c r="E218" t="s">
        <v>313</v>
      </c>
      <c r="F218" t="s">
        <v>314</v>
      </c>
      <c r="G218" t="s">
        <v>726</v>
      </c>
      <c r="H218" t="s">
        <v>316</v>
      </c>
      <c r="I218" t="s">
        <v>317</v>
      </c>
      <c r="J218" t="s">
        <v>314</v>
      </c>
      <c r="K218" t="s">
        <v>727</v>
      </c>
      <c r="L218" t="s">
        <v>319</v>
      </c>
      <c r="M218" t="s">
        <v>320</v>
      </c>
      <c r="N218" t="s">
        <v>314</v>
      </c>
      <c r="O218" t="s">
        <v>329</v>
      </c>
      <c r="P218" t="s">
        <v>314</v>
      </c>
      <c r="Q218" t="s">
        <v>322</v>
      </c>
      <c r="R218" t="s">
        <v>314</v>
      </c>
      <c r="S218" t="s">
        <v>337</v>
      </c>
      <c r="T218" t="s">
        <v>323</v>
      </c>
      <c r="U218" t="s">
        <v>338</v>
      </c>
      <c r="AD218" t="s">
        <v>325</v>
      </c>
      <c r="AE218" t="str" cm="1">
        <f t="array" ref="AE218">_xlfn.LET(
    _xlpm.texto_limpio, _xlfn.REDUCE(
        LOWER(Table13456[[#This Row],[Titulo]]),
        {"á";"é";"í";"ó";"ú";"ñ";",";" "},
        _xlfn.LAMBDA(_xlpm.acum,_xlpm.caracter, SUBSTITUTE(_xlpm.acum, _xlpm.caracter, CHOOSE(MATCH(_xlpm.caracter, {"á";"é";"í";"ó";"ú";"ñ";",";" "}, 0), "a","e","i","o","u","n","","")))
    ),
    _xlfn.CONCAT("/cantos/resucito/", AG218, "/", _xlpm.texto_limpio, ".html")
)</f>
        <v>/cantos/resucito/u/unretonobrotadeltroncodejese.html</v>
      </c>
      <c r="AF218" t="s">
        <v>326</v>
      </c>
      <c r="AG218" t="str">
        <f>LOWER(LEFT(Table13456[[#This Row],[Titulo]],1))</f>
        <v>u</v>
      </c>
      <c r="AH218" t="str">
        <f>_xlfn.CONCAT(Table13456[[#This Row],[ID]:[c021]])</f>
        <v>{id:217,title: "Un retoño brota del tronco de Jesé", subtitle: "Isaías 11,1-11", category: "Precatecumenado", moments: ["Cuaresma", "Antiguo Testamento"], url: "/cantos/resucito/u/unretonobrotadeltroncodejese.html"},</v>
      </c>
      <c r="AI218" t="str">
        <f>UPPER(Table13456[[#This Row],[Titulo]])</f>
        <v>UN RETOÑO BROTA DEL TRONCO DE JESÉ</v>
      </c>
      <c r="AJ218" t="str">
        <f>LOWER(SUBSTITUTE(Table13456[[#This Row],[CANTO]], " ", ""))</f>
        <v>unretoñobrotadeltroncodejesé</v>
      </c>
      <c r="AK218" t="str">
        <f>Table13456[[#This Row],[Subtitle5]]</f>
        <v>Isaías 11,1-11</v>
      </c>
      <c r="AM218" t="str">
        <f>Table1[[#Headers],[CANTO]]</f>
        <v>CANTO</v>
      </c>
      <c r="AN218" t="str">
        <f>Table13456[[#This Row],[CANTO]]</f>
        <v>UN RETOÑO BROTA DEL TRONCO DE JESÉ</v>
      </c>
    </row>
    <row r="219" spans="1:40" x14ac:dyDescent="0.35">
      <c r="A219">
        <v>163</v>
      </c>
      <c r="B219" t="s">
        <v>311</v>
      </c>
      <c r="C219">
        <v>218</v>
      </c>
      <c r="D219" t="s">
        <v>312</v>
      </c>
      <c r="E219" t="s">
        <v>313</v>
      </c>
      <c r="F219" t="s">
        <v>314</v>
      </c>
      <c r="G219" t="s">
        <v>728</v>
      </c>
      <c r="H219" t="s">
        <v>316</v>
      </c>
      <c r="I219" t="s">
        <v>317</v>
      </c>
      <c r="J219" t="s">
        <v>314</v>
      </c>
      <c r="K219" t="s">
        <v>729</v>
      </c>
      <c r="L219" t="s">
        <v>319</v>
      </c>
      <c r="M219" t="s">
        <v>320</v>
      </c>
      <c r="N219" t="s">
        <v>314</v>
      </c>
      <c r="O219" t="s">
        <v>329</v>
      </c>
      <c r="P219" t="s">
        <v>314</v>
      </c>
      <c r="Q219" t="s">
        <v>322</v>
      </c>
      <c r="R219" t="s">
        <v>314</v>
      </c>
      <c r="S219" t="s">
        <v>362</v>
      </c>
      <c r="T219" t="s">
        <v>323</v>
      </c>
      <c r="U219" t="s">
        <v>337</v>
      </c>
      <c r="AD219" t="s">
        <v>325</v>
      </c>
      <c r="AE219" t="str" cm="1">
        <f t="array" ref="AE219">_xlfn.LET(
    _xlpm.texto_limpio, _xlfn.REDUCE(
        LOWER(Table13456[[#This Row],[Titulo]]),
        {"á";"é";"í";"ó";"ú";"ñ";",";" "},
        _xlfn.LAMBDA(_xlpm.acum,_xlpm.caracter, SUBSTITUTE(_xlpm.acum, _xlpm.caracter, CHOOSE(MATCH(_xlpm.caracter, {"á";"é";"í";"ó";"ú";"ñ";",";" "}, 0), "a","e","i","o","u","n","","")))
    ),
    _xlfn.CONCAT("/cantos/resucito/", AG219, "/", _xlpm.texto_limpio, ".html")
)</f>
        <v>/cantos/resucito/u/unagransenal.html</v>
      </c>
      <c r="AF219" t="s">
        <v>326</v>
      </c>
      <c r="AG219" t="str">
        <f>LOWER(LEFT(Table13456[[#This Row],[Titulo]],1))</f>
        <v>u</v>
      </c>
      <c r="AH219" t="str">
        <f>_xlfn.CONCAT(Table13456[[#This Row],[ID]:[c021]])</f>
        <v>{id:218,title: "Una gran señal", subtitle: "Apocalipsis 12", category: "Precatecumenado", moments: ["Adviento", "Cuaresma"], url: "/cantos/resucito/u/unagransenal.html"},</v>
      </c>
      <c r="AI219" t="str">
        <f>UPPER(Table13456[[#This Row],[Titulo]])</f>
        <v>UNA GRAN SEÑAL</v>
      </c>
      <c r="AJ219" t="str">
        <f>LOWER(SUBSTITUTE(Table13456[[#This Row],[CANTO]], " ", ""))</f>
        <v>unagranseñal</v>
      </c>
      <c r="AK219" t="str">
        <f>Table13456[[#This Row],[Subtitle5]]</f>
        <v>Apocalipsis 12</v>
      </c>
      <c r="AM219" t="str">
        <f>Table1[[#Headers],[CANTO]]</f>
        <v>CANTO</v>
      </c>
      <c r="AN219" t="str">
        <f>Table13456[[#This Row],[CANTO]]</f>
        <v>UNA GRAN SEÑAL</v>
      </c>
    </row>
    <row r="220" spans="1:40" x14ac:dyDescent="0.35">
      <c r="A220">
        <v>164</v>
      </c>
      <c r="B220" t="s">
        <v>311</v>
      </c>
      <c r="C220">
        <v>219</v>
      </c>
      <c r="D220" t="s">
        <v>312</v>
      </c>
      <c r="E220" t="s">
        <v>313</v>
      </c>
      <c r="F220" t="s">
        <v>314</v>
      </c>
      <c r="G220" t="s">
        <v>730</v>
      </c>
      <c r="H220" t="s">
        <v>316</v>
      </c>
      <c r="I220" t="s">
        <v>317</v>
      </c>
      <c r="J220" t="s">
        <v>314</v>
      </c>
      <c r="K220" t="s">
        <v>134</v>
      </c>
      <c r="L220" t="s">
        <v>319</v>
      </c>
      <c r="M220" t="s">
        <v>320</v>
      </c>
      <c r="N220" t="s">
        <v>314</v>
      </c>
      <c r="O220" t="s">
        <v>329</v>
      </c>
      <c r="P220" t="s">
        <v>314</v>
      </c>
      <c r="Q220" t="s">
        <v>322</v>
      </c>
      <c r="R220" t="s">
        <v>314</v>
      </c>
      <c r="S220" t="s">
        <v>295</v>
      </c>
      <c r="T220" t="s">
        <v>323</v>
      </c>
      <c r="U220" t="s">
        <v>299</v>
      </c>
      <c r="V220" t="s">
        <v>323</v>
      </c>
      <c r="W220" t="s">
        <v>438</v>
      </c>
      <c r="AD220" t="s">
        <v>325</v>
      </c>
      <c r="AE220" t="str" cm="1">
        <f t="array" ref="AE220">_xlfn.LET(
    _xlpm.texto_limpio, _xlfn.REDUCE(
        LOWER(Table13456[[#This Row],[Titulo]]),
        {"á";"é";"í";"ó";"ú";"ñ";",";" "},
        _xlfn.LAMBDA(_xlpm.acum,_xlpm.caracter, SUBSTITUTE(_xlpm.acum, _xlpm.caracter, CHOOSE(MATCH(_xlpm.caracter, {"á";"é";"í";"ó";"ú";"ñ";",";" "}, 0), "a","e","i","o","u","n","","")))
    ),
    _xlfn.CONCAT("/cantos/resucito/", AG220, "/", _xlpm.texto_limpio, ".html")
)</f>
        <v>/cantos/resucito/u/uriuriura.html</v>
      </c>
      <c r="AF220" t="s">
        <v>326</v>
      </c>
      <c r="AG220" t="str">
        <f>LOWER(LEFT(Table13456[[#This Row],[Titulo]],1))</f>
        <v>u</v>
      </c>
      <c r="AH220" t="str">
        <f>_xlfn.CONCAT(Table13456[[#This Row],[ID]:[c021]])</f>
        <v>{id:219,title: "Urí, urí, urá", subtitle: "Villancico (Kiko Argüello)", category: "Precatecumenado", moments: ["Pascua", "Virgen", "Fracción del Pan"], url: "/cantos/resucito/u/uriuriura.html"},</v>
      </c>
      <c r="AI220" t="str">
        <f>UPPER(Table13456[[#This Row],[Titulo]])</f>
        <v>URÍ, URÍ, URÁ</v>
      </c>
      <c r="AJ220" t="str">
        <f>LOWER(SUBSTITUTE(Table13456[[#This Row],[CANTO]], " ", ""))</f>
        <v>urí,urí,urá</v>
      </c>
      <c r="AK220" t="str">
        <f>Table13456[[#This Row],[Subtitle5]]</f>
        <v>Villancico (Kiko Argüello)</v>
      </c>
      <c r="AM220" t="str">
        <f>Table1[[#Headers],[CANTO]]</f>
        <v>CANTO</v>
      </c>
      <c r="AN220" t="str">
        <f>Table13456[[#This Row],[CANTO]]</f>
        <v>URÍ, URÍ, URÁ</v>
      </c>
    </row>
    <row r="221" spans="1:40" x14ac:dyDescent="0.35">
      <c r="A221">
        <v>165</v>
      </c>
      <c r="B221" t="s">
        <v>311</v>
      </c>
      <c r="C221">
        <v>220</v>
      </c>
      <c r="D221" t="s">
        <v>312</v>
      </c>
      <c r="E221" t="s">
        <v>313</v>
      </c>
      <c r="F221" t="s">
        <v>314</v>
      </c>
      <c r="G221" t="s">
        <v>731</v>
      </c>
      <c r="H221" t="s">
        <v>316</v>
      </c>
      <c r="I221" t="s">
        <v>317</v>
      </c>
      <c r="J221" t="s">
        <v>314</v>
      </c>
      <c r="K221" t="s">
        <v>134</v>
      </c>
      <c r="L221" t="s">
        <v>319</v>
      </c>
      <c r="M221" t="s">
        <v>320</v>
      </c>
      <c r="N221" t="s">
        <v>314</v>
      </c>
      <c r="O221" t="s">
        <v>329</v>
      </c>
      <c r="P221" t="s">
        <v>314</v>
      </c>
      <c r="Q221" t="s">
        <v>322</v>
      </c>
      <c r="R221" t="s">
        <v>314</v>
      </c>
      <c r="S221" t="s">
        <v>337</v>
      </c>
      <c r="T221" t="s">
        <v>323</v>
      </c>
      <c r="U221" t="s">
        <v>305</v>
      </c>
      <c r="V221" t="s">
        <v>323</v>
      </c>
      <c r="W221" t="s">
        <v>338</v>
      </c>
      <c r="AD221" t="s">
        <v>325</v>
      </c>
      <c r="AE221" t="str" cm="1">
        <f t="array" ref="AE221">_xlfn.LET(
    _xlpm.texto_limpio, _xlfn.REDUCE(
        LOWER(Table13456[[#This Row],[Titulo]]),
        {"á";"é";"í";"ó";"ú";"ñ";",";" "},
        _xlfn.LAMBDA(_xlpm.acum,_xlpm.caracter, SUBSTITUTE(_xlpm.acum, _xlpm.caracter, CHOOSE(MATCH(_xlpm.caracter, {"á";"é";"í";"ó";"ú";"ñ";",";" "}, 0), "a","e","i","o","u","n","","")))
    ),
    _xlfn.CONCAT("/cantos/resucito/", AG221, "/", _xlpm.texto_limpio, ".html")
)</f>
        <v>/cantos/resucito/v/vamosyapastores.html</v>
      </c>
      <c r="AF221" t="s">
        <v>326</v>
      </c>
      <c r="AG221" t="str">
        <f>LOWER(LEFT(Table13456[[#This Row],[Titulo]],1))</f>
        <v>v</v>
      </c>
      <c r="AH221" t="str">
        <f>_xlfn.CONCAT(Table13456[[#This Row],[ID]:[c021]])</f>
        <v>{id:220,title: "Vamos ya, pastores", subtitle: "Villancico (Kiko Argüello)", category: "Precatecumenado", moments: ["Cuaresma", "Entrada", "Antiguo Testamento"], url: "/cantos/resucito/v/vamosyapastores.html"},</v>
      </c>
      <c r="AI221" t="str">
        <f>UPPER(Table13456[[#This Row],[Titulo]])</f>
        <v>VAMOS YA, PASTORES</v>
      </c>
      <c r="AJ221" t="str">
        <f>LOWER(SUBSTITUTE(Table13456[[#This Row],[CANTO]], " ", ""))</f>
        <v>vamosya,pastores</v>
      </c>
      <c r="AK221" t="str">
        <f>Table13456[[#This Row],[Subtitle5]]</f>
        <v>Villancico (Kiko Argüello)</v>
      </c>
      <c r="AM221" t="str">
        <f>Table1[[#Headers],[CANTO]]</f>
        <v>CANTO</v>
      </c>
      <c r="AN221" t="str">
        <f>Table13456[[#This Row],[CANTO]]</f>
        <v>VAMOS YA, PASTORES</v>
      </c>
    </row>
    <row r="222" spans="1:40" x14ac:dyDescent="0.35">
      <c r="A222">
        <v>166</v>
      </c>
      <c r="B222" t="s">
        <v>311</v>
      </c>
      <c r="C222">
        <v>221</v>
      </c>
      <c r="D222" t="s">
        <v>312</v>
      </c>
      <c r="E222" t="s">
        <v>313</v>
      </c>
      <c r="F222" t="s">
        <v>314</v>
      </c>
      <c r="G222" t="s">
        <v>732</v>
      </c>
      <c r="H222" t="s">
        <v>316</v>
      </c>
      <c r="I222" t="s">
        <v>317</v>
      </c>
      <c r="J222" t="s">
        <v>314</v>
      </c>
      <c r="K222" t="s">
        <v>733</v>
      </c>
      <c r="L222" t="s">
        <v>319</v>
      </c>
      <c r="M222" t="s">
        <v>320</v>
      </c>
      <c r="N222" t="s">
        <v>314</v>
      </c>
      <c r="O222" t="s">
        <v>329</v>
      </c>
      <c r="P222" t="s">
        <v>314</v>
      </c>
      <c r="Q222" t="s">
        <v>322</v>
      </c>
      <c r="R222" t="s">
        <v>314</v>
      </c>
      <c r="S222" t="s">
        <v>360</v>
      </c>
      <c r="T222" t="s">
        <v>323</v>
      </c>
      <c r="U222" t="s">
        <v>297</v>
      </c>
      <c r="V222" t="s">
        <v>323</v>
      </c>
      <c r="W222" t="s">
        <v>330</v>
      </c>
      <c r="X222" t="s">
        <v>323</v>
      </c>
      <c r="Y222" t="s">
        <v>338</v>
      </c>
      <c r="AD222" t="s">
        <v>325</v>
      </c>
      <c r="AE222" t="str" cm="1">
        <f t="array" ref="AE222">_xlfn.LET(
    _xlpm.texto_limpio, _xlfn.REDUCE(
        LOWER(Table13456[[#This Row],[Titulo]]),
        {"á";"é";"í";"ó";"ú";"ñ";",";" "},
        _xlfn.LAMBDA(_xlpm.acum,_xlpm.caracter, SUBSTITUTE(_xlpm.acum, _xlpm.caracter, CHOOSE(MATCH(_xlpm.caracter, {"á";"é";"í";"ó";"ú";"ñ";",";" "}, 0), "a","e","i","o","u","n","","")))
    ),
    _xlfn.CONCAT("/cantos/resucito/", AG222, "/", _xlpm.texto_limpio, ".html")
)</f>
        <v>/cantos/resucito/v/vendellibano.html</v>
      </c>
      <c r="AF222" t="s">
        <v>326</v>
      </c>
      <c r="AG222" t="str">
        <f>LOWER(LEFT(Table13456[[#This Row],[Titulo]],1))</f>
        <v>v</v>
      </c>
      <c r="AH222" t="str">
        <f>_xlfn.CONCAT(Table13456[[#This Row],[ID]:[c021]])</f>
        <v>{id:221,title: "Ven del Líbano", subtitle: "Cantar de los cantares 4,8ss", category: "Precatecumenado", moments: ["Navidad", "Pentecostés", "Comunión", "Antiguo Testamento"], url: "/cantos/resucito/v/vendellibano.html"},</v>
      </c>
      <c r="AI222" t="str">
        <f>UPPER(Table13456[[#This Row],[Titulo]])</f>
        <v>VEN DEL LÍBANO</v>
      </c>
      <c r="AJ222" t="str">
        <f>LOWER(SUBSTITUTE(Table13456[[#This Row],[CANTO]], " ", ""))</f>
        <v>vendellíbano</v>
      </c>
      <c r="AK222" t="str">
        <f>Table13456[[#This Row],[Subtitle5]]</f>
        <v>Cantar de los cantares 4,8ss</v>
      </c>
      <c r="AM222" t="str">
        <f>Table1[[#Headers],[CANTO]]</f>
        <v>CANTO</v>
      </c>
      <c r="AN222" t="str">
        <f>Table13456[[#This Row],[CANTO]]</f>
        <v>VEN DEL LÍBANO</v>
      </c>
    </row>
    <row r="223" spans="1:40" x14ac:dyDescent="0.35">
      <c r="A223">
        <v>167</v>
      </c>
      <c r="B223" t="s">
        <v>311</v>
      </c>
      <c r="C223">
        <v>222</v>
      </c>
      <c r="D223" t="s">
        <v>312</v>
      </c>
      <c r="E223" t="s">
        <v>313</v>
      </c>
      <c r="F223" t="s">
        <v>314</v>
      </c>
      <c r="G223" t="s">
        <v>734</v>
      </c>
      <c r="H223" t="s">
        <v>316</v>
      </c>
      <c r="I223" t="s">
        <v>317</v>
      </c>
      <c r="J223" t="s">
        <v>314</v>
      </c>
      <c r="K223" t="s">
        <v>735</v>
      </c>
      <c r="L223" t="s">
        <v>319</v>
      </c>
      <c r="M223" t="s">
        <v>320</v>
      </c>
      <c r="N223" t="s">
        <v>314</v>
      </c>
      <c r="O223" t="s">
        <v>329</v>
      </c>
      <c r="P223" t="s">
        <v>314</v>
      </c>
      <c r="Q223" t="s">
        <v>322</v>
      </c>
      <c r="R223" t="s">
        <v>314</v>
      </c>
      <c r="S223" t="s">
        <v>362</v>
      </c>
      <c r="T223" t="s">
        <v>323</v>
      </c>
      <c r="U223" t="s">
        <v>297</v>
      </c>
      <c r="V223" t="s">
        <v>323</v>
      </c>
      <c r="W223" t="s">
        <v>299</v>
      </c>
      <c r="X223" t="s">
        <v>323</v>
      </c>
      <c r="Y223" t="s">
        <v>332</v>
      </c>
      <c r="AD223" t="s">
        <v>325</v>
      </c>
      <c r="AE223" t="str" cm="1">
        <f t="array" ref="AE223">_xlfn.LET(
    _xlpm.texto_limpio, _xlfn.REDUCE(
        LOWER(Table13456[[#This Row],[Titulo]]),
        {"á";"é";"í";"ó";"ú";"ñ";",";" "},
        _xlfn.LAMBDA(_xlpm.acum,_xlpm.caracter, SUBSTITUTE(_xlpm.acum, _xlpm.caracter, CHOOSE(MATCH(_xlpm.caracter, {"á";"é";"í";"ó";"ú";"ñ";",";" "}, 0), "a","e","i","o","u","n","","")))
    ),
    _xlfn.CONCAT("/cantos/resucito/", AG223, "/", _xlpm.texto_limpio, ".html")
)</f>
        <v>/cantos/resucito/v/venespiritusanto.html</v>
      </c>
      <c r="AF223" t="s">
        <v>326</v>
      </c>
      <c r="AG223" t="str">
        <f>LOWER(LEFT(Table13456[[#This Row],[Titulo]],1))</f>
        <v>v</v>
      </c>
      <c r="AH223" t="str">
        <f>_xlfn.CONCAT(Table13456[[#This Row],[ID]:[c021]])</f>
        <v>{id:222,title: "Ven, Espíritu Santo", subtitle: "Secuencia de Pentecostés - Himno latin. «Veni, Sancte Spiritus»", category: "Precatecumenado", moments: ["Adviento", "Pentecostés", "Virgen", "Nuevo Testamento"], url: "/cantos/resucito/v/venespiritusanto.html"},</v>
      </c>
      <c r="AI223" t="str">
        <f>UPPER(Table13456[[#This Row],[Titulo]])</f>
        <v>VEN, ESPÍRITU SANTO</v>
      </c>
      <c r="AJ223" t="str">
        <f>LOWER(SUBSTITUTE(Table13456[[#This Row],[CANTO]], " ", ""))</f>
        <v>ven,espíritusanto</v>
      </c>
      <c r="AK223" t="str">
        <f>Table13456[[#This Row],[Subtitle5]]</f>
        <v>Secuencia de Pentecostés - Himno latin. «Veni, Sancte Spiritus»</v>
      </c>
      <c r="AM223" t="str">
        <f>Table1[[#Headers],[CANTO]]</f>
        <v>CANTO</v>
      </c>
      <c r="AN223" t="str">
        <f>Table13456[[#This Row],[CANTO]]</f>
        <v>VEN, ESPÍRITU SANTO</v>
      </c>
    </row>
    <row r="224" spans="1:40" x14ac:dyDescent="0.35">
      <c r="A224">
        <v>168</v>
      </c>
      <c r="B224" t="s">
        <v>311</v>
      </c>
      <c r="C224">
        <v>223</v>
      </c>
      <c r="D224" t="s">
        <v>312</v>
      </c>
      <c r="E224" t="s">
        <v>313</v>
      </c>
      <c r="F224" t="s">
        <v>314</v>
      </c>
      <c r="G224" t="s">
        <v>736</v>
      </c>
      <c r="H224" t="s">
        <v>316</v>
      </c>
      <c r="I224" t="s">
        <v>317</v>
      </c>
      <c r="J224" t="s">
        <v>314</v>
      </c>
      <c r="K224" t="s">
        <v>737</v>
      </c>
      <c r="L224" t="s">
        <v>319</v>
      </c>
      <c r="M224" t="s">
        <v>320</v>
      </c>
      <c r="N224" t="s">
        <v>314</v>
      </c>
      <c r="O224" t="s">
        <v>329</v>
      </c>
      <c r="P224" t="s">
        <v>314</v>
      </c>
      <c r="Q224" t="s">
        <v>322</v>
      </c>
      <c r="R224" t="s">
        <v>314</v>
      </c>
      <c r="S224" t="s">
        <v>360</v>
      </c>
      <c r="T224" t="s">
        <v>323</v>
      </c>
      <c r="U224" t="s">
        <v>301</v>
      </c>
      <c r="AD224" t="s">
        <v>325</v>
      </c>
      <c r="AE224" t="str" cm="1">
        <f t="array" ref="AE224">_xlfn.LET(
    _xlpm.texto_limpio, _xlfn.REDUCE(
        LOWER(Table13456[[#This Row],[Titulo]]),
        {"á";"é";"í";"ó";"ú";"ñ";",";" "},
        _xlfn.LAMBDA(_xlpm.acum,_xlpm.caracter, SUBSTITUTE(_xlpm.acum, _xlpm.caracter, CHOOSE(MATCH(_xlpm.caracter, {"á";"é";"í";"ó";"ú";"ñ";",";" "}, 0), "a","e","i","o","u","n","","")))
    ),
    _xlfn.CONCAT("/cantos/resucito/", AG224, "/", _xlpm.texto_limpio, ".html")
)</f>
        <v>/cantos/resucito/v/venhijodelhombre.html</v>
      </c>
      <c r="AF224" t="s">
        <v>326</v>
      </c>
      <c r="AG224" t="str">
        <f>LOWER(LEFT(Table13456[[#This Row],[Titulo]],1))</f>
        <v>v</v>
      </c>
      <c r="AH224" t="str">
        <f>_xlfn.CONCAT(Table13456[[#This Row],[ID]:[c021]])</f>
        <v>{id:223,title: "Ven, Hijo del Hombre", subtitle: "Apocalipsis 21,17ss", category: "Precatecumenado", moments: ["Navidad", "Niños"], url: "/cantos/resucito/v/venhijodelhombre.html"},</v>
      </c>
      <c r="AI224" t="str">
        <f>UPPER(Table13456[[#This Row],[Titulo]])</f>
        <v>VEN, HIJO DEL HOMBRE</v>
      </c>
      <c r="AJ224" t="str">
        <f>LOWER(SUBSTITUTE(Table13456[[#This Row],[CANTO]], " ", ""))</f>
        <v>ven,hijodelhombre</v>
      </c>
      <c r="AK224" t="str">
        <f>Table13456[[#This Row],[Subtitle5]]</f>
        <v>Apocalipsis 21,17ss</v>
      </c>
      <c r="AM224" t="str">
        <f>Table1[[#Headers],[CANTO]]</f>
        <v>CANTO</v>
      </c>
      <c r="AN224" t="str">
        <f>Table13456[[#This Row],[CANTO]]</f>
        <v>VEN, HIJO DEL HOMBRE</v>
      </c>
    </row>
    <row r="225" spans="1:40" x14ac:dyDescent="0.35">
      <c r="A225">
        <v>169</v>
      </c>
      <c r="B225" t="s">
        <v>311</v>
      </c>
      <c r="C225">
        <v>224</v>
      </c>
      <c r="D225" t="s">
        <v>312</v>
      </c>
      <c r="E225" t="s">
        <v>313</v>
      </c>
      <c r="F225" t="s">
        <v>314</v>
      </c>
      <c r="G225" t="s">
        <v>738</v>
      </c>
      <c r="H225" t="s">
        <v>316</v>
      </c>
      <c r="I225" t="s">
        <v>317</v>
      </c>
      <c r="J225" t="s">
        <v>314</v>
      </c>
      <c r="K225" t="s">
        <v>709</v>
      </c>
      <c r="L225" t="s">
        <v>319</v>
      </c>
      <c r="M225" t="s">
        <v>320</v>
      </c>
      <c r="N225" t="s">
        <v>314</v>
      </c>
      <c r="O225" t="s">
        <v>329</v>
      </c>
      <c r="P225" t="s">
        <v>314</v>
      </c>
      <c r="Q225" t="s">
        <v>322</v>
      </c>
      <c r="R225" t="s">
        <v>314</v>
      </c>
      <c r="S225" t="s">
        <v>360</v>
      </c>
      <c r="T225" t="s">
        <v>323</v>
      </c>
      <c r="U225" t="s">
        <v>301</v>
      </c>
      <c r="AD225" t="s">
        <v>325</v>
      </c>
      <c r="AE225" t="str" cm="1">
        <f t="array" ref="AE225">_xlfn.LET(
    _xlpm.texto_limpio, _xlfn.REDUCE(
        LOWER(Table13456[[#This Row],[Titulo]]),
        {"á";"é";"í";"ó";"ú";"ñ";",";" "},
        _xlfn.LAMBDA(_xlpm.acum,_xlpm.caracter, SUBSTITUTE(_xlpm.acum, _xlpm.caracter, CHOOSE(MATCH(_xlpm.caracter, {"á";"é";"í";"ó";"ú";"ñ";",";" "}, 0), "a","e","i","o","u","n","","")))
    ),
    _xlfn.CONCAT("/cantos/resucito/", AG225, "/", _xlpm.texto_limpio, ".html")
)</f>
        <v>/cantos/resucito/v/venicreator.html</v>
      </c>
      <c r="AF225" t="s">
        <v>326</v>
      </c>
      <c r="AG225" t="str">
        <f>LOWER(LEFT(Table13456[[#This Row],[Titulo]],1))</f>
        <v>v</v>
      </c>
      <c r="AH225" t="str">
        <f>_xlfn.CONCAT(Table13456[[#This Row],[ID]:[c021]])</f>
        <v>{id:224,title: "Veni Creator", subtitle: "Himno latin", category: "Precatecumenado", moments: ["Navidad", "Niños"], url: "/cantos/resucito/v/venicreator.html"},</v>
      </c>
      <c r="AI225" t="str">
        <f>UPPER(Table13456[[#This Row],[Titulo]])</f>
        <v>VENI CREATOR</v>
      </c>
      <c r="AJ225" t="str">
        <f>LOWER(SUBSTITUTE(Table13456[[#This Row],[CANTO]], " ", ""))</f>
        <v>venicreator</v>
      </c>
      <c r="AK225" t="str">
        <f>Table13456[[#This Row],[Subtitle5]]</f>
        <v>Himno latin</v>
      </c>
      <c r="AM225" t="str">
        <f>Table1[[#Headers],[CANTO]]</f>
        <v>CANTO</v>
      </c>
      <c r="AN225" t="str">
        <f>Table13456[[#This Row],[CANTO]]</f>
        <v>VENI CREATOR</v>
      </c>
    </row>
    <row r="226" spans="1:40" x14ac:dyDescent="0.35">
      <c r="A226">
        <v>170</v>
      </c>
      <c r="B226" t="s">
        <v>311</v>
      </c>
      <c r="C226">
        <v>225</v>
      </c>
      <c r="D226" t="s">
        <v>312</v>
      </c>
      <c r="E226" t="s">
        <v>313</v>
      </c>
      <c r="F226" t="s">
        <v>314</v>
      </c>
      <c r="G226" t="s">
        <v>739</v>
      </c>
      <c r="H226" t="s">
        <v>316</v>
      </c>
      <c r="I226" t="s">
        <v>317</v>
      </c>
      <c r="J226" t="s">
        <v>314</v>
      </c>
      <c r="K226" t="s">
        <v>740</v>
      </c>
      <c r="L226" t="s">
        <v>319</v>
      </c>
      <c r="M226" t="s">
        <v>320</v>
      </c>
      <c r="N226" t="s">
        <v>314</v>
      </c>
      <c r="O226" t="s">
        <v>329</v>
      </c>
      <c r="P226" t="s">
        <v>314</v>
      </c>
      <c r="Q226" t="s">
        <v>322</v>
      </c>
      <c r="R226" t="s">
        <v>314</v>
      </c>
      <c r="S226" t="s">
        <v>305</v>
      </c>
      <c r="T226" t="s">
        <v>323</v>
      </c>
      <c r="U226" t="s">
        <v>338</v>
      </c>
      <c r="AD226" t="s">
        <v>325</v>
      </c>
      <c r="AE226" t="str" cm="1">
        <f t="array" ref="AE226">_xlfn.LET(
    _xlpm.texto_limpio, _xlfn.REDUCE(
        LOWER(Table13456[[#This Row],[Titulo]]),
        {"á";"é";"í";"ó";"ú";"ñ";",";" "},
        _xlfn.LAMBDA(_xlpm.acum,_xlpm.caracter, SUBSTITUTE(_xlpm.acum, _xlpm.caracter, CHOOSE(MATCH(_xlpm.caracter, {"á";"é";"í";"ó";"ú";"ñ";",";" "}, 0), "a","e","i","o","u","n","","")))
    ),
    _xlfn.CONCAT("/cantos/resucito/", AG226, "/", _xlpm.texto_limpio, ".html")
)</f>
        <v>/cantos/resucito/v/vieneelsenor.html</v>
      </c>
      <c r="AF226" t="s">
        <v>326</v>
      </c>
      <c r="AG226" t="str">
        <f>LOWER(LEFT(Table13456[[#This Row],[Titulo]],1))</f>
        <v>v</v>
      </c>
      <c r="AH226" t="str">
        <f>_xlfn.CONCAT(Table13456[[#This Row],[ID]:[c021]])</f>
        <v>{id:225,title: "Viene el Señor", subtitle: "Salmo 93 (92) - Apocalipsis 1,5-7", category: "Precatecumenado", moments: ["Entrada", "Antiguo Testamento"], url: "/cantos/resucito/v/vieneelsenor.html"},</v>
      </c>
      <c r="AI226" t="str">
        <f>UPPER(Table13456[[#This Row],[Titulo]])</f>
        <v>VIENE EL SEÑOR</v>
      </c>
      <c r="AJ226" t="str">
        <f>LOWER(SUBSTITUTE(Table13456[[#This Row],[CANTO]], " ", ""))</f>
        <v>vieneelseñor</v>
      </c>
      <c r="AK226" t="str">
        <f>Table13456[[#This Row],[Subtitle5]]</f>
        <v>Salmo 93 (92) - Apocalipsis 1,5-7</v>
      </c>
      <c r="AM226" t="str">
        <f>Table1[[#Headers],[CANTO]]</f>
        <v>CANTO</v>
      </c>
      <c r="AN226" t="str">
        <f>Table13456[[#This Row],[CANTO]]</f>
        <v>VIENE EL SEÑOR</v>
      </c>
    </row>
    <row r="227" spans="1:40" x14ac:dyDescent="0.35">
      <c r="A227">
        <v>171</v>
      </c>
      <c r="B227" t="s">
        <v>311</v>
      </c>
      <c r="C227">
        <v>226</v>
      </c>
      <c r="D227" t="s">
        <v>312</v>
      </c>
      <c r="E227" t="s">
        <v>313</v>
      </c>
      <c r="F227" t="s">
        <v>314</v>
      </c>
      <c r="G227" t="s">
        <v>741</v>
      </c>
      <c r="H227" t="s">
        <v>316</v>
      </c>
      <c r="I227" t="s">
        <v>317</v>
      </c>
      <c r="J227" t="s">
        <v>314</v>
      </c>
      <c r="K227" t="s">
        <v>742</v>
      </c>
      <c r="L227" t="s">
        <v>319</v>
      </c>
      <c r="M227" t="s">
        <v>320</v>
      </c>
      <c r="N227" t="s">
        <v>314</v>
      </c>
      <c r="O227" t="s">
        <v>329</v>
      </c>
      <c r="P227" t="s">
        <v>314</v>
      </c>
      <c r="Q227" t="s">
        <v>322</v>
      </c>
      <c r="R227" t="s">
        <v>314</v>
      </c>
      <c r="S227" t="s">
        <v>297</v>
      </c>
      <c r="AD227" t="s">
        <v>325</v>
      </c>
      <c r="AE227" t="str" cm="1">
        <f t="array" ref="AE227">_xlfn.LET(
    _xlpm.texto_limpio, _xlfn.REDUCE(
        LOWER(Table13456[[#This Row],[Titulo]]),
        {"á";"é";"í";"ó";"ú";"ñ";",";" "},
        _xlfn.LAMBDA(_xlpm.acum,_xlpm.caracter, SUBSTITUTE(_xlpm.acum, _xlpm.caracter, CHOOSE(MATCH(_xlpm.caracter, {"á";"é";"í";"ó";"ú";"ñ";",";" "}, 0), "a","e","i","o","u","n","","")))
    ),
    _xlfn.CONCAT("/cantos/resucito/", AG227, "/", _xlpm.texto_limpio, ".html")
)</f>
        <v>/cantos/resucito/v/virgendelamaravilla.html</v>
      </c>
      <c r="AF227" t="s">
        <v>326</v>
      </c>
      <c r="AG227" t="str">
        <f>LOWER(LEFT(Table13456[[#This Row],[Titulo]],1))</f>
        <v>v</v>
      </c>
      <c r="AH227" t="str">
        <f>_xlfn.CONCAT(Table13456[[#This Row],[ID]:[c021]])</f>
        <v>{id:226,title: "Virgen de la maravilla", subtitle: "(Dante Allghlerl)", category: "Precatecumenado", moments: ["Pentecostés"], url: "/cantos/resucito/v/virgendelamaravilla.html"},</v>
      </c>
      <c r="AI227" t="str">
        <f>UPPER(Table13456[[#This Row],[Titulo]])</f>
        <v>VIRGEN DE LA MARAVILLA</v>
      </c>
      <c r="AJ227" t="str">
        <f>LOWER(SUBSTITUTE(Table13456[[#This Row],[CANTO]], " ", ""))</f>
        <v>virgendelamaravilla</v>
      </c>
      <c r="AK227" t="str">
        <f>Table13456[[#This Row],[Subtitle5]]</f>
        <v>(Dante Allghlerl)</v>
      </c>
      <c r="AM227" t="str">
        <f>Table1[[#Headers],[CANTO]]</f>
        <v>CANTO</v>
      </c>
      <c r="AN227" t="str">
        <f>Table13456[[#This Row],[CANTO]]</f>
        <v>VIRGEN DE LA MARAVILLA</v>
      </c>
    </row>
    <row r="228" spans="1:40" x14ac:dyDescent="0.35">
      <c r="A228">
        <v>172</v>
      </c>
      <c r="B228" t="s">
        <v>311</v>
      </c>
      <c r="C228">
        <v>227</v>
      </c>
      <c r="D228" t="s">
        <v>312</v>
      </c>
      <c r="E228" t="s">
        <v>313</v>
      </c>
      <c r="F228" t="s">
        <v>314</v>
      </c>
      <c r="G228" t="s">
        <v>743</v>
      </c>
      <c r="H228" t="s">
        <v>316</v>
      </c>
      <c r="I228" t="s">
        <v>317</v>
      </c>
      <c r="J228" t="s">
        <v>314</v>
      </c>
      <c r="K228" t="s">
        <v>744</v>
      </c>
      <c r="L228" t="s">
        <v>319</v>
      </c>
      <c r="M228" t="s">
        <v>320</v>
      </c>
      <c r="N228" t="s">
        <v>314</v>
      </c>
      <c r="O228" t="s">
        <v>329</v>
      </c>
      <c r="P228" t="s">
        <v>314</v>
      </c>
      <c r="Q228" t="s">
        <v>322</v>
      </c>
      <c r="R228" t="s">
        <v>314</v>
      </c>
      <c r="S228" t="s">
        <v>362</v>
      </c>
      <c r="T228" t="s">
        <v>323</v>
      </c>
      <c r="U228" t="s">
        <v>331</v>
      </c>
      <c r="V228" t="s">
        <v>323</v>
      </c>
      <c r="W228" t="s">
        <v>332</v>
      </c>
      <c r="AD228" t="s">
        <v>325</v>
      </c>
      <c r="AE228" t="str" cm="1">
        <f t="array" ref="AE228">_xlfn.LET(
    _xlpm.texto_limpio, _xlfn.REDUCE(
        LOWER(Table13456[[#This Row],[Titulo]]),
        {"á";"é";"í";"ó";"ú";"ñ";",";" "},
        _xlfn.LAMBDA(_xlpm.acum,_xlpm.caracter, SUBSTITUTE(_xlpm.acum, _xlpm.caracter, CHOOSE(MATCH(_xlpm.caracter, {"á";"é";"í";"ó";"ú";"ñ";",";" "}, 0), "a","e","i","o","u","n","","")))
    ),
    _xlfn.CONCAT("/cantos/resucito/", AG228, "/", _xlpm.texto_limpio, ".html")
)</f>
        <v>/cantos/resucito/v/vividalegres.html</v>
      </c>
      <c r="AF228" t="s">
        <v>326</v>
      </c>
      <c r="AG228" t="str">
        <f>LOWER(LEFT(Table13456[[#This Row],[Titulo]],1))</f>
        <v>v</v>
      </c>
      <c r="AH228" t="str">
        <f>_xlfn.CONCAT(Table13456[[#This Row],[ID]:[c021]])</f>
        <v>{id:227,title: "Vivid alegres", subtitle: "Filipenses 4,4ss", category: "Precatecumenado", moments: ["Adviento", "Final", "Nuevo Testamento"], url: "/cantos/resucito/v/vividalegres.html"},</v>
      </c>
      <c r="AI228" t="str">
        <f>UPPER(Table13456[[#This Row],[Titulo]])</f>
        <v>VIVID ALEGRES</v>
      </c>
      <c r="AJ228" t="str">
        <f>LOWER(SUBSTITUTE(Table13456[[#This Row],[CANTO]], " ", ""))</f>
        <v>vividalegres</v>
      </c>
      <c r="AK228" t="str">
        <f>Table13456[[#This Row],[Subtitle5]]</f>
        <v>Filipenses 4,4ss</v>
      </c>
      <c r="AM228" t="str">
        <f>Table1[[#Headers],[CANTO]]</f>
        <v>CANTO</v>
      </c>
      <c r="AN228" t="str">
        <f>Table13456[[#This Row],[CANTO]]</f>
        <v>VIVID ALEGRES</v>
      </c>
    </row>
    <row r="229" spans="1:40" x14ac:dyDescent="0.35">
      <c r="A229">
        <v>173</v>
      </c>
      <c r="B229" t="s">
        <v>311</v>
      </c>
      <c r="C229">
        <v>228</v>
      </c>
      <c r="D229" t="s">
        <v>312</v>
      </c>
      <c r="E229" t="s">
        <v>313</v>
      </c>
      <c r="F229" t="s">
        <v>314</v>
      </c>
      <c r="G229" t="s">
        <v>745</v>
      </c>
      <c r="H229" t="s">
        <v>316</v>
      </c>
      <c r="I229" t="s">
        <v>317</v>
      </c>
      <c r="J229" t="s">
        <v>314</v>
      </c>
      <c r="K229" t="s">
        <v>746</v>
      </c>
      <c r="L229" t="s">
        <v>319</v>
      </c>
      <c r="M229" t="s">
        <v>320</v>
      </c>
      <c r="N229" t="s">
        <v>314</v>
      </c>
      <c r="O229" t="s">
        <v>329</v>
      </c>
      <c r="P229" t="s">
        <v>314</v>
      </c>
      <c r="Q229" t="s">
        <v>322</v>
      </c>
      <c r="R229" t="s">
        <v>314</v>
      </c>
      <c r="S229" t="s">
        <v>297</v>
      </c>
      <c r="AD229" t="s">
        <v>325</v>
      </c>
      <c r="AE229" t="str" cm="1">
        <f t="array" ref="AE229">_xlfn.LET(
    _xlpm.texto_limpio, _xlfn.REDUCE(
        LOWER(Table13456[[#This Row],[Titulo]]),
        {"á";"é";"í";"ó";"ú";"ñ";",";" "},
        _xlfn.LAMBDA(_xlpm.acum,_xlpm.caracter, SUBSTITUTE(_xlpm.acum, _xlpm.caracter, CHOOSE(MATCH(_xlpm.caracter, {"á";"é";"í";"ó";"ú";"ñ";",";" "}, 0), "a","e","i","o","u","n","","")))
    ),
    _xlfn.CONCAT("/cantos/resucito/", AG229, "/", _xlpm.texto_limpio, ".html")
)</f>
        <v>/cantos/resucito/v/vosotrossoislaluzdelmundo.html</v>
      </c>
      <c r="AF229" t="s">
        <v>326</v>
      </c>
      <c r="AG229" t="str">
        <f>LOWER(LEFT(Table13456[[#This Row],[Titulo]],1))</f>
        <v>v</v>
      </c>
      <c r="AH229" t="str">
        <f>_xlfn.CONCAT(Table13456[[#This Row],[ID]:[c021]])</f>
        <v>{id:228,title: "Vosotros sois la luz del mundo", subtitle: "Mateo 5,14ss ", category: "Precatecumenado", moments: ["Pentecostés"], url: "/cantos/resucito/v/vosotrossoislaluzdelmundo.html"},</v>
      </c>
      <c r="AI229" t="str">
        <f>UPPER(Table13456[[#This Row],[Titulo]])</f>
        <v>VOSOTROS SOIS LA LUZ DEL MUNDO</v>
      </c>
      <c r="AJ229" t="str">
        <f>LOWER(SUBSTITUTE(Table13456[[#This Row],[CANTO]], " ", ""))</f>
        <v>vosotrossoislaluzdelmundo</v>
      </c>
      <c r="AK229" t="str">
        <f>Table13456[[#This Row],[Subtitle5]]</f>
        <v xml:space="preserve">Mateo 5,14ss </v>
      </c>
      <c r="AM229" t="str">
        <f>Table1[[#Headers],[CANTO]]</f>
        <v>CANTO</v>
      </c>
      <c r="AN229" t="str">
        <f>Table13456[[#This Row],[CANTO]]</f>
        <v>VOSOTROS SOIS LA LUZ DEL MUNDO</v>
      </c>
    </row>
    <row r="230" spans="1:40" x14ac:dyDescent="0.35">
      <c r="A230">
        <v>174</v>
      </c>
      <c r="B230" t="s">
        <v>311</v>
      </c>
      <c r="C230">
        <v>229</v>
      </c>
      <c r="D230" t="s">
        <v>312</v>
      </c>
      <c r="E230" t="s">
        <v>313</v>
      </c>
      <c r="F230" t="s">
        <v>314</v>
      </c>
      <c r="G230" t="s">
        <v>747</v>
      </c>
      <c r="H230" t="s">
        <v>316</v>
      </c>
      <c r="I230" t="s">
        <v>317</v>
      </c>
      <c r="J230" t="s">
        <v>314</v>
      </c>
      <c r="K230" t="s">
        <v>134</v>
      </c>
      <c r="L230" t="s">
        <v>319</v>
      </c>
      <c r="M230" t="s">
        <v>320</v>
      </c>
      <c r="N230" t="s">
        <v>314</v>
      </c>
      <c r="O230" t="s">
        <v>329</v>
      </c>
      <c r="P230" t="s">
        <v>314</v>
      </c>
      <c r="Q230" t="s">
        <v>322</v>
      </c>
      <c r="R230" t="s">
        <v>314</v>
      </c>
      <c r="S230" t="s">
        <v>362</v>
      </c>
      <c r="T230" t="s">
        <v>323</v>
      </c>
      <c r="U230" t="s">
        <v>297</v>
      </c>
      <c r="V230" t="s">
        <v>323</v>
      </c>
      <c r="W230" t="s">
        <v>338</v>
      </c>
      <c r="X230" t="s">
        <v>323</v>
      </c>
      <c r="Y230" t="s">
        <v>332</v>
      </c>
      <c r="AD230" t="s">
        <v>325</v>
      </c>
      <c r="AE230" t="str" cm="1">
        <f t="array" ref="AE230">_xlfn.LET(
    _xlpm.texto_limpio, _xlfn.REDUCE(
        LOWER(Table13456[[#This Row],[Titulo]]),
        {"á";"é";"í";"ó";"ú";"ñ";",";" "},
        _xlfn.LAMBDA(_xlpm.acum,_xlpm.caracter, SUBSTITUTE(_xlpm.acum, _xlpm.caracter, CHOOSE(MATCH(_xlpm.caracter, {"á";"é";"í";"ó";"ú";"ñ";",";" "}, 0), "a","e","i","o","u","n","","")))
    ),
    _xlfn.CONCAT("/cantos/resucito/", AG230, "/", _xlpm.texto_limpio, ".html")
)</f>
        <v>/cantos/resucito/y/yavienemidios.html</v>
      </c>
      <c r="AF230" t="s">
        <v>326</v>
      </c>
      <c r="AG230" t="str">
        <f>LOWER(LEFT(Table13456[[#This Row],[Titulo]],1))</f>
        <v>y</v>
      </c>
      <c r="AH230" t="str">
        <f>_xlfn.CONCAT(Table13456[[#This Row],[ID]:[c021]])</f>
        <v>{id:229,title: "Ya viene mi Dios", subtitle: "Villancico (Kiko Argüello)", category: "Precatecumenado", moments: ["Adviento", "Pentecostés", "Antiguo Testamento", "Nuevo Testamento"], url: "/cantos/resucito/y/yavienemidios.html"},</v>
      </c>
      <c r="AI230" t="str">
        <f>UPPER(Table13456[[#This Row],[Titulo]])</f>
        <v>YA VIENE MI DIOS</v>
      </c>
      <c r="AJ230" t="str">
        <f>LOWER(SUBSTITUTE(Table13456[[#This Row],[CANTO]], " ", ""))</f>
        <v>yavienemidios</v>
      </c>
      <c r="AK230" t="str">
        <f>Table13456[[#This Row],[Subtitle5]]</f>
        <v>Villancico (Kiko Argüello)</v>
      </c>
      <c r="AM230" t="str">
        <f>Table1[[#Headers],[CANTO]]</f>
        <v>CANTO</v>
      </c>
      <c r="AN230" t="str">
        <f>Table13456[[#This Row],[CANTO]]</f>
        <v>YA VIENE MI DIOS</v>
      </c>
    </row>
    <row r="231" spans="1:40" x14ac:dyDescent="0.35">
      <c r="A231">
        <v>175</v>
      </c>
      <c r="B231" t="s">
        <v>311</v>
      </c>
      <c r="C231">
        <v>230</v>
      </c>
      <c r="D231" t="s">
        <v>312</v>
      </c>
      <c r="E231" t="s">
        <v>313</v>
      </c>
      <c r="F231" t="s">
        <v>314</v>
      </c>
      <c r="G231" t="s">
        <v>748</v>
      </c>
      <c r="H231" t="s">
        <v>316</v>
      </c>
      <c r="I231" t="s">
        <v>317</v>
      </c>
      <c r="J231" t="s">
        <v>314</v>
      </c>
      <c r="K231" t="s">
        <v>749</v>
      </c>
      <c r="L231" t="s">
        <v>319</v>
      </c>
      <c r="M231" t="s">
        <v>320</v>
      </c>
      <c r="N231" t="s">
        <v>314</v>
      </c>
      <c r="O231" t="s">
        <v>329</v>
      </c>
      <c r="P231" t="s">
        <v>314</v>
      </c>
      <c r="Q231" t="s">
        <v>322</v>
      </c>
      <c r="R231" t="s">
        <v>314</v>
      </c>
      <c r="S231" t="s">
        <v>299</v>
      </c>
      <c r="AD231" t="s">
        <v>325</v>
      </c>
      <c r="AE231" t="str" cm="1">
        <f t="array" ref="AE231">_xlfn.LET(
    _xlpm.texto_limpio, _xlfn.REDUCE(
        LOWER(Table13456[[#This Row],[Titulo]]),
        {"á";"é";"í";"ó";"ú";"ñ";",";" "},
        _xlfn.LAMBDA(_xlpm.acum,_xlpm.caracter, SUBSTITUTE(_xlpm.acum, _xlpm.caracter, CHOOSE(MATCH(_xlpm.caracter, {"á";"é";"í";"ó";"ú";"ñ";",";" "}, 0), "a","e","i","o","u","n","","")))
    ),
    _xlfn.CONCAT("/cantos/resucito/", AG231, "/", _xlpm.texto_limpio, ".html")
)</f>
        <v>/cantos/resucito/y/yahvehtueresmidios.html</v>
      </c>
      <c r="AF231" t="s">
        <v>326</v>
      </c>
      <c r="AG231" t="str">
        <f>LOWER(LEFT(Table13456[[#This Row],[Titulo]],1))</f>
        <v>y</v>
      </c>
      <c r="AH231" t="str">
        <f>_xlfn.CONCAT(Table13456[[#This Row],[ID]:[c021]])</f>
        <v>{id:230,title: "Yahveh, tú eres mi Dios", subtitle: "Isaías 25,1-8", category: "Precatecumenado", moments: ["Virgen"], url: "/cantos/resucito/y/yahvehtueresmidios.html"},</v>
      </c>
      <c r="AI231" t="str">
        <f>UPPER(Table13456[[#This Row],[Titulo]])</f>
        <v>YAHVEH, TÚ ERES MI DIOS</v>
      </c>
      <c r="AJ231" t="str">
        <f>LOWER(SUBSTITUTE(Table13456[[#This Row],[CANTO]], " ", ""))</f>
        <v>yahveh,túeresmidios</v>
      </c>
      <c r="AK231" t="str">
        <f>Table13456[[#This Row],[Subtitle5]]</f>
        <v>Isaías 25,1-8</v>
      </c>
      <c r="AM231" t="str">
        <f>Table1[[#Headers],[CANTO]]</f>
        <v>CANTO</v>
      </c>
      <c r="AN231" t="str">
        <f>Table13456[[#This Row],[CANTO]]</f>
        <v>YAHVEH, TÚ ERES MI DIOS</v>
      </c>
    </row>
    <row r="232" spans="1:40" x14ac:dyDescent="0.35">
      <c r="A232">
        <v>176</v>
      </c>
      <c r="B232" t="s">
        <v>311</v>
      </c>
      <c r="C232">
        <v>231</v>
      </c>
      <c r="D232" t="s">
        <v>312</v>
      </c>
      <c r="E232" t="s">
        <v>313</v>
      </c>
      <c r="F232" t="s">
        <v>314</v>
      </c>
      <c r="G232" t="s">
        <v>750</v>
      </c>
      <c r="H232" t="s">
        <v>316</v>
      </c>
      <c r="I232" t="s">
        <v>317</v>
      </c>
      <c r="J232" t="s">
        <v>314</v>
      </c>
      <c r="K232" t="s">
        <v>751</v>
      </c>
      <c r="L232" t="s">
        <v>319</v>
      </c>
      <c r="M232" t="s">
        <v>320</v>
      </c>
      <c r="N232" t="s">
        <v>314</v>
      </c>
      <c r="O232" t="s">
        <v>329</v>
      </c>
      <c r="P232" t="s">
        <v>314</v>
      </c>
      <c r="Q232" t="s">
        <v>322</v>
      </c>
      <c r="R232" t="s">
        <v>314</v>
      </c>
      <c r="S232" t="s">
        <v>362</v>
      </c>
      <c r="T232" t="s">
        <v>323</v>
      </c>
      <c r="U232" t="s">
        <v>301</v>
      </c>
      <c r="V232" t="s">
        <v>323</v>
      </c>
      <c r="W232" t="s">
        <v>332</v>
      </c>
      <c r="AD232" t="s">
        <v>325</v>
      </c>
      <c r="AE232" t="str" cm="1">
        <f t="array" ref="AE232">_xlfn.LET(
    _xlpm.texto_limpio, _xlfn.REDUCE(
        LOWER(Table13456[[#This Row],[Titulo]]),
        {"á";"é";"í";"ó";"ú";"ñ";",";" "},
        _xlfn.LAMBDA(_xlpm.acum,_xlpm.caracter, SUBSTITUTE(_xlpm.acum, _xlpm.caracter, CHOOSE(MATCH(_xlpm.caracter, {"á";"é";"í";"ó";"ú";"ñ";",";" "}, 0), "a","e","i","o","u","n","","")))
    ),
    _xlfn.CONCAT("/cantos/resucito/", AG232, "/", _xlpm.texto_limpio, ".html")
)</f>
        <v>/cantos/resucito/y/yoteamosenor.html</v>
      </c>
      <c r="AF232" t="s">
        <v>326</v>
      </c>
      <c r="AG232" t="str">
        <f>LOWER(LEFT(Table13456[[#This Row],[Titulo]],1))</f>
        <v>y</v>
      </c>
      <c r="AH232" t="str">
        <f>_xlfn.CONCAT(Table13456[[#This Row],[ID]:[c021]])</f>
        <v>{id:231,title: "Yo te amo, Señor", subtitle: "Sal 18 (17)", category: "Precatecumenado", moments: ["Adviento", "Niños", "Nuevo Testamento"], url: "/cantos/resucito/y/yoteamosenor.html"},</v>
      </c>
      <c r="AI232" t="str">
        <f>UPPER(Table13456[[#This Row],[Titulo]])</f>
        <v>YO TE AMO, SEÑOR</v>
      </c>
      <c r="AJ232" t="str">
        <f>LOWER(SUBSTITUTE(Table13456[[#This Row],[CANTO]], " ", ""))</f>
        <v>yoteamo,señor</v>
      </c>
      <c r="AK232" t="str">
        <f>Table13456[[#This Row],[Subtitle5]]</f>
        <v>Sal 18 (17)</v>
      </c>
      <c r="AM232" t="str">
        <f>Table1[[#Headers],[CANTO]]</f>
        <v>CANTO</v>
      </c>
      <c r="AN232" t="str">
        <f>Table13456[[#This Row],[CANTO]]</f>
        <v>YO TE AMO, SEÑOR</v>
      </c>
    </row>
    <row r="233" spans="1:40" x14ac:dyDescent="0.35">
      <c r="A233">
        <v>177</v>
      </c>
      <c r="B233" t="s">
        <v>311</v>
      </c>
      <c r="C233">
        <v>232</v>
      </c>
      <c r="D233" t="s">
        <v>312</v>
      </c>
      <c r="E233" t="s">
        <v>313</v>
      </c>
      <c r="F233" t="s">
        <v>314</v>
      </c>
      <c r="G233" t="s">
        <v>752</v>
      </c>
      <c r="H233" t="s">
        <v>316</v>
      </c>
      <c r="I233" t="s">
        <v>317</v>
      </c>
      <c r="J233" t="s">
        <v>314</v>
      </c>
      <c r="K233" t="s">
        <v>753</v>
      </c>
      <c r="L233" t="s">
        <v>319</v>
      </c>
      <c r="M233" t="s">
        <v>320</v>
      </c>
      <c r="N233" t="s">
        <v>314</v>
      </c>
      <c r="O233" t="s">
        <v>329</v>
      </c>
      <c r="P233" t="s">
        <v>314</v>
      </c>
      <c r="Q233" t="s">
        <v>322</v>
      </c>
      <c r="R233" t="s">
        <v>314</v>
      </c>
      <c r="S233" t="s">
        <v>332</v>
      </c>
      <c r="AD233" t="s">
        <v>325</v>
      </c>
      <c r="AE233" t="str" cm="1">
        <f t="array" ref="AE233">_xlfn.LET(
    _xlpm.texto_limpio, _xlfn.REDUCE(
        LOWER(Table13456[[#This Row],[Titulo]]),
        {"á";"é";"í";"ó";"ú";"ñ";",";" "},
        _xlfn.LAMBDA(_xlpm.acum,_xlpm.caracter, SUBSTITUTE(_xlpm.acum, _xlpm.caracter, CHOOSE(MATCH(_xlpm.caracter, {"á";"é";"í";"ó";"ú";"ñ";",";" "}, 0), "a","e","i","o","u","n","","")))
    ),
    _xlfn.CONCAT("/cantos/resucito/", AG233, "/", _xlpm.texto_limpio, ".html")
)</f>
        <v>/cantos/resucito/y/yovengoareunir.html</v>
      </c>
      <c r="AF233" t="s">
        <v>326</v>
      </c>
      <c r="AG233" t="str">
        <f>LOWER(LEFT(Table13456[[#This Row],[Titulo]],1))</f>
        <v>y</v>
      </c>
      <c r="AH233" t="str">
        <f>_xlfn.CONCAT(Table13456[[#This Row],[ID]:[c021]])</f>
        <v>{id:232,title: "Yo vengo a reunir", subtitle: "Isaías 66,18-21", category: "Precatecumenado", moments: ["Nuevo Testamento"], url: "/cantos/resucito/y/yovengoareunir.html"},</v>
      </c>
      <c r="AI233" t="str">
        <f>UPPER(Table13456[[#This Row],[Titulo]])</f>
        <v>YO VENGO A REUNIR</v>
      </c>
      <c r="AJ233" t="str">
        <f>LOWER(SUBSTITUTE(Table13456[[#This Row],[CANTO]], " ", ""))</f>
        <v>yovengoareunir</v>
      </c>
      <c r="AK233" t="str">
        <f>Table13456[[#This Row],[Subtitle5]]</f>
        <v>Isaías 66,18-21</v>
      </c>
      <c r="AM233" t="str">
        <f>Table1[[#Headers],[CANTO]]</f>
        <v>CANTO</v>
      </c>
      <c r="AN233" t="str">
        <f>Table13456[[#This Row],[CANTO]]</f>
        <v>YO VENGO A REUNIR</v>
      </c>
    </row>
    <row r="234" spans="1:40" x14ac:dyDescent="0.35">
      <c r="A234">
        <v>178</v>
      </c>
      <c r="B234" t="s">
        <v>311</v>
      </c>
      <c r="C234">
        <v>233</v>
      </c>
      <c r="D234" t="s">
        <v>312</v>
      </c>
      <c r="E234" t="s">
        <v>313</v>
      </c>
      <c r="F234" t="s">
        <v>314</v>
      </c>
      <c r="G234" t="s">
        <v>754</v>
      </c>
      <c r="H234" t="s">
        <v>316</v>
      </c>
      <c r="I234" t="s">
        <v>317</v>
      </c>
      <c r="J234" t="s">
        <v>314</v>
      </c>
      <c r="K234" t="s">
        <v>755</v>
      </c>
      <c r="L234" t="s">
        <v>319</v>
      </c>
      <c r="M234" t="s">
        <v>320</v>
      </c>
      <c r="N234" t="s">
        <v>314</v>
      </c>
      <c r="O234" t="s">
        <v>329</v>
      </c>
      <c r="P234" t="s">
        <v>314</v>
      </c>
      <c r="Q234" t="s">
        <v>322</v>
      </c>
      <c r="R234" t="s">
        <v>314</v>
      </c>
      <c r="S234" t="s">
        <v>360</v>
      </c>
      <c r="T234" t="s">
        <v>323</v>
      </c>
      <c r="U234" t="s">
        <v>301</v>
      </c>
      <c r="AD234" t="s">
        <v>325</v>
      </c>
      <c r="AE234" t="str" cm="1">
        <f t="array" ref="AE234">_xlfn.LET(
    _xlpm.texto_limpio, _xlfn.REDUCE(
        LOWER(Table13456[[#This Row],[Titulo]]),
        {"á";"é";"í";"ó";"ú";"ñ";",";" "},
        _xlfn.LAMBDA(_xlpm.acum,_xlpm.caracter, SUBSTITUTE(_xlpm.acum, _xlpm.caracter, CHOOSE(MATCH(_xlpm.caracter, {"á";"é";"í";"ó";"ú";"ñ";",";" "}, 0), "a","e","i","o","u","n","","")))
    ),
    _xlfn.CONCAT("/cantos/resucito/", AG234, "/", _xlpm.texto_limpio, ".html")
)</f>
        <v>/cantos/resucito/z/zaqueo.html</v>
      </c>
      <c r="AF234" t="s">
        <v>326</v>
      </c>
      <c r="AG234" t="str">
        <f>LOWER(LEFT(Table13456[[#This Row],[Titulo]],1))</f>
        <v>z</v>
      </c>
      <c r="AH234" t="str">
        <f>_xlfn.CONCAT(Table13456[[#This Row],[ID]:[c021]])</f>
        <v>{id:233,title: "Zaqueo", subtitle: "Lucas 19,1-10", category: "Precatecumenado", moments: ["Navidad", "Niños"], url: "/cantos/resucito/z/zaqueo.html"},</v>
      </c>
      <c r="AI234" t="str">
        <f>UPPER(Table13456[[#This Row],[Titulo]])</f>
        <v>ZAQUEO</v>
      </c>
      <c r="AJ234" t="str">
        <f>LOWER(SUBSTITUTE(Table13456[[#This Row],[CANTO]], " ", ""))</f>
        <v>zaqueo</v>
      </c>
      <c r="AK234" t="str">
        <f>Table13456[[#This Row],[Subtitle5]]</f>
        <v>Lucas 19,1-10</v>
      </c>
      <c r="AM234" t="str">
        <f>Table1[[#Headers],[CANTO]]</f>
        <v>CANTO</v>
      </c>
      <c r="AN234" t="str">
        <f>Table13456[[#This Row],[CANTO]]</f>
        <v>ZAQUEO</v>
      </c>
    </row>
    <row r="235" spans="1:40" x14ac:dyDescent="0.35">
      <c r="A235">
        <v>245</v>
      </c>
      <c r="B235" t="s">
        <v>311</v>
      </c>
      <c r="C235">
        <v>234</v>
      </c>
      <c r="D235" t="s">
        <v>312</v>
      </c>
      <c r="E235" t="s">
        <v>313</v>
      </c>
      <c r="F235" t="s">
        <v>314</v>
      </c>
      <c r="G235" t="s">
        <v>756</v>
      </c>
      <c r="H235" t="s">
        <v>316</v>
      </c>
      <c r="I235" t="s">
        <v>317</v>
      </c>
      <c r="J235" t="s">
        <v>314</v>
      </c>
      <c r="K235" t="s">
        <v>757</v>
      </c>
      <c r="L235" t="s">
        <v>319</v>
      </c>
      <c r="M235" t="s">
        <v>320</v>
      </c>
      <c r="N235" t="s">
        <v>314</v>
      </c>
      <c r="O235" t="s">
        <v>329</v>
      </c>
      <c r="P235" t="s">
        <v>314</v>
      </c>
      <c r="Q235" t="s">
        <v>322</v>
      </c>
      <c r="R235" t="s">
        <v>314</v>
      </c>
      <c r="S235" t="s">
        <v>337</v>
      </c>
      <c r="T235" t="s">
        <v>323</v>
      </c>
      <c r="U235" t="s">
        <v>324</v>
      </c>
      <c r="V235" t="s">
        <v>323</v>
      </c>
      <c r="W235" t="s">
        <v>338</v>
      </c>
      <c r="AD235" t="s">
        <v>325</v>
      </c>
      <c r="AE235" t="str" cm="1">
        <f t="array" ref="AE235">_xlfn.LET(
    _xlpm.texto_limpio, _xlfn.REDUCE(
        LOWER(Table13456[[#This Row],[Titulo]]),
        {"á";"é";"í";"ó";"ú";"ñ";",";" "},
        _xlfn.LAMBDA(_xlpm.acum,_xlpm.caracter, SUBSTITUTE(_xlpm.acum, _xlpm.caracter, CHOOSE(MATCH(_xlpm.caracter, {"á";"é";"í";"ó";"ú";"ñ";",";" "}, 0), "a","e","i","o","u","n","","")))
    ),
    _xlfn.CONCAT("/cantos/resucito/", AG235, "/", _xlpm.texto_limpio, ".html")
)</f>
        <v>/cantos/resucito/p/prountuariodeacordes.html</v>
      </c>
      <c r="AF235" t="s">
        <v>326</v>
      </c>
      <c r="AG235" t="str">
        <f>LOWER(LEFT(Table13456[[#This Row],[Titulo]],1))</f>
        <v>p</v>
      </c>
      <c r="AH235" t="str">
        <f>_xlfn.CONCAT(Table13456[[#This Row],[ID]:[c021]])</f>
        <v>{id:234,title: "Prountuario de Acordes", subtitle: "Notas", category: "Precatecumenado", moments: ["Cuaresma", "Laudes/Visperas", "Antiguo Testamento"], url: "/cantos/resucito/p/prountuariodeacordes.html"},</v>
      </c>
      <c r="AI235" t="str">
        <f>UPPER(Table13456[[#This Row],[Titulo]])</f>
        <v>PROUNTUARIO DE ACORDES</v>
      </c>
      <c r="AJ235" t="str">
        <f>LOWER(SUBSTITUTE(Table13456[[#This Row],[CANTO]], " ", ""))</f>
        <v>prountuariodeacordes</v>
      </c>
      <c r="AK235" t="str">
        <f>Table13456[[#This Row],[Subtitle5]]</f>
        <v>Notas</v>
      </c>
      <c r="AM235" t="str">
        <f>Table1[[#Headers],[CANTO]]</f>
        <v>CANTO</v>
      </c>
      <c r="AN235" t="str">
        <f>Table13456[[#This Row],[CANTO]]</f>
        <v>PROUNTUARIO DE ACORDES</v>
      </c>
    </row>
    <row r="236" spans="1:40" x14ac:dyDescent="0.35">
      <c r="A236">
        <v>246</v>
      </c>
      <c r="B236" t="s">
        <v>311</v>
      </c>
      <c r="C236">
        <v>235</v>
      </c>
      <c r="D236" t="s">
        <v>312</v>
      </c>
      <c r="E236" t="s">
        <v>313</v>
      </c>
      <c r="F236" t="s">
        <v>314</v>
      </c>
      <c r="G236" t="s">
        <v>758</v>
      </c>
      <c r="H236" t="s">
        <v>316</v>
      </c>
      <c r="I236" t="s">
        <v>317</v>
      </c>
      <c r="J236" t="s">
        <v>314</v>
      </c>
      <c r="K236" t="s">
        <v>759</v>
      </c>
      <c r="L236" t="s">
        <v>319</v>
      </c>
      <c r="M236" t="s">
        <v>320</v>
      </c>
      <c r="N236" t="s">
        <v>314</v>
      </c>
      <c r="O236" s="8" t="s">
        <v>430</v>
      </c>
      <c r="P236" t="s">
        <v>314</v>
      </c>
      <c r="Q236" t="s">
        <v>322</v>
      </c>
      <c r="R236" t="s">
        <v>314</v>
      </c>
      <c r="S236" t="s">
        <v>338</v>
      </c>
      <c r="AD236" t="s">
        <v>325</v>
      </c>
      <c r="AE236" t="str" cm="1">
        <f t="array" ref="AE236">_xlfn.LET(
    _xlpm.texto_limpio, _xlfn.REDUCE(
        LOWER(Table13456[[#This Row],[Titulo]]),
        {"á";"é";"í";"ó";"ú";"ñ";",";" "},
        _xlfn.LAMBDA(_xlpm.acum,_xlpm.caracter, SUBSTITUTE(_xlpm.acum, _xlpm.caracter, CHOOSE(MATCH(_xlpm.caracter, {"á";"é";"í";"ó";"ú";"ñ";",";" "}, 0), "a","e","i","o","u","n","","")))
    ),
    _xlfn.CONCAT("/cantos/resucito/", AG236, "/", _xlpm.texto_limpio, ".html")
)</f>
        <v>/cantos/resucito/l/librodecantoenpdf.html</v>
      </c>
      <c r="AF236" t="s">
        <v>326</v>
      </c>
      <c r="AG236" t="str">
        <f>LOWER(LEFT(Table13456[[#This Row],[Titulo]],1))</f>
        <v>l</v>
      </c>
      <c r="AH236" t="str">
        <f>_xlfn.CONCAT(Table13456[[#This Row],[ID]:[c021]])</f>
        <v>{id:235,title: "Libro de Canto en PDF", subtitle: "Cantos del Camino Neo Catecumenal ", category: "Catecumenado", moments: ["Antiguo Testamento"], url: "/cantos/resucito/l/librodecantoenpdf.html"},</v>
      </c>
      <c r="AI236" t="str">
        <f>UPPER(Table13456[[#This Row],[Titulo]])</f>
        <v>LIBRO DE CANTO EN PDF</v>
      </c>
      <c r="AJ236" t="str">
        <f>LOWER(SUBSTITUTE(Table13456[[#This Row],[CANTO]], " ", ""))</f>
        <v>librodecantoenpdf</v>
      </c>
      <c r="AK236" t="str">
        <f>Table13456[[#This Row],[Subtitle5]]</f>
        <v xml:space="preserve">Cantos del Camino Neo Catecumenal </v>
      </c>
      <c r="AM236" t="str">
        <f>Table1[[#Headers],[CANTO]]</f>
        <v>CANTO</v>
      </c>
      <c r="AN236" t="str">
        <f>Table13456[[#This Row],[CANTO]]</f>
        <v>LIBRO DE CANTO EN PDF</v>
      </c>
    </row>
    <row r="237" spans="1:40" x14ac:dyDescent="0.35">
      <c r="B237" t="s">
        <v>311</v>
      </c>
      <c r="D237" t="s">
        <v>312</v>
      </c>
      <c r="E237" t="s">
        <v>313</v>
      </c>
      <c r="F237" t="s">
        <v>314</v>
      </c>
      <c r="H237" t="s">
        <v>316</v>
      </c>
      <c r="I237" t="s">
        <v>317</v>
      </c>
      <c r="J237" t="s">
        <v>314</v>
      </c>
      <c r="L237" t="s">
        <v>319</v>
      </c>
      <c r="M237" t="s">
        <v>320</v>
      </c>
      <c r="N237" t="s">
        <v>314</v>
      </c>
      <c r="P237" t="s">
        <v>314</v>
      </c>
      <c r="Q237" t="s">
        <v>322</v>
      </c>
      <c r="R237" t="s">
        <v>314</v>
      </c>
      <c r="S237" t="s">
        <v>305</v>
      </c>
      <c r="T237" t="s">
        <v>323</v>
      </c>
      <c r="U237" t="s">
        <v>331</v>
      </c>
      <c r="V237" t="s">
        <v>323</v>
      </c>
      <c r="W237" t="s">
        <v>338</v>
      </c>
      <c r="AD237" t="s">
        <v>325</v>
      </c>
      <c r="AE237" t="str" cm="1">
        <f t="array" ref="AE237">_xlfn.LET(
    _xlpm.texto_limpio, _xlfn.REDUCE(
        LOWER(Table13456[[#This Row],[Titulo]]),
        {"á";"é";"í";"ó";"ú";"ñ";",";" "},
        _xlfn.LAMBDA(_xlpm.acum,_xlpm.caracter, SUBSTITUTE(_xlpm.acum, _xlpm.caracter, CHOOSE(MATCH(_xlpm.caracter, {"á";"é";"í";"ó";"ú";"ñ";",";" "}, 0), "a","e","i","o","u","n","","")))
    ),
    _xlfn.CONCAT("/cantos/resucito/", AG237, "/", _xlpm.texto_limpio, ".html")
)</f>
        <v>/cantos/resucito//.html</v>
      </c>
      <c r="AF237" t="s">
        <v>326</v>
      </c>
      <c r="AG237" t="str">
        <f>LOWER(LEFT(Table13456[[#This Row],[Titulo]],1))</f>
        <v/>
      </c>
      <c r="AH237" t="str">
        <f>_xlfn.CONCAT(Table13456[[#This Row],[ID]:[c021]])</f>
        <v>{id:,title: "", subtitle: "", category: "", moments: ["Entrada", "Final", "Antiguo Testamento"], url: "/cantos/resucito//.html"},</v>
      </c>
      <c r="AI237" t="str">
        <f>UPPER(Table13456[[#This Row],[Titulo]])</f>
        <v/>
      </c>
      <c r="AJ237" t="str">
        <f>LOWER(SUBSTITUTE(Table13456[[#This Row],[CANTO]], " ", ""))</f>
        <v/>
      </c>
      <c r="AK237">
        <f>Table13456[[#This Row],[Subtitle5]]</f>
        <v>0</v>
      </c>
      <c r="AM237" t="str">
        <f>Table1[[#Headers],[CANTO]]</f>
        <v>CANTO</v>
      </c>
      <c r="AN237" t="str">
        <f>Table13456[[#This Row],[CANTO]]</f>
        <v/>
      </c>
    </row>
    <row r="238" spans="1:40" x14ac:dyDescent="0.35">
      <c r="B238" t="s">
        <v>311</v>
      </c>
      <c r="D238" t="s">
        <v>312</v>
      </c>
      <c r="E238" t="s">
        <v>313</v>
      </c>
      <c r="F238" t="s">
        <v>314</v>
      </c>
      <c r="H238" t="s">
        <v>316</v>
      </c>
      <c r="I238" t="s">
        <v>317</v>
      </c>
      <c r="J238" t="s">
        <v>314</v>
      </c>
      <c r="L238" t="s">
        <v>319</v>
      </c>
      <c r="M238" t="s">
        <v>320</v>
      </c>
      <c r="N238" t="s">
        <v>314</v>
      </c>
      <c r="P238" t="s">
        <v>314</v>
      </c>
      <c r="Q238" t="s">
        <v>322</v>
      </c>
      <c r="R238" t="s">
        <v>314</v>
      </c>
      <c r="S238" t="s">
        <v>337</v>
      </c>
      <c r="T238" t="s">
        <v>323</v>
      </c>
      <c r="U238" t="s">
        <v>324</v>
      </c>
      <c r="V238" t="s">
        <v>323</v>
      </c>
      <c r="W238" t="s">
        <v>305</v>
      </c>
      <c r="X238" t="s">
        <v>323</v>
      </c>
      <c r="Y238" t="s">
        <v>330</v>
      </c>
      <c r="Z238" t="s">
        <v>323</v>
      </c>
      <c r="AA238" t="s">
        <v>332</v>
      </c>
      <c r="AD238" t="s">
        <v>325</v>
      </c>
      <c r="AE238" t="str" cm="1">
        <f t="array" ref="AE238">_xlfn.LET(
    _xlpm.texto_limpio, _xlfn.REDUCE(
        LOWER(Table13456[[#This Row],[Titulo]]),
        {"á";"é";"í";"ó";"ú";"ñ";",";" "},
        _xlfn.LAMBDA(_xlpm.acum,_xlpm.caracter, SUBSTITUTE(_xlpm.acum, _xlpm.caracter, CHOOSE(MATCH(_xlpm.caracter, {"á";"é";"í";"ó";"ú";"ñ";",";" "}, 0), "a","e","i","o","u","n","","")))
    ),
    _xlfn.CONCAT("/cantos/resucito/", AG238, "/", _xlpm.texto_limpio, ".html")
)</f>
        <v>/cantos/resucito//.html</v>
      </c>
      <c r="AF238" t="s">
        <v>326</v>
      </c>
      <c r="AG238" t="str">
        <f>LOWER(LEFT(Table13456[[#This Row],[Titulo]],1))</f>
        <v/>
      </c>
      <c r="AH238" t="str">
        <f>_xlfn.CONCAT(Table13456[[#This Row],[ID]:[c021]])</f>
        <v>{id:,title: "", subtitle: "", category: "", moments: ["Cuaresma", "Laudes/Visperas", "Entrada", "Comunión", "Nuevo Testamento"], url: "/cantos/resucito//.html"},</v>
      </c>
      <c r="AI238" t="str">
        <f>UPPER(Table13456[[#This Row],[Titulo]])</f>
        <v/>
      </c>
      <c r="AJ238" t="str">
        <f>LOWER(SUBSTITUTE(Table13456[[#This Row],[CANTO]], " ", ""))</f>
        <v/>
      </c>
      <c r="AK238">
        <f>Table13456[[#This Row],[Subtitle5]]</f>
        <v>0</v>
      </c>
      <c r="AM238" t="str">
        <f>Table1[[#Headers],[CANTO]]</f>
        <v>CANTO</v>
      </c>
      <c r="AN238" t="str">
        <f>Table13456[[#This Row],[CANTO]]</f>
        <v/>
      </c>
    </row>
    <row r="239" spans="1:40" x14ac:dyDescent="0.35">
      <c r="B239" t="s">
        <v>311</v>
      </c>
      <c r="D239" t="s">
        <v>312</v>
      </c>
      <c r="E239" t="s">
        <v>313</v>
      </c>
      <c r="F239" t="s">
        <v>314</v>
      </c>
      <c r="H239" t="s">
        <v>316</v>
      </c>
      <c r="I239" t="s">
        <v>317</v>
      </c>
      <c r="J239" t="s">
        <v>314</v>
      </c>
      <c r="L239" t="s">
        <v>319</v>
      </c>
      <c r="M239" t="s">
        <v>320</v>
      </c>
      <c r="N239" t="s">
        <v>314</v>
      </c>
      <c r="O239" s="4"/>
      <c r="P239" t="s">
        <v>314</v>
      </c>
      <c r="Q239" t="s">
        <v>322</v>
      </c>
      <c r="R239" t="s">
        <v>314</v>
      </c>
      <c r="S239" t="s">
        <v>757</v>
      </c>
      <c r="T239" t="s">
        <v>323</v>
      </c>
      <c r="AD239" t="s">
        <v>325</v>
      </c>
      <c r="AE239" t="str" cm="1">
        <f t="array" ref="AE239">_xlfn.LET(
    _xlpm.texto_limpio, _xlfn.REDUCE(
        LOWER(Table13456[[#This Row],[Titulo]]),
        {"á";"é";"í";"ó";"ú";"ñ";",";" "},
        _xlfn.LAMBDA(_xlpm.acum,_xlpm.caracter, SUBSTITUTE(_xlpm.acum, _xlpm.caracter, CHOOSE(MATCH(_xlpm.caracter, {"á";"é";"í";"ó";"ú";"ñ";",";" "}, 0), "a","e","i","o","u","n","","")))
    ),
    _xlfn.CONCAT("/cantos/resucito/", AG239, "/", _xlpm.texto_limpio, ".html")
)</f>
        <v>/cantos/resucito//.html</v>
      </c>
      <c r="AF239" t="s">
        <v>326</v>
      </c>
      <c r="AG239" t="str">
        <f>LOWER(LEFT(Table13456[[#This Row],[Titulo]],1))</f>
        <v/>
      </c>
      <c r="AH239" t="str">
        <f>_xlfn.CONCAT(Table13456[[#This Row],[ID]:[c021]])</f>
        <v>{id:,title: "", subtitle: "", category: "", moments: ["Notas", ""], url: "/cantos/resucito//.html"},</v>
      </c>
      <c r="AI239" t="str">
        <f>UPPER(Table13456[[#This Row],[Titulo]])</f>
        <v/>
      </c>
      <c r="AJ239" t="str">
        <f>LOWER(SUBSTITUTE(Table13456[[#This Row],[CANTO]], " ", ""))</f>
        <v/>
      </c>
      <c r="AK239">
        <f>Table13456[[#This Row],[Subtitle5]]</f>
        <v>0</v>
      </c>
      <c r="AM239" t="str">
        <f>Table1[[#Headers],[CANTO]]</f>
        <v>CANTO</v>
      </c>
      <c r="AN239" t="str">
        <f>Table13456[[#This Row],[CANTO]]</f>
        <v/>
      </c>
    </row>
    <row r="240" spans="1:40" x14ac:dyDescent="0.35">
      <c r="B240" t="s">
        <v>311</v>
      </c>
      <c r="D240" t="s">
        <v>312</v>
      </c>
      <c r="E240" t="s">
        <v>313</v>
      </c>
      <c r="F240" t="s">
        <v>314</v>
      </c>
      <c r="H240" t="s">
        <v>316</v>
      </c>
      <c r="I240" t="s">
        <v>317</v>
      </c>
      <c r="J240" t="s">
        <v>314</v>
      </c>
      <c r="L240" t="s">
        <v>319</v>
      </c>
      <c r="M240" t="s">
        <v>320</v>
      </c>
      <c r="N240" t="s">
        <v>314</v>
      </c>
      <c r="O240" s="4"/>
      <c r="P240" t="s">
        <v>314</v>
      </c>
      <c r="Q240" t="s">
        <v>322</v>
      </c>
      <c r="R240" t="s">
        <v>314</v>
      </c>
      <c r="S240" t="s">
        <v>760</v>
      </c>
      <c r="AD240" t="s">
        <v>325</v>
      </c>
      <c r="AE240" t="s">
        <v>761</v>
      </c>
      <c r="AF240" t="s">
        <v>326</v>
      </c>
      <c r="AG240" t="str">
        <f>LOWER(LEFT(Table13456[[#This Row],[Titulo]],1))</f>
        <v/>
      </c>
      <c r="AH240" t="str">
        <f>_xlfn.CONCAT(Table13456[[#This Row],[ID]:[c021]])</f>
        <v>{id:,title: "", subtitle: "", category: "", moments: ["Autor: Kiko Argüelo"], url: "/cantos/src/doc/resucito.pdf"},</v>
      </c>
      <c r="AI240" t="str">
        <f>UPPER(Table13456[[#This Row],[Titulo]])</f>
        <v/>
      </c>
      <c r="AJ240" t="str">
        <f>LOWER(SUBSTITUTE(Table13456[[#This Row],[CANTO]], " ", ""))</f>
        <v/>
      </c>
      <c r="AK240">
        <f>Table13456[[#This Row],[Subtitle5]]</f>
        <v>0</v>
      </c>
      <c r="AM240" t="str">
        <f>Table1[[#Headers],[CANTO]]</f>
        <v>CANTO</v>
      </c>
      <c r="AN240" t="str">
        <f>Table13456[[#This Row],[CANTO]]</f>
        <v/>
      </c>
    </row>
  </sheetData>
  <phoneticPr fontId="8" type="noConversion"/>
  <pageMargins left="0.7" right="0.7" top="0.75" bottom="0.75" header="0.3" footer="0.3"/>
  <pageSetup orientation="portrait" r:id="rId1"/>
  <ignoredErrors>
    <ignoredError sqref="AE4:AE240" calculatedColumn="1"/>
  </ignoredErrors>
  <legacyDrawing r:id="rId2"/>
  <tableParts count="1">
    <tablePart r:id="rId3"/>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A9872A-A077-498F-A90B-717189F522C6}">
  <dimension ref="A1:H245"/>
  <sheetViews>
    <sheetView zoomScale="235" zoomScaleNormal="235" workbookViewId="0"/>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tr">
        <f>REPLACE(LOWER(Table14[[#This Row],[CANTO]]),1,1,UPPER(LEFT(Table14[[#This Row],[CANTO]],1)))</f>
        <v>A la víctima pascual</v>
      </c>
      <c r="D12" t="s">
        <v>778</v>
      </c>
      <c r="E12" t="str">
        <f>VLOOKUP(Table14[[#This Row],['#]],'Codigo Cantos'!A4:AN239, 11, FALSE)</f>
        <v xml:space="preserve">Secuencia de Pascua - Himno lat. «Victimae paschall laudes» </v>
      </c>
      <c r="F12" t="s">
        <v>0</v>
      </c>
      <c r="G12" t="str">
        <f>_xlfn.CONCAT("""","archivo","""",": ","""","/cantos/resucito/" &amp; LEFT(Table14[[#This Row],[id]], 1),"/",Table14[[#This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tr">
        <f>REPLACE(LOWER(Table14[[#This Row],[CANTO]]),1,1,UPPER(LEFT(Table14[[#This Row],[CANTO]],1)))</f>
        <v xml:space="preserve">A nadie demos ocasión de tropiezo </v>
      </c>
      <c r="D13" t="s">
        <v>116</v>
      </c>
      <c r="E13" t="str">
        <f>VLOOKUP(Table14[[#This Row],['#]],'Codigo Cantos'!A4:AN239, 11, FALSE)</f>
        <v>2ª Corintios 6,3ss</v>
      </c>
      <c r="F13" t="s">
        <v>785</v>
      </c>
      <c r="G13" t="str">
        <f>_xlfn.CONCAT("""","archivo","""",": ","""","/cantos/resucito/" &amp; LEFT(Table14[[#This Row],[id]], 1),"/",Table14[[#This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tr">
        <f>REPLACE(LOWER(Table14[[#This Row],[CANTO]]),1,1,UPPER(LEFT(Table14[[#This Row],[CANTO]],1)))</f>
        <v xml:space="preserve">A ti levanto mis ojos </v>
      </c>
      <c r="D14" t="s">
        <v>117</v>
      </c>
      <c r="E14" t="str">
        <f>VLOOKUP(Table14[[#This Row],['#]],'Codigo Cantos'!A4:AN239, 11, FALSE)</f>
        <v>Salmo 123 (122)</v>
      </c>
      <c r="F14" t="s">
        <v>122</v>
      </c>
      <c r="G14" t="str">
        <f>_xlfn.CONCAT("""","archivo","""",": ","""","/cantos/resucito/" &amp; LEFT(Table14[[#This Row],[id]], 1),"/",Table14[[#This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tr">
        <f>REPLACE(LOWER(Table14[[#This Row],[CANTO]]),1,1,UPPER(LEFT(Table14[[#This Row],[CANTO]],1)))</f>
        <v>A ti, señor, en mi clamor imploro</v>
      </c>
      <c r="D15" t="s">
        <v>118</v>
      </c>
      <c r="E15" t="str">
        <f>VLOOKUP(Table14[[#This Row],['#]],'Codigo Cantos'!A4:AN239, 11, FALSE)</f>
        <v>Salmo 142 (141)</v>
      </c>
      <c r="F15" t="s">
        <v>121</v>
      </c>
      <c r="G15" t="str">
        <f>_xlfn.CONCAT("""","archivo","""",": ","""","/cantos/resucito/" &amp; LEFT(Table14[[#This Row],[id]], 1),"/",Table14[[#This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tr">
        <f>REPLACE(LOWER(Table14[[#This Row],[CANTO]]),1,1,UPPER(LEFT(Table14[[#This Row],[CANTO]],1)))</f>
        <v xml:space="preserve">A ti, señor, levanto mi alma </v>
      </c>
      <c r="D16" t="s">
        <v>119</v>
      </c>
      <c r="E16" t="str">
        <f>VLOOKUP(Table14[[#This Row],['#]],'Codigo Cantos'!A4:AN239, 11, FALSE)</f>
        <v>Salmo 25 (24)</v>
      </c>
      <c r="F16" t="s">
        <v>786</v>
      </c>
      <c r="G16" t="str">
        <f>_xlfn.CONCAT("""","archivo","""",": ","""","/cantos/resucito/" &amp; LEFT(Table14[[#This Row],[id]], 1),"/",Table14[[#This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tr">
        <f>REPLACE(LOWER(Table14[[#This Row],[CANTO]]),1,1,UPPER(LEFT(Table14[[#This Row],[CANTO]],1)))</f>
        <v>A ti, señor, se debe la alabanza en sión</v>
      </c>
      <c r="D17" t="s">
        <v>120</v>
      </c>
      <c r="E17" t="str">
        <f>VLOOKUP(Table14[[#This Row],['#]],'Codigo Cantos'!A4:AN239, 11, FALSE)</f>
        <v>Salmo 65 (64)</v>
      </c>
      <c r="F17" t="s">
        <v>123</v>
      </c>
      <c r="G17" t="str">
        <f>_xlfn.CONCAT("""","archivo","""",": ","""","/cantos/resucito/" &amp; LEFT(Table14[[#This Row],[id]], 1),"/",Table14[[#This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abbapadre</v>
      </c>
      <c r="C18" t="str">
        <f>REPLACE(LOWER(Table14[[#This Row],[CANTO]]),1,1,UPPER(LEFT(Table14[[#This Row],[CANTO]],1)))</f>
        <v>Abbá, padre</v>
      </c>
      <c r="D18" t="s">
        <v>124</v>
      </c>
      <c r="E18" t="str">
        <f>VLOOKUP(Table14[[#This Row],['#]],'Codigo Cantos'!A4:AN239, 11, FALSE)</f>
        <v>Romanos 8,15–17</v>
      </c>
      <c r="F18" t="s">
        <v>787</v>
      </c>
      <c r="G18" t="str">
        <f>_xlfn.CONCAT("""","archivo","""",": ","""","/cantos/resucito/" &amp; LEFT(Table14[[#This Row],[id]], 1),"/",Table14[[#This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abraham</v>
      </c>
      <c r="C19" t="str">
        <f>REPLACE(LOWER(Table14[[#This Row],[CANTO]]),1,1,UPPER(LEFT(Table14[[#This Row],[CANTO]],1)))</f>
        <v>Abraham</v>
      </c>
      <c r="D19" t="s">
        <v>125</v>
      </c>
      <c r="E19" t="str">
        <f>VLOOKUP(Table14[[#This Row],['#]],'Codigo Cantos'!A4:AN239, 11, FALSE)</f>
        <v>Génesis 18,1–5 – Teofanía de Mambré</v>
      </c>
      <c r="F19" t="s">
        <v>127</v>
      </c>
      <c r="G19" t="str">
        <f>_xlfn.CONCAT("""","archivo","""",": ","""","/cantos/resucito/" &amp; LEFT(Table14[[#This Row],[id]], 1),"/",Table14[[#This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tr">
        <f>REPLACE(LOWER(Table14[[#This Row],[CANTO]]),1,1,UPPER(LEFT(Table14[[#This Row],[CANTO]],1)))</f>
        <v xml:space="preserve">Aclamad al señor </v>
      </c>
      <c r="D20" t="s">
        <v>126</v>
      </c>
      <c r="E20" t="str">
        <f>VLOOKUP(Table14[[#This Row],['#]],'Codigo Cantos'!A4:AN239, 11, FALSE)</f>
        <v>Salmo 100 (99)</v>
      </c>
      <c r="F20" t="s">
        <v>788</v>
      </c>
      <c r="G20" t="str">
        <f>_xlfn.CONCAT("""","archivo","""",": ","""","/cantos/resucito/" &amp; LEFT(Table14[[#This Row],[id]], 1),"/",Table14[[#This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aldespertar</v>
      </c>
      <c r="C21" t="str">
        <f>REPLACE(LOWER(Table14[[#This Row],[CANTO]]),1,1,UPPER(LEFT(Table14[[#This Row],[CANTO]],1)))</f>
        <v>Al despertar</v>
      </c>
      <c r="D21" t="s">
        <v>131</v>
      </c>
      <c r="E21" t="str">
        <f>VLOOKUP(Table14[[#This Row],['#]],'Codigo Cantos'!A4:AN239, 11, FALSE)</f>
        <v xml:space="preserve">Salmo 17 (16) </v>
      </c>
      <c r="F21" t="s">
        <v>128</v>
      </c>
      <c r="G21" t="str">
        <f>_xlfn.CONCAT("""","archivo","""",": ","""","/cantos/resucito/" &amp; LEFT(Table14[[#This Row],[id]], 1),"/",Table14[[#This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tr">
        <f>REPLACE(LOWER(Table14[[#This Row],[CANTO]]),1,1,UPPER(LEFT(Table14[[#This Row],[CANTO]],1)))</f>
        <v>Alabad al señor en el cielo</v>
      </c>
      <c r="D22" t="s">
        <v>132</v>
      </c>
      <c r="E22" t="str">
        <f>VLOOKUP(Table14[[#This Row],['#]],'Codigo Cantos'!A4:AN239, 11, FALSE)</f>
        <v xml:space="preserve">Salmo 148 </v>
      </c>
      <c r="F22" t="s">
        <v>129</v>
      </c>
      <c r="G22" t="str">
        <f>_xlfn.CONCAT("""","archivo","""",": ","""","/cantos/resucito/" &amp; LEFT(Table14[[#This Row],[id]], 1),"/",Table14[[#This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tr">
        <f>REPLACE(LOWER(Table14[[#This Row],[CANTO]]),1,1,UPPER(LEFT(Table14[[#This Row],[CANTO]],1)))</f>
        <v>Alegría, ha nacido el salvador</v>
      </c>
      <c r="D23" t="s">
        <v>133</v>
      </c>
      <c r="E23" t="str">
        <f>VLOOKUP(Table14[[#This Row],['#]],'Codigo Cantos'!A4:AN239, 11, FALSE)</f>
        <v>Villancico (Kiko Argüello)</v>
      </c>
      <c r="F23" t="s">
        <v>130</v>
      </c>
      <c r="G23" t="str">
        <f>_xlfn.CONCAT("""","archivo","""",": ","""","/cantos/resucito/" &amp; LEFT(Table14[[#This Row],[id]], 1),"/",Table14[[#This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tr">
        <f>REPLACE(LOWER(Table14[[#This Row],[CANTO]]),1,1,UPPER(LEFT(Table14[[#This Row],[CANTO]],1)))</f>
        <v>Aleluya, alabad al señor</v>
      </c>
      <c r="D24" t="s">
        <v>135</v>
      </c>
      <c r="E24" t="str">
        <f>VLOOKUP(Table14[[#This Row],['#]],'Codigo Cantos'!A4:AN239, 11, FALSE)</f>
        <v>Salmo 150</v>
      </c>
      <c r="F24" t="s">
        <v>1</v>
      </c>
      <c r="G24" t="str">
        <f>_xlfn.CONCAT("""","archivo","""",": ","""","/cantos/resucito/" &amp; LEFT(Table14[[#This Row],[id]], 1),"/",Table14[[#This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tr">
        <f>REPLACE(LOWER(Table14[[#This Row],[CANTO]]),1,1,UPPER(LEFT(Table14[[#This Row],[CANTO]],1)))</f>
        <v>Aleluya, bendecid al señor</v>
      </c>
      <c r="D25" t="s">
        <v>136</v>
      </c>
      <c r="E25" t="str">
        <f>VLOOKUP(Table14[[#This Row],['#]],'Codigo Cantos'!A4:AN239, 11, FALSE)</f>
        <v>Salmo 1.34 (1.33) - Melodía hebraica</v>
      </c>
      <c r="F25" t="s">
        <v>2</v>
      </c>
      <c r="G25" t="str">
        <f>_xlfn.CONCAT("""","archivo","""",": ","""","/cantos/resucito/" &amp; LEFT(Table14[[#This Row],[id]], 1),"/",Table14[[#This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tr">
        <f>REPLACE(LOWER(Table14[[#This Row],[CANTO]]),1,1,UPPER(LEFT(Table14[[#This Row],[CANTO]],1)))</f>
        <v>Aleluya, ya llegó el reino</v>
      </c>
      <c r="D26" t="s">
        <v>137</v>
      </c>
      <c r="E26" t="str">
        <f>VLOOKUP(Table14[[#This Row],['#]],'Codigo Cantos'!A4:AN239, 11, FALSE)</f>
        <v>Apocalipsis 19,6-9</v>
      </c>
      <c r="F26" t="s">
        <v>789</v>
      </c>
      <c r="G26" t="str">
        <f>_xlfn.CONCAT("""","archivo","""",": ","""","/cantos/resucito/" &amp; LEFT(Table14[[#This Row],[id]], 1),"/",Table14[[#This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tr">
        <f>REPLACE(LOWER(Table14[[#This Row],[CANTO]]),1,1,UPPER(LEFT(Table14[[#This Row],[CANTO]],1)))</f>
        <v xml:space="preserve">Alzaos,puertas </v>
      </c>
      <c r="D27" t="s">
        <v>139</v>
      </c>
      <c r="E27" t="str">
        <f>VLOOKUP(Table14[[#This Row],['#]],'Codigo Cantos'!A4:AN239, 11, FALSE)</f>
        <v>Salmo 24 (23)</v>
      </c>
      <c r="F27" t="s">
        <v>790</v>
      </c>
      <c r="G27" t="str">
        <f>_xlfn.CONCAT("""","archivo","""",": ","""","/cantos/resucito/" &amp; LEFT(Table14[[#This Row],[id]], 1),"/",Table14[[#This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tr">
        <f>REPLACE(LOWER(Table14[[#This Row],[CANTO]]),1,1,UPPER(LEFT(Table14[[#This Row],[CANTO]],1)))</f>
        <v>Amén, amén, amén</v>
      </c>
      <c r="D28" t="s">
        <v>140</v>
      </c>
      <c r="E28" t="str">
        <f>VLOOKUP(Table14[[#This Row],['#]],'Codigo Cantos'!A4:AN239, 11, FALSE)</f>
        <v xml:space="preserve">Apocalipsis 7,12-14 </v>
      </c>
      <c r="F28" t="s">
        <v>791</v>
      </c>
      <c r="G28" t="str">
        <f>_xlfn.CONCAT("""","archivo","""",": ","""","/cantos/resucito/" &amp; LEFT(Table14[[#This Row],[id]], 1),"/",Table14[[#This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amoalsenor</v>
      </c>
      <c r="C29" t="str">
        <f>REPLACE(LOWER(Table14[[#This Row],[CANTO]]),1,1,UPPER(LEFT(Table14[[#This Row],[CANTO]],1)))</f>
        <v>Amo al señor</v>
      </c>
      <c r="D29" t="s">
        <v>141</v>
      </c>
      <c r="E29" t="str">
        <f>VLOOKUP(Table14[[#This Row],['#]],'Codigo Cantos'!A4:AN239, 11, FALSE)</f>
        <v>Salmo 116 (114-115)</v>
      </c>
      <c r="F29" t="s">
        <v>3</v>
      </c>
      <c r="G29" t="str">
        <f>_xlfn.CONCAT("""","archivo","""",": ","""","/cantos/resucito/" &amp; LEFT(Table14[[#This Row],[id]], 1),"/",Table14[[#This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aquedah</v>
      </c>
      <c r="C30" t="str">
        <f>REPLACE(LOWER(Table14[[#This Row],[CANTO]]),1,1,UPPER(LEFT(Table14[[#This Row],[CANTO]],1)))</f>
        <v>Aquedah</v>
      </c>
      <c r="D30" t="s">
        <v>142</v>
      </c>
      <c r="E30" t="str">
        <f>VLOOKUP(Table14[[#This Row],['#]],'Codigo Cantos'!A4:AN239, 11, FALSE)</f>
        <v>Gn 22,1-19 - Del Targum Neofiti sobre el sacrificio de Isaac</v>
      </c>
      <c r="F30" t="s">
        <v>4</v>
      </c>
      <c r="G30" t="str">
        <f>_xlfn.CONCAT("""","archivo","""",": ","""","/cantos/resucito/" &amp; LEFT(Table14[[#This Row],[id]], 1),"/",Table14[[#This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tr">
        <f>REPLACE(LOWER(Table14[[#This Row],[CANTO]]),1,1,UPPER(LEFT(Table14[[#This Row],[CANTO]],1)))</f>
        <v>Así habla el amén</v>
      </c>
      <c r="D31" t="s">
        <v>143</v>
      </c>
      <c r="E31" t="str">
        <f>VLOOKUP(Table14[[#This Row],['#]],'Codigo Cantos'!A4:AN239, 11, FALSE)</f>
        <v>Ap 3,14-20</v>
      </c>
      <c r="F31" t="s">
        <v>792</v>
      </c>
      <c r="G31" t="str">
        <f>_xlfn.CONCAT("""","archivo","""",": ","""","/cantos/resucito/" &amp; LEFT(Table14[[#This Row],[id]], 1),"/",Table14[[#This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v>
      </c>
      <c r="C32" t="str">
        <f>REPLACE(LOWER(Table14[[#This Row],[CANTO]]),1,1,UPPER(LEFT(Table14[[#This Row],[CANTO]],1)))</f>
        <v>Ave maria i</v>
      </c>
      <c r="D32" t="s">
        <v>145</v>
      </c>
      <c r="E32" t="str">
        <f>VLOOKUP(Table14[[#This Row],['#]],'Codigo Cantos'!A4:AN239, 11, FALSE)</f>
        <v>Lc 1,28ss</v>
      </c>
      <c r="F32" t="s">
        <v>793</v>
      </c>
      <c r="G32" t="str">
        <f>_xlfn.CONCAT("""","archivo","""",": ","""","/cantos/resucito/" &amp; LEFT(Table14[[#This Row],[id]], 1),"/",Table14[[#This Row],[id]],".html","""")</f>
        <v>"archivo": "/cantos/resucito/a/avemariai.html"</v>
      </c>
      <c r="H32" t="str">
        <f t="shared" si="0"/>
        <v>{ "id": "avemariai", "titulo": "Ave maria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avemariaii</v>
      </c>
      <c r="C33" t="str">
        <f>REPLACE(LOWER(Table14[[#This Row],[CANTO]]),1,1,UPPER(LEFT(Table14[[#This Row],[CANTO]],1)))</f>
        <v>Ave maria ii</v>
      </c>
      <c r="D33" t="s">
        <v>144</v>
      </c>
      <c r="E33" t="str">
        <f>VLOOKUP(Table14[[#This Row],['#]],'Codigo Cantos'!A4:AN239, 11, FALSE)</f>
        <v xml:space="preserve">Lc 1,28ss - 1984 </v>
      </c>
      <c r="F33" t="s">
        <v>794</v>
      </c>
      <c r="G33" t="str">
        <f>_xlfn.CONCAT("""","archivo","""",": ","""","/cantos/resucito/" &amp; LEFT(Table14[[#This Row],[id]], 1),"/",Table14[[#This Row],[id]],".html","""")</f>
        <v>"archivo": "/cantos/resucito/a/avemariaii.html"</v>
      </c>
      <c r="H33" t="str">
        <f t="shared" si="0"/>
        <v>{ "id": "avemariaii", "titulo": "Ave maria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tr">
        <f>REPLACE(LOWER(Table14[[#This Row],[CANTO]]),1,1,UPPER(LEFT(Table14[[#This Row],[CANTO]],1)))</f>
        <v xml:space="preserve">Babilonia criminal </v>
      </c>
      <c r="D34" t="s">
        <v>157</v>
      </c>
      <c r="E34" t="str">
        <f>VLOOKUP(Table14[[#This Row],['#]],'Codigo Cantos'!A4:AN239, 11, FALSE)</f>
        <v>Sal 137 (136)</v>
      </c>
      <c r="F34" t="s">
        <v>158</v>
      </c>
      <c r="G34" t="str">
        <f>_xlfn.CONCAT("""","archivo","""",": ","""","/cantos/resucito/" &amp; LEFT(Table14[[#This Row],[id]], 1),"/",Table14[[#This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balaam</v>
      </c>
      <c r="C35" t="str">
        <f>REPLACE(LOWER(Table14[[#This Row],[CANTO]]),1,1,UPPER(LEFT(Table14[[#This Row],[CANTO]],1)))</f>
        <v>Balaam</v>
      </c>
      <c r="D35" t="s">
        <v>146</v>
      </c>
      <c r="E35" t="str">
        <f>VLOOKUP(Table14[[#This Row],['#]],'Codigo Cantos'!A4:AN239, 11, FALSE)</f>
        <v>Nm 23,7-24</v>
      </c>
      <c r="F35" t="s">
        <v>795</v>
      </c>
      <c r="G35" t="str">
        <f>_xlfn.CONCAT("""","archivo","""",": ","""","/cantos/resucito/" &amp; LEFT(Table14[[#This Row],[id]], 1),"/",Table14[[#This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tr">
        <f>REPLACE(LOWER(Table14[[#This Row],[CANTO]]),1,1,UPPER(LEFT(Table14[[#This Row],[CANTO]],1)))</f>
        <v>Bendediré al señor en todo tiempo</v>
      </c>
      <c r="D36" t="s">
        <v>147</v>
      </c>
      <c r="E36" t="str">
        <f>VLOOKUP(Table14[[#This Row],['#]],'Codigo Cantos'!A4:AN239, 11, FALSE)</f>
        <v>Sal 34 (33)</v>
      </c>
      <c r="F36" t="s">
        <v>5</v>
      </c>
      <c r="G36" t="str">
        <f>_xlfn.CONCAT("""","archivo","""",": ","""","/cantos/resucito/" &amp; LEFT(Table14[[#This Row],[id]], 1),"/",Table14[[#This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tr">
        <f>REPLACE(LOWER(Table14[[#This Row],[CANTO]]),1,1,UPPER(LEFT(Table14[[#This Row],[CANTO]],1)))</f>
        <v>Bendice, alma mia, a yahveh</v>
      </c>
      <c r="D37" t="s">
        <v>148</v>
      </c>
      <c r="E37" t="str">
        <f>VLOOKUP(Table14[[#This Row],['#]],'Codigo Cantos'!A4:AN239, 11, FALSE)</f>
        <v>Sal 103 (102)</v>
      </c>
      <c r="F37" t="s">
        <v>6</v>
      </c>
      <c r="G37" t="str">
        <f>_xlfn.CONCAT("""","archivo","""",": ","""","/cantos/resucito/" &amp; LEFT(Table14[[#This Row],[id]], 1),"/",Table14[[#This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tr">
        <f>REPLACE(LOWER(Table14[[#This Row],[CANTO]]),1,1,UPPER(LEFT(Table14[[#This Row],[CANTO]],1)))</f>
        <v>Bendita eres tú, maria</v>
      </c>
      <c r="D38" t="s">
        <v>153</v>
      </c>
      <c r="E38" t="str">
        <f>VLOOKUP(Table14[[#This Row],['#]],'Codigo Cantos'!A4:AN239, 11, FALSE)</f>
        <v>Lucas 1,42-45</v>
      </c>
      <c r="F38" t="s">
        <v>7</v>
      </c>
      <c r="G38" t="str">
        <f>_xlfn.CONCAT("""","archivo","""",": ","""","/cantos/resucito/" &amp; LEFT(Table14[[#This Row],[id]], 1),"/",Table14[[#This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tr">
        <f>REPLACE(LOWER(Table14[[#This Row],[CANTO]]),1,1,UPPER(LEFT(Table14[[#This Row],[CANTO]],1)))</f>
        <v>Bendito eres, señor</v>
      </c>
      <c r="D39" t="s">
        <v>154</v>
      </c>
      <c r="E39" t="str">
        <f>VLOOKUP(Table14[[#This Row],['#]],'Codigo Cantos'!A4:AN239, 11, FALSE)</f>
        <v>Daniel 3,52-57</v>
      </c>
      <c r="F39" t="s">
        <v>796</v>
      </c>
      <c r="G39" t="str">
        <f>_xlfn.CONCAT("""","archivo","""",": ","""","/cantos/resucito/" &amp; LEFT(Table14[[#This Row],[id]], 1),"/",Table14[[#This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tr">
        <f>REPLACE(LOWER(Table14[[#This Row],[CANTO]]),1,1,UPPER(LEFT(Table14[[#This Row],[CANTO]],1)))</f>
        <v>Bendito sea dios</v>
      </c>
      <c r="D40" t="s">
        <v>155</v>
      </c>
      <c r="E40" t="str">
        <f>VLOOKUP(Table14[[#This Row],['#]],'Codigo Cantos'!A4:AN239, 11, FALSE)</f>
        <v>Efesios 1,3-13</v>
      </c>
      <c r="F40" t="s">
        <v>797</v>
      </c>
      <c r="G40" t="str">
        <f>_xlfn.CONCAT("""","archivo","""",": ","""","/cantos/resucito/" &amp; LEFT(Table14[[#This Row],[id]], 1),"/",Table14[[#This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benetictus</v>
      </c>
      <c r="C41" t="str">
        <f>REPLACE(LOWER(Table14[[#This Row],[CANTO]]),1,1,UPPER(LEFT(Table14[[#This Row],[CANTO]],1)))</f>
        <v>Benetictus</v>
      </c>
      <c r="D41" t="s">
        <v>156</v>
      </c>
      <c r="E41" t="str">
        <f>VLOOKUP(Table14[[#This Row],['#]],'Codigo Cantos'!A4:AN239, 11, FALSE)</f>
        <v>Lucas 1,67-80</v>
      </c>
      <c r="F41" t="s">
        <v>798</v>
      </c>
      <c r="G41" t="str">
        <f>_xlfn.CONCAT("""","archivo","""",": ","""","/cantos/resucito/" &amp; LEFT(Table14[[#This Row],[id]], 1),"/",Table14[[#This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cantadadios</v>
      </c>
      <c r="C42" t="str">
        <f>REPLACE(LOWER(Table14[[#This Row],[CANTO]]),1,1,UPPER(LEFT(Table14[[#This Row],[CANTO]],1)))</f>
        <v>Cantad a dios</v>
      </c>
      <c r="D42" t="s">
        <v>159</v>
      </c>
      <c r="E42" t="str">
        <f>VLOOKUP(Table14[[#This Row],['#]],'Codigo Cantos'!A4:AN239, 11, FALSE)</f>
        <v>Salmo 67 (68) 2.4-7</v>
      </c>
      <c r="F42" t="s">
        <v>799</v>
      </c>
      <c r="G42" t="str">
        <f>_xlfn.CONCAT("""","archivo","""",": ","""","/cantos/resucito/" &amp; LEFT(Table14[[#This Row],[id]], 1),"/",Table14[[#This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tr">
        <f>REPLACE(LOWER(Table14[[#This Row],[CANTO]]),1,1,UPPER(LEFT(Table14[[#This Row],[CANTO]],1)))</f>
        <v>Cantad al señor</v>
      </c>
      <c r="D43" t="s">
        <v>160</v>
      </c>
      <c r="E43" t="str">
        <f>VLOOKUP(Table14[[#This Row],['#]],'Codigo Cantos'!A4:AN239, 11, FALSE)</f>
        <v>Salmo 117 (116)</v>
      </c>
      <c r="F43" t="s">
        <v>8</v>
      </c>
      <c r="G43" t="str">
        <f>_xlfn.CONCAT("""","archivo","""",": ","""","/cantos/resucito/" &amp; LEFT(Table14[[#This Row],[id]], 1),"/",Table14[[#This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tr">
        <f>REPLACE(LOWER(Table14[[#This Row],[CANTO]]),1,1,UPPER(LEFT(Table14[[#This Row],[CANTO]],1)))</f>
        <v>Cantiago de los tres jovenes</v>
      </c>
      <c r="D44" t="s">
        <v>161</v>
      </c>
      <c r="E44" t="str">
        <f>VLOOKUP(Table14[[#This Row],['#]],'Codigo Cantos'!A4:AN239, 11, FALSE)</f>
        <v>Daniel 3,57-58</v>
      </c>
      <c r="F44" t="s">
        <v>9</v>
      </c>
      <c r="G44" t="str">
        <f>_xlfn.CONCAT("""","archivo","""",": ","""","/cantos/resucito/" &amp; LEFT(Table14[[#This Row],[id]], 1),"/",Table14[[#This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tr">
        <f>REPLACE(LOWER(Table14[[#This Row],[CANTO]]),1,1,UPPER(LEFT(Table14[[#This Row],[CANTO]],1)))</f>
        <v>Canto de moises</v>
      </c>
      <c r="D45" t="s">
        <v>162</v>
      </c>
      <c r="E45" t="str">
        <f>VLOOKUP(Table14[[#This Row],['#]],'Codigo Cantos'!A4:AN239, 11, FALSE)</f>
        <v>Éxodo 15,1-18</v>
      </c>
      <c r="F45" t="s">
        <v>800</v>
      </c>
      <c r="G45" t="str">
        <f>_xlfn.CONCAT("""","archivo","""",": ","""","/cantos/resucito/" &amp; LEFT(Table14[[#This Row],[id]], 1),"/",Table14[[#This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tr">
        <f>REPLACE(LOWER(Table14[[#This Row],[CANTO]]),1,1,UPPER(LEFT(Table14[[#This Row],[CANTO]],1)))</f>
        <v>Caritas christi urget nos</v>
      </c>
      <c r="D46" t="s">
        <v>163</v>
      </c>
      <c r="E46" t="str">
        <f>VLOOKUP(Table14[[#This Row],['#]],'Codigo Cantos'!A4:AN239, 11, FALSE)</f>
        <v>2ª Corintios 5,14.15.17.21</v>
      </c>
      <c r="F46" t="s">
        <v>801</v>
      </c>
      <c r="G46" t="str">
        <f>_xlfn.CONCAT("""","archivo","""",": ","""","/cantos/resucito/" &amp; LEFT(Table14[[#This Row],[id]], 1),"/",Table14[[#This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carmen63</v>
      </c>
      <c r="C47" t="str">
        <f>REPLACE(LOWER(Table14[[#This Row],[CANTO]]),1,1,UPPER(LEFT(Table14[[#This Row],[CANTO]],1)))</f>
        <v>Carmen 63</v>
      </c>
      <c r="D47" t="s">
        <v>164</v>
      </c>
      <c r="E47" t="str">
        <f>VLOOKUP(Table14[[#This Row],['#]],'Codigo Cantos'!A4:AN239, 11, FALSE)</f>
        <v>(Rabindranath Tagore)*</v>
      </c>
      <c r="F47" t="s">
        <v>10</v>
      </c>
      <c r="G47" t="str">
        <f>_xlfn.CONCAT("""","archivo","""",": ","""","/cantos/resucito/" &amp; LEFT(Table14[[#This Row],[id]], 1),"/",Table14[[#This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tr">
        <f>REPLACE(LOWER(Table14[[#This Row],[CANTO]]),1,1,UPPER(LEFT(Table14[[#This Row],[CANTO]],1)))</f>
        <v xml:space="preserve">Como condenados a muerte </v>
      </c>
      <c r="D48" t="s">
        <v>165</v>
      </c>
      <c r="E48" t="str">
        <f>VLOOKUP(Table14[[#This Row],['#]],'Codigo Cantos'!A4:AN239, 11, FALSE)</f>
        <v>1ª Corintios 4,9-13</v>
      </c>
      <c r="F48" t="s">
        <v>802</v>
      </c>
      <c r="G48" t="str">
        <f>_xlfn.CONCAT("""","archivo","""",": ","""","/cantos/resucito/" &amp; LEFT(Table14[[#This Row],[id]], 1),"/",Table14[[#This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tr">
        <f>REPLACE(LOWER(Table14[[#This Row],[CANTO]]),1,1,UPPER(LEFT(Table14[[#This Row],[CANTO]],1)))</f>
        <v>Cómo es maravilloso</v>
      </c>
      <c r="D49" t="s">
        <v>166</v>
      </c>
      <c r="E49" t="str">
        <f>VLOOKUP(Table14[[#This Row],['#]],'Codigo Cantos'!A4:AN239, 11, FALSE)</f>
        <v>Salmo 133 (132)</v>
      </c>
      <c r="F49" t="s">
        <v>11</v>
      </c>
      <c r="G49" t="str">
        <f>_xlfn.CONCAT("""","archivo","""",": ","""","/cantos/resucito/" &amp; LEFT(Table14[[#This Row],[id]], 1),"/",Table14[[#This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tr">
        <f>REPLACE(LOWER(Table14[[#This Row],[CANTO]]),1,1,UPPER(LEFT(Table14[[#This Row],[CANTO]],1)))</f>
        <v>Como la cierva</v>
      </c>
      <c r="D50" t="s">
        <v>167</v>
      </c>
      <c r="E50" t="str">
        <f>VLOOKUP(Table14[[#This Row],['#]],'Codigo Cantos'!A4:AN239, 11, FALSE)</f>
        <v>Salmo 42-43 (41-42)</v>
      </c>
      <c r="F50" t="s">
        <v>803</v>
      </c>
      <c r="G50" t="str">
        <f>_xlfn.CONCAT("""","archivo","""",": ","""","/cantos/resucito/" &amp; LEFT(Table14[[#This Row],[id]], 1),"/",Table14[[#This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tr">
        <f>REPLACE(LOWER(Table14[[#This Row],[CANTO]]),1,1,UPPER(LEFT(Table14[[#This Row],[CANTO]],1)))</f>
        <v>Como oveja que ve</v>
      </c>
      <c r="D51" t="s">
        <v>168</v>
      </c>
      <c r="E51" t="str">
        <f>VLOOKUP(Table14[[#This Row],['#]],'Codigo Cantos'!A4:AN239, 11, FALSE)</f>
        <v>Kontáklon (Romano el Meloda)</v>
      </c>
      <c r="F51" t="s">
        <v>804</v>
      </c>
      <c r="G51" t="str">
        <f>_xlfn.CONCAT("""","archivo","""",": ","""","/cantos/resucito/" &amp; LEFT(Table14[[#This Row],[id]], 1),"/",Table14[[#This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tr">
        <f>REPLACE(LOWER(Table14[[#This Row],[CANTO]]),1,1,UPPER(LEFT(Table14[[#This Row],[CANTO]],1)))</f>
        <v>Consolad a mi pueblo</v>
      </c>
      <c r="D52" t="s">
        <v>170</v>
      </c>
      <c r="E52" t="str">
        <f>VLOOKUP(Table14[[#This Row],['#]],'Codigo Cantos'!A4:AN239, 11, FALSE)</f>
        <v xml:space="preserve">Isaías 40,1-11 - Melodía hebraica </v>
      </c>
      <c r="F52" t="s">
        <v>12</v>
      </c>
      <c r="G52" t="str">
        <f>_xlfn.CONCAT("""","archivo","""",": ","""","/cantos/resucito/" &amp; LEFT(Table14[[#This Row],[id]], 1),"/",Table14[[#This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tr">
        <f>REPLACE(LOWER(Table14[[#This Row],[CANTO]]),1,1,UPPER(LEFT(Table14[[#This Row],[CANTO]],1)))</f>
        <v xml:space="preserve">Cristo es la luz </v>
      </c>
      <c r="D53" t="s">
        <v>171</v>
      </c>
      <c r="E53" t="str">
        <f>VLOOKUP(Table14[[#This Row],['#]],'Codigo Cantos'!A4:AN239, 11, FALSE)</f>
        <v>Himno - Juan 8,12; 14,6</v>
      </c>
      <c r="F53" t="s">
        <v>13</v>
      </c>
      <c r="G53" t="str">
        <f>_xlfn.CONCAT("""","archivo","""",": ","""","/cantos/resucito/" &amp; LEFT(Table14[[#This Row],[id]], 1),"/",Table14[[#This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tr">
        <f>REPLACE(LOWER(Table14[[#This Row],[CANTO]]),1,1,UPPER(LEFT(Table14[[#This Row],[CANTO]],1)))</f>
        <v>Cuando el señor</v>
      </c>
      <c r="D54" t="s">
        <v>172</v>
      </c>
      <c r="E54" t="str">
        <f>VLOOKUP(Table14[[#This Row],['#]],'Codigo Cantos'!A4:AN239, 11, FALSE)</f>
        <v>Salmo 126 (125)</v>
      </c>
      <c r="F54" t="s">
        <v>14</v>
      </c>
      <c r="G54" t="str">
        <f>_xlfn.CONCAT("""","archivo","""",": ","""","/cantos/resucito/" &amp; LEFT(Table14[[#This Row],[id]], 1),"/",Table14[[#This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tr">
        <f>REPLACE(LOWER(Table14[[#This Row],[CANTO]]),1,1,UPPER(LEFT(Table14[[#This Row],[CANTO]],1)))</f>
        <v>Cuando israel salió de egipo</v>
      </c>
      <c r="D55" t="s">
        <v>173</v>
      </c>
      <c r="E55" t="str">
        <f>VLOOKUP(Table14[[#This Row],['#]],'Codigo Cantos'!A4:AN239, 11, FALSE)</f>
        <v>Salmo 114 (113)</v>
      </c>
      <c r="F55" t="s">
        <v>805</v>
      </c>
      <c r="G55" t="str">
        <f>_xlfn.CONCAT("""","archivo","""",": ","""","/cantos/resucito/" &amp; LEFT(Table14[[#This Row],[id]], 1),"/",Table14[[#This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dayenu</v>
      </c>
      <c r="C56" t="str">
        <f>REPLACE(LOWER(Table14[[#This Row],[CANTO]]),1,1,UPPER(LEFT(Table14[[#This Row],[CANTO]],1)))</f>
        <v>Dayenú</v>
      </c>
      <c r="D56" t="s">
        <v>174</v>
      </c>
      <c r="E56" t="str">
        <f>VLOOKUP(Table14[[#This Row],['#]],'Codigo Cantos'!A4:AN239, 11, FALSE)</f>
        <v>De la Hagadá de Pésaj hebrea</v>
      </c>
      <c r="F56" t="s">
        <v>15</v>
      </c>
      <c r="G56" t="str">
        <f>_xlfn.CONCAT("""","archivo","""",": ","""","/cantos/resucito/" &amp; LEFT(Table14[[#This Row],[id]], 1),"/",Table14[[#This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deprofundis</v>
      </c>
      <c r="C57" t="str">
        <f>REPLACE(LOWER(Table14[[#This Row],[CANTO]]),1,1,UPPER(LEFT(Table14[[#This Row],[CANTO]],1)))</f>
        <v>De profundis</v>
      </c>
      <c r="D57" t="s">
        <v>175</v>
      </c>
      <c r="E57" t="str">
        <f>VLOOKUP(Table14[[#This Row],['#]],'Codigo Cantos'!A4:AN239, 11, FALSE)</f>
        <v>Salmo 130 (129)</v>
      </c>
      <c r="F57" t="s">
        <v>16</v>
      </c>
      <c r="G57" t="str">
        <f>_xlfn.CONCAT("""","archivo","""",": ","""","/cantos/resucito/" &amp; LEFT(Table14[[#This Row],[id]], 1),"/",Table14[[#This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tr">
        <f>REPLACE(LOWER(Table14[[#This Row],[CANTO]]),1,1,UPPER(LEFT(Table14[[#This Row],[CANTO]],1)))</f>
        <v>Decidle a los de corazón cansado</v>
      </c>
      <c r="D58" t="s">
        <v>176</v>
      </c>
      <c r="E58" t="str">
        <f>VLOOKUP(Table14[[#This Row],['#]],'Codigo Cantos'!A4:AN239, 11, FALSE)</f>
        <v>Isaías 35,4ss</v>
      </c>
      <c r="F58" t="s">
        <v>806</v>
      </c>
      <c r="G58" t="str">
        <f>_xlfn.CONCAT("""","archivo","""",": ","""","/cantos/resucito/" &amp; LEFT(Table14[[#This Row],[id]], 1),"/",Table14[[#This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tr">
        <f>REPLACE(LOWER(Table14[[#This Row],[CANTO]]),1,1,UPPER(LEFT(Table14[[#This Row],[CANTO]],1)))</f>
        <v xml:space="preserve">Delante de los ángeles </v>
      </c>
      <c r="D59" t="s">
        <v>177</v>
      </c>
      <c r="E59" t="str">
        <f>VLOOKUP(Table14[[#This Row],['#]],'Codigo Cantos'!A4:AN239, 11, FALSE)</f>
        <v>Salmo 138 (137)</v>
      </c>
      <c r="F59" t="s">
        <v>17</v>
      </c>
      <c r="G59" t="str">
        <f>_xlfn.CONCAT("""","archivo","""",": ","""","/cantos/resucito/" &amp; LEFT(Table14[[#This Row],[id]], 1),"/",Table14[[#This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diadereposo</v>
      </c>
      <c r="C60" t="str">
        <f>REPLACE(LOWER(Table14[[#This Row],[CANTO]]),1,1,UPPER(LEFT(Table14[[#This Row],[CANTO]],1)))</f>
        <v xml:space="preserve">Día de reposo </v>
      </c>
      <c r="D60" t="s">
        <v>178</v>
      </c>
      <c r="E60" t="str">
        <f>VLOOKUP(Table14[[#This Row],['#]],'Codigo Cantos'!A4:AN239, 11, FALSE)</f>
        <v>Juan 8,52</v>
      </c>
      <c r="F60" t="s">
        <v>18</v>
      </c>
      <c r="G60" t="str">
        <f>_xlfn.CONCAT("""","archivo","""",": ","""","/cantos/resucito/" &amp; LEFT(Table14[[#This Row],[id]], 1),"/",Table14[[#This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tr">
        <f>REPLACE(LOWER(Table14[[#This Row],[CANTO]]),1,1,UPPER(LEFT(Table14[[#This Row],[CANTO]],1)))</f>
        <v>Dice el señor a mi señor</v>
      </c>
      <c r="D61" t="s">
        <v>179</v>
      </c>
      <c r="E61" t="str">
        <f>VLOOKUP(Table14[[#This Row],['#]],'Codigo Cantos'!A4:AN239, 11, FALSE)</f>
        <v>Salmo 110 (109)</v>
      </c>
      <c r="F61" t="s">
        <v>19</v>
      </c>
      <c r="G61" t="str">
        <f>_xlfn.CONCAT("""","archivo","""",": ","""","/cantos/resucito/" &amp; LEFT(Table14[[#This Row],[id]], 1),"/",Table14[[#This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tr">
        <f>REPLACE(LOWER(Table14[[#This Row],[CANTO]]),1,1,UPPER(LEFT(Table14[[#This Row],[CANTO]],1)))</f>
        <v>Dichoso el hombre</v>
      </c>
      <c r="D62" t="s">
        <v>180</v>
      </c>
      <c r="E62" t="str">
        <f>VLOOKUP(Table14[[#This Row],['#]],'Codigo Cantos'!A4:AN239, 11, FALSE)</f>
        <v>Salmo 1</v>
      </c>
      <c r="F62" t="s">
        <v>20</v>
      </c>
      <c r="G62" t="str">
        <f>_xlfn.CONCAT("""","archivo","""",": ","""","/cantos/resucito/" &amp; LEFT(Table14[[#This Row],[id]], 1),"/",Table14[[#This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tr">
        <f>REPLACE(LOWER(Table14[[#This Row],[CANTO]]),1,1,UPPER(LEFT(Table14[[#This Row],[CANTO]],1)))</f>
        <v>El combate escatológico</v>
      </c>
      <c r="D63" t="s">
        <v>181</v>
      </c>
      <c r="E63" t="str">
        <f>VLOOKUP(Table14[[#This Row],['#]],'Codigo Cantos'!A4:AN239, 11, FALSE)</f>
        <v>Apocalipsis 19,11-20</v>
      </c>
      <c r="F63" t="s">
        <v>807</v>
      </c>
      <c r="G63" t="str">
        <f>_xlfn.CONCAT("""","archivo","""",": ","""","/cantos/resucito/" &amp; LEFT(Table14[[#This Row],[id]], 1),"/",Table14[[#This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tr">
        <f>REPLACE(LOWER(Table14[[#This Row],[CANTO]]),1,1,UPPER(LEFT(Table14[[#This Row],[CANTO]],1)))</f>
        <v>El espíritu del señor está sobre mí</v>
      </c>
      <c r="D64" t="s">
        <v>182</v>
      </c>
      <c r="E64" t="str">
        <f>VLOOKUP(Table14[[#This Row],['#]],'Codigo Cantos'!A4:AN239, 11, FALSE)</f>
        <v>Lucas 4,18 – Isaías 61,1-3</v>
      </c>
      <c r="F64" t="s">
        <v>21</v>
      </c>
      <c r="G64" t="str">
        <f>_xlfn.CONCAT("""","archivo","""",": ","""","/cantos/resucito/" &amp; LEFT(Table14[[#This Row],[id]], 1),"/",Table14[[#This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tr">
        <f>REPLACE(LOWER(Table14[[#This Row],[CANTO]]),1,1,UPPER(LEFT(Table14[[#This Row],[CANTO]],1)))</f>
        <v>El jacal de los pastores</v>
      </c>
      <c r="D65" t="s">
        <v>183</v>
      </c>
      <c r="E65" t="str">
        <f>VLOOKUP(Table14[[#This Row],['#]],'Codigo Cantos'!A4:AN239, 11, FALSE)</f>
        <v>Cantar de los Cantares 1,2-8</v>
      </c>
      <c r="F65" t="s">
        <v>22</v>
      </c>
      <c r="G65" t="str">
        <f>_xlfn.CONCAT("""","archivo","""",": ","""","/cantos/resucito/" &amp; LEFT(Table14[[#This Row],[id]], 1),"/",Table14[[#This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ellagarero</v>
      </c>
      <c r="C66" t="str">
        <f>REPLACE(LOWER(Table14[[#This Row],[CANTO]]),1,1,UPPER(LEFT(Table14[[#This Row],[CANTO]],1)))</f>
        <v xml:space="preserve">El lagarero </v>
      </c>
      <c r="D66" t="s">
        <v>184</v>
      </c>
      <c r="E66" t="str">
        <f>VLOOKUP(Table14[[#This Row],['#]],'Codigo Cantos'!A4:AN239, 11, FALSE)</f>
        <v>Isaías 63,1-6</v>
      </c>
      <c r="F66" t="s">
        <v>23</v>
      </c>
      <c r="G66" t="str">
        <f>_xlfn.CONCAT("""","archivo","""",": ","""","/cantos/resucito/" &amp; LEFT(Table14[[#This Row],[id]], 1),"/",Table14[[#This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tr">
        <f>REPLACE(LOWER(Table14[[#This Row],[CANTO]]),1,1,UPPER(LEFT(Table14[[#This Row],[CANTO]],1)))</f>
        <v>El mesías león</v>
      </c>
      <c r="D67" t="s">
        <v>185</v>
      </c>
      <c r="E67" t="str">
        <f>VLOOKUP(Table14[[#This Row],['#]],'Codigo Cantos'!A4:AN239, 11, FALSE)</f>
        <v>Comentario al Apocalipsis (Victorino de Pettau)</v>
      </c>
      <c r="F67" t="s">
        <v>24</v>
      </c>
      <c r="G67" t="str">
        <f>_xlfn.CONCAT("""","archivo","""",": ","""","/cantos/resucito/" &amp; LEFT(Table14[[#This Row],[id]], 1),"/",Table14[[#This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tr">
        <f>REPLACE(LOWER(Table14[[#This Row],[CANTO]]),1,1,UPPER(LEFT(Table14[[#This Row],[CANTO]],1)))</f>
        <v>El necio piensa que dios no existe</v>
      </c>
      <c r="D68" t="s">
        <v>186</v>
      </c>
      <c r="E68" t="str">
        <f>VLOOKUP(Table14[[#This Row],['#]],'Codigo Cantos'!A4:AN239, 11, FALSE)</f>
        <v>Salmo 14 (13)</v>
      </c>
      <c r="F68" t="s">
        <v>808</v>
      </c>
      <c r="G68" t="str">
        <f>_xlfn.CONCAT("""","archivo","""",": ","""","/cantos/resucito/" &amp; LEFT(Table14[[#This Row],[id]], 1),"/",Table14[[#This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tr">
        <f>REPLACE(LOWER(Table14[[#This Row],[CANTO]]),1,1,UPPER(LEFT(Table14[[#This Row],[CANTO]],1)))</f>
        <v>El pueblo que caminaba en las tinieblas</v>
      </c>
      <c r="D69" t="s">
        <v>187</v>
      </c>
      <c r="E69" t="str">
        <f>VLOOKUP(Table14[[#This Row],['#]],'Codigo Cantos'!A4:AN239, 11, FALSE)</f>
        <v>Isaías 9,1-5</v>
      </c>
      <c r="F69" t="s">
        <v>809</v>
      </c>
      <c r="G69" t="str">
        <f>_xlfn.CONCAT("""","archivo","""",": ","""","/cantos/resucito/" &amp; LEFT(Table14[[#This Row],[id]], 1),"/",Table14[[#This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tr">
        <f>REPLACE(LOWER(Table14[[#This Row],[CANTO]]),1,1,UPPER(LEFT(Table14[[#This Row],[CANTO]],1)))</f>
        <v>El señor anuncia una noticia</v>
      </c>
      <c r="D70" t="s">
        <v>188</v>
      </c>
      <c r="E70" t="str">
        <f>VLOOKUP(Table14[[#This Row],['#]],'Codigo Cantos'!A4:AN239, 11, FALSE)</f>
        <v>Salmo 68 (67)</v>
      </c>
      <c r="F70" t="s">
        <v>810</v>
      </c>
      <c r="G70" t="str">
        <f>_xlfn.CONCAT("""","archivo","""",": ","""","/cantos/resucito/" &amp; LEFT(Table14[[#This Row],[id]], 1),"/",Table14[[#This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tr">
        <f>REPLACE(LOWER(Table14[[#This Row],[CANTO]]),1,1,UPPER(LEFT(Table14[[#This Row],[CANTO]],1)))</f>
        <v>El señor es mi pastor</v>
      </c>
      <c r="D71" t="s">
        <v>189</v>
      </c>
      <c r="E71" t="str">
        <f>VLOOKUP(Table14[[#This Row],['#]],'Codigo Cantos'!A4:AN239, 11, FALSE)</f>
        <v>Salmo 23 (22)</v>
      </c>
      <c r="F71" t="s">
        <v>25</v>
      </c>
      <c r="G71" t="str">
        <f>_xlfn.CONCAT("""","archivo","""",": ","""","/cantos/resucito/" &amp; LEFT(Table14[[#This Row],[id]], 1),"/",Table14[[#This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tr">
        <f>REPLACE(LOWER(Table14[[#This Row],[CANTO]]),1,1,UPPER(LEFT(Table14[[#This Row],[CANTO]],1)))</f>
        <v>El señor me ha dado</v>
      </c>
      <c r="D72" t="s">
        <v>190</v>
      </c>
      <c r="E72" t="str">
        <f>VLOOKUP(Table14[[#This Row],['#]],'Codigo Cantos'!A4:AN239, 11, FALSE)</f>
        <v>Isaías 50,4-10  - Tercer canto del Siervo de Yahveh</v>
      </c>
      <c r="F72" t="s">
        <v>811</v>
      </c>
      <c r="G72" t="str">
        <f>_xlfn.CONCAT("""","archivo","""",": ","""","/cantos/resucito/" &amp; LEFT(Table14[[#This Row],[id]], 1),"/",Table14[[#This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tr">
        <f>REPLACE(LOWER(Table14[[#This Row],[CANTO]]),1,1,UPPER(LEFT(Table14[[#This Row],[CANTO]],1)))</f>
        <v>Elí, elí, lamá sabactaní</v>
      </c>
      <c r="D73" t="s">
        <v>191</v>
      </c>
      <c r="E73" t="str">
        <f>VLOOKUP(Table14[[#This Row],['#]],'Codigo Cantos'!A4:AN239, 11, FALSE)</f>
        <v>Salmo 22 (21)</v>
      </c>
      <c r="F73" t="s">
        <v>812</v>
      </c>
      <c r="G73" t="str">
        <f>_xlfn.CONCAT("""","archivo","""",": ","""","/cantos/resucito/" &amp; LEFT(Table14[[#This Row],[id]], 1),"/",Table14[[#This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tr">
        <f>REPLACE(LOWER(Table14[[#This Row],[CANTO]]),1,1,UPPER(LEFT(Table14[[#This Row],[CANTO]],1)))</f>
        <v xml:space="preserve">En medio de aquel gentío </v>
      </c>
      <c r="D74" t="s">
        <v>192</v>
      </c>
      <c r="E74" t="str">
        <f>VLOOKUP(Table14[[#This Row],['#]],'Codigo Cantos'!A4:AN239, 11, FALSE)</f>
        <v>Lucas 8,42b-48</v>
      </c>
      <c r="F74" t="s">
        <v>813</v>
      </c>
      <c r="G74" t="str">
        <f>_xlfn.CONCAT("""","archivo","""",": ","""","/cantos/resucito/" &amp; LEFT(Table14[[#This Row],[id]], 1),"/",Table14[[#This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tr">
        <f>REPLACE(LOWER(Table14[[#This Row],[CANTO]]),1,1,UPPER(LEFT(Table14[[#This Row],[CANTO]],1)))</f>
        <v xml:space="preserve">En una noche oscura </v>
      </c>
      <c r="D75" t="s">
        <v>193</v>
      </c>
      <c r="E75" t="str">
        <f>VLOOKUP(Table14[[#This Row],['#]],'Codigo Cantos'!A4:AN239, 11, FALSE)</f>
        <v>Subida al Monte Carmelo – San Juan de la Cruz</v>
      </c>
      <c r="F75" t="s">
        <v>26</v>
      </c>
      <c r="G75" t="str">
        <f>_xlfn.CONCAT("""","archivo","""",": ","""","/cantos/resucito/" &amp; LEFT(Table14[[#This Row],[id]], 1),"/",Table14[[#This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tr">
        <f>REPLACE(LOWER(Table14[[#This Row],[CANTO]]),1,1,UPPER(LEFT(Table14[[#This Row],[CANTO]],1)))</f>
        <v>Eres digno de tomar el libro</v>
      </c>
      <c r="D76" t="s">
        <v>194</v>
      </c>
      <c r="E76" t="str">
        <f>VLOOKUP(Table14[[#This Row],['#]],'Codigo Cantos'!A4:AN239, 11, FALSE)</f>
        <v>Apocalipsis 5,9ss</v>
      </c>
      <c r="F76" t="s">
        <v>814</v>
      </c>
      <c r="G76" t="str">
        <f>_xlfn.CONCAT("""","archivo","""",": ","""","/cantos/resucito/" &amp; LEFT(Table14[[#This Row],[id]], 1),"/",Table14[[#This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ereshermoso</v>
      </c>
      <c r="C77" t="str">
        <f>REPLACE(LOWER(Table14[[#This Row],[CANTO]]),1,1,UPPER(LEFT(Table14[[#This Row],[CANTO]],1)))</f>
        <v>Eres hermoso</v>
      </c>
      <c r="D77" t="s">
        <v>196</v>
      </c>
      <c r="E77" t="str">
        <f>VLOOKUP(Table14[[#This Row],['#]],'Codigo Cantos'!A4:AN239, 11, FALSE)</f>
        <v xml:space="preserve">Salmo 45 (44) </v>
      </c>
      <c r="F77" t="s">
        <v>27</v>
      </c>
      <c r="G77" t="str">
        <f>_xlfn.CONCAT("""","archivo","""",": ","""","/cantos/resucito/" &amp; LEFT(Table14[[#This Row],[id]], 1),"/",Table14[[#This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espaciente</v>
      </c>
      <c r="C78" t="str">
        <f>REPLACE(LOWER(Table14[[#This Row],[CANTO]]),1,1,UPPER(LEFT(Table14[[#This Row],[CANTO]],1)))</f>
        <v>Es paciente</v>
      </c>
      <c r="D78" t="s">
        <v>197</v>
      </c>
      <c r="E78" t="str">
        <f>VLOOKUP(Table14[[#This Row],['#]],'Codigo Cantos'!A4:AN239, 11, FALSE)</f>
        <v xml:space="preserve">Himno al Espíritu Santo (Kiko Argüello) </v>
      </c>
      <c r="F78" t="s">
        <v>815</v>
      </c>
      <c r="G78" t="str">
        <f>_xlfn.CONCAT("""","archivo","""",": ","""","/cantos/resucito/" &amp; LEFT(Table14[[#This Row],[id]], 1),"/",Table14[[#This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tr">
        <f>REPLACE(LOWER(Table14[[#This Row],[CANTO]]),1,1,UPPER(LEFT(Table14[[#This Row],[CANTO]],1)))</f>
        <v xml:space="preserve">Escóndeme en lo oculto de tu tienda </v>
      </c>
      <c r="D79" t="s">
        <v>198</v>
      </c>
      <c r="E79" t="str">
        <f>VLOOKUP(Table14[[#This Row],['#]],'Codigo Cantos'!A4:AN239, 11, FALSE)</f>
        <v>Salmo 27 (26)</v>
      </c>
      <c r="F79" t="s">
        <v>28</v>
      </c>
      <c r="G79" t="str">
        <f>_xlfn.CONCAT("""","archivo","""",": ","""","/cantos/resucito/" &amp; LEFT(Table14[[#This Row],[id]], 1),"/",Table14[[#This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tr">
        <f>REPLACE(LOWER(Table14[[#This Row],[CANTO]]),1,1,UPPER(LEFT(Table14[[#This Row],[CANTO]],1)))</f>
        <v xml:space="preserve">Escuchad, islas lejanas </v>
      </c>
      <c r="D80" t="s">
        <v>199</v>
      </c>
      <c r="E80" t="str">
        <f>VLOOKUP(Table14[[#This Row],['#]],'Codigo Cantos'!A4:AN239, 11, FALSE)</f>
        <v>Isaias 49,1-16 - Segundo canto de Siervo de Yahveh</v>
      </c>
      <c r="F80" t="s">
        <v>29</v>
      </c>
      <c r="G80" t="str">
        <f>_xlfn.CONCAT("""","archivo","""",": ","""","/cantos/resucito/" &amp; LEFT(Table14[[#This Row],[id]], 1),"/",Table14[[#This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tr">
        <f>REPLACE(LOWER(Table14[[#This Row],[CANTO]]),1,1,UPPER(LEFT(Table14[[#This Row],[CANTO]],1)))</f>
        <v xml:space="preserve">Este es el día en que actuó el señor </v>
      </c>
      <c r="D81" t="s">
        <v>200</v>
      </c>
      <c r="E81" t="str">
        <f>VLOOKUP(Table14[[#This Row],['#]],'Codigo Cantos'!A4:AN239, 11, FALSE)</f>
        <v>Sal 118 (117)</v>
      </c>
      <c r="F81" t="s">
        <v>30</v>
      </c>
      <c r="G81" t="str">
        <f>_xlfn.CONCAT("""","archivo","""",": ","""","/cantos/resucito/" &amp; LEFT(Table14[[#This Row],[id]], 1),"/",Table14[[#This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tr">
        <f>REPLACE(LOWER(Table14[[#This Row],[CANTO]]),1,1,UPPER(LEFT(Table14[[#This Row],[CANTO]],1)))</f>
        <v xml:space="preserve">Este es el mandamiento mío </v>
      </c>
      <c r="D82" t="s">
        <v>201</v>
      </c>
      <c r="E82" t="str">
        <f>VLOOKUP(Table14[[#This Row],['#]],'Codigo Cantos'!A4:AN239, 11, FALSE)</f>
        <v>Jn 15,12ss</v>
      </c>
      <c r="F82" t="s">
        <v>31</v>
      </c>
      <c r="G82" t="str">
        <f>_xlfn.CONCAT("""","archivo","""",": ","""","/cantos/resucito/" &amp; LEFT(Table14[[#This Row],[id]], 1),"/",Table14[[#This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tr">
        <f>REPLACE(LOWER(Table14[[#This Row],[CANTO]]),1,1,UPPER(LEFT(Table14[[#This Row],[CANTO]],1)))</f>
        <v xml:space="preserve">Evenu shalom alejem </v>
      </c>
      <c r="D83" t="s">
        <v>203</v>
      </c>
      <c r="E83" t="str">
        <f>VLOOKUP(Table14[[#This Row],['#]],'Codigo Cantos'!A4:AN239, 11, FALSE)</f>
        <v>Melodía hebraica</v>
      </c>
      <c r="F83" t="s">
        <v>32</v>
      </c>
      <c r="G83" t="str">
        <f>_xlfn.CONCAT("""","archivo","""",": ","""","/cantos/resucito/" &amp; LEFT(Table14[[#This Row],[id]], 1),"/",Table14[[#This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tr">
        <f>REPLACE(LOWER(Table14[[#This Row],[CANTO]]),1,1,UPPER(LEFT(Table14[[#This Row],[CANTO]],1)))</f>
        <v xml:space="preserve">Extiendo mis manos </v>
      </c>
      <c r="D84" t="s">
        <v>205</v>
      </c>
      <c r="E84" t="str">
        <f>VLOOKUP(Table14[[#This Row],['#]],'Codigo Cantos'!A4:AN239, 11, FALSE)</f>
        <v>Oda XXVII de Salomón</v>
      </c>
      <c r="F84" t="s">
        <v>33</v>
      </c>
      <c r="G84" t="str">
        <f>_xlfn.CONCAT("""","archivo","""",": ","""","/cantos/resucito/" &amp; LEFT(Table14[[#This Row],[id]], 1),"/",Table14[[#This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tr">
        <f>REPLACE(LOWER(Table14[[#This Row],[CANTO]]),1,1,UPPER(LEFT(Table14[[#This Row],[CANTO]],1)))</f>
        <v>Exultad, justos, en el señor</v>
      </c>
      <c r="D85" t="s">
        <v>207</v>
      </c>
      <c r="E85" t="str">
        <f>VLOOKUP(Table14[[#This Row],['#]],'Codigo Cantos'!A4:AN239, 11, FALSE)</f>
        <v>Sal 33 (32)</v>
      </c>
      <c r="F85" t="s">
        <v>34</v>
      </c>
      <c r="G85" t="str">
        <f>_xlfn.CONCAT("""","archivo","""",": ","""","/cantos/resucito/" &amp; LEFT(Table14[[#This Row],[id]], 1),"/",Table14[[#This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tr">
        <f>REPLACE(LOWER(Table14[[#This Row],[CANTO]]),1,1,UPPER(LEFT(Table14[[#This Row],[CANTO]],1)))</f>
        <v xml:space="preserve">Felicidad para el hombre </v>
      </c>
      <c r="D86" t="s">
        <v>208</v>
      </c>
      <c r="E86" t="str">
        <f>VLOOKUP(Table14[[#This Row],['#]],'Codigo Cantos'!A4:AN239, 11, FALSE)</f>
        <v>Sal 128 (127)</v>
      </c>
      <c r="F86" t="s">
        <v>816</v>
      </c>
      <c r="G86" t="str">
        <f>_xlfn.CONCAT("""","archivo","""",": ","""","/cantos/resucito/" &amp; LEFT(Table14[[#This Row],[id]], 1),"/",Table14[[#This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tr">
        <f>REPLACE(LOWER(Table14[[#This Row],[CANTO]]),1,1,UPPER(LEFT(Table14[[#This Row],[CANTO]],1)))</f>
        <v>Gracias a yahveh</v>
      </c>
      <c r="D87" t="s">
        <v>210</v>
      </c>
      <c r="E87" t="str">
        <f>VLOOKUP(Table14[[#This Row],['#]],'Codigo Cantos'!A4:AN239, 11, FALSE)</f>
        <v>Sal 136 (135) - Melodía hebraica</v>
      </c>
      <c r="F87" t="s">
        <v>817</v>
      </c>
      <c r="G87" t="str">
        <f>_xlfn.CONCAT("""","archivo","""",": ","""","/cantos/resucito/" &amp; LEFT(Table14[[#This Row],[id]], 1),"/",Table14[[#This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tr">
        <f>REPLACE(LOWER(Table14[[#This Row],[CANTO]]),1,1,UPPER(LEFT(Table14[[#This Row],[CANTO]],1)))</f>
        <v>Gritad jubilosos</v>
      </c>
      <c r="D88" t="s">
        <v>212</v>
      </c>
      <c r="E88" t="str">
        <f>VLOOKUP(Table14[[#This Row],['#]],'Codigo Cantos'!A4:AN239, 11, FALSE)</f>
        <v>Isaías 12,1ss</v>
      </c>
      <c r="F88" t="s">
        <v>818</v>
      </c>
      <c r="G88" t="str">
        <f>_xlfn.CONCAT("""","archivo","""",": ","""","/cantos/resucito/" &amp; LEFT(Table14[[#This Row],[id]], 1),"/",Table14[[#This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tr">
        <f>REPLACE(LOWER(Table14[[#This Row],[CANTO]]),1,1,UPPER(LEFT(Table14[[#This Row],[CANTO]],1)))</f>
        <v>Hacia ti, morada santa</v>
      </c>
      <c r="D89" t="s">
        <v>213</v>
      </c>
      <c r="E89" t="str">
        <f>VLOOKUP(Table14[[#This Row],['#]],'Codigo Cantos'!A4:AN239, 11, FALSE)</f>
        <v>Himno procesional eucarístico (Kiko Argüello)</v>
      </c>
      <c r="F89" t="s">
        <v>35</v>
      </c>
      <c r="G89" t="str">
        <f>_xlfn.CONCAT("""","archivo","""",": ","""","/cantos/resucito/" &amp; LEFT(Table14[[#This Row],[id]], 1),"/",Table14[[#This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hastacuando</v>
      </c>
      <c r="C90" t="str">
        <f>REPLACE(LOWER(Table14[[#This Row],[CANTO]]),1,1,UPPER(LEFT(Table14[[#This Row],[CANTO]],1)))</f>
        <v>Hasta cuándo</v>
      </c>
      <c r="D90" t="s">
        <v>214</v>
      </c>
      <c r="E90" t="str">
        <f>VLOOKUP(Table14[[#This Row],['#]],'Codigo Cantos'!A4:AN239, 11, FALSE)</f>
        <v>Sal 13 (12)</v>
      </c>
      <c r="F90" t="s">
        <v>36</v>
      </c>
      <c r="G90" t="str">
        <f>_xlfn.CONCAT("""","archivo","""",": ","""","/cantos/resucito/" &amp; LEFT(Table14[[#This Row],[id]], 1),"/",Table14[[#This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tr">
        <f>REPLACE(LOWER(Table14[[#This Row],[CANTO]]),1,1,UPPER(LEFT(Table14[[#This Row],[CANTO]],1)))</f>
        <v>He aquí mi siervo</v>
      </c>
      <c r="D91" t="s">
        <v>216</v>
      </c>
      <c r="E91" t="str">
        <f>VLOOKUP(Table14[[#This Row],['#]],'Codigo Cantos'!A4:AN239, 11, FALSE)</f>
        <v>Isaías 42,1-4; Mateo 12,18-21 - Primer canto de Siervo de Yahveh</v>
      </c>
      <c r="F91" t="s">
        <v>37</v>
      </c>
      <c r="G91" t="str">
        <f>_xlfn.CONCAT("""","archivo","""",": ","""","/cantos/resucito/" &amp; LEFT(Table14[[#This Row],[id]], 1),"/",Table14[[#This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tr">
        <f>REPLACE(LOWER(Table14[[#This Row],[CANTO]]),1,1,UPPER(LEFT(Table14[[#This Row],[CANTO]],1)))</f>
        <v>He aquí que vengo presto</v>
      </c>
      <c r="D92" t="s">
        <v>217</v>
      </c>
      <c r="E92" t="str">
        <f>VLOOKUP(Table14[[#This Row],['#]],'Codigo Cantos'!A4:AN239, 11, FALSE)</f>
        <v>Apocalipsis 22,12-16</v>
      </c>
      <c r="F92" t="s">
        <v>38</v>
      </c>
      <c r="G92" t="str">
        <f>_xlfn.CONCAT("""","archivo","""",": ","""","/cantos/resucito/" &amp; LEFT(Table14[[#This Row],[id]], 1),"/",Table14[[#This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tr">
        <f>REPLACE(LOWER(Table14[[#This Row],[CANTO]]),1,1,UPPER(LEFT(Table14[[#This Row],[CANTO]],1)))</f>
        <v>He esperado en el señor</v>
      </c>
      <c r="D93" t="s">
        <v>218</v>
      </c>
      <c r="E93" t="str">
        <f>VLOOKUP(Table14[[#This Row],['#]],'Codigo Cantos'!A4:AN239, 11, FALSE)</f>
        <v>Salmo 40 (39)</v>
      </c>
      <c r="F93" t="s">
        <v>819</v>
      </c>
      <c r="G93" t="str">
        <f>_xlfn.CONCAT("""","archivo","""",": ","""","/cantos/resucito/" &amp; LEFT(Table14[[#This Row],[id]], 1),"/",Table14[[#This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tr">
        <f>REPLACE(LOWER(Table14[[#This Row],[CANTO]]),1,1,UPPER(LEFT(Table14[[#This Row],[CANTO]],1)))</f>
        <v>Hijas de jerusalén</v>
      </c>
      <c r="D94" t="s">
        <v>219</v>
      </c>
      <c r="E94" t="str">
        <f>VLOOKUP(Table14[[#This Row],['#]],'Codigo Cantos'!A4:AN239, 11, FALSE)</f>
        <v>Lucas 23,28-46</v>
      </c>
      <c r="F94" t="s">
        <v>39</v>
      </c>
      <c r="G94" t="str">
        <f>_xlfn.CONCAT("""","archivo","""",": ","""","/cantos/resucito/" &amp; LEFT(Table14[[#This Row],[id]], 1),"/",Table14[[#This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tr">
        <f>REPLACE(LOWER(Table14[[#This Row],[CANTO]]),1,1,UPPER(LEFT(Table14[[#This Row],[CANTO]],1)))</f>
        <v>Himno a cristo luz</v>
      </c>
      <c r="D95" t="s">
        <v>220</v>
      </c>
      <c r="E95" t="str">
        <f>VLOOKUP(Table14[[#This Row],['#]],'Codigo Cantos'!A4:AN239, 11, FALSE)</f>
        <v>Himno vespertino (San Gregorio Nacianceno)</v>
      </c>
      <c r="F95" t="s">
        <v>820</v>
      </c>
      <c r="G95" t="str">
        <f>_xlfn.CONCAT("""","archivo","""",": ","""","/cantos/resucito/" &amp; LEFT(Table14[[#This Row],[id]], 1),"/",Table14[[#This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tr">
        <f>REPLACE(LOWER(Table14[[#This Row],[CANTO]]),1,1,UPPER(LEFT(Table14[[#This Row],[CANTO]],1)))</f>
        <v>Himno a la caridad</v>
      </c>
      <c r="D96" t="s">
        <v>222</v>
      </c>
      <c r="E96" t="str">
        <f>VLOOKUP(Table14[[#This Row],['#]],'Codigo Cantos'!A4:AN239, 11, FALSE)</f>
        <v>1 Corintios 13,1-7</v>
      </c>
      <c r="F96" t="s">
        <v>821</v>
      </c>
      <c r="G96" t="str">
        <f>_xlfn.CONCAT("""","archivo","""",": ","""","/cantos/resucito/" &amp; LEFT(Table14[[#This Row],[id]], 1),"/",Table14[[#This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tr">
        <f>REPLACE(LOWER(Table14[[#This Row],[CANTO]]),1,1,UPPER(LEFT(Table14[[#This Row],[CANTO]],1)))</f>
        <v>Himno a la kenosis</v>
      </c>
      <c r="D97" t="s">
        <v>223</v>
      </c>
      <c r="E97" t="str">
        <f>VLOOKUP(Table14[[#This Row],['#]],'Codigo Cantos'!A4:AN239, 11, FALSE)</f>
        <v>Filipenses 2,1-11</v>
      </c>
      <c r="F97" t="s">
        <v>822</v>
      </c>
      <c r="G97" t="str">
        <f>_xlfn.CONCAT("""","archivo","""",": ","""","/cantos/resucito/" &amp; LEFT(Table14[[#This Row],[id]], 1),"/",Table14[[#This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tr">
        <f>REPLACE(LOWER(Table14[[#This Row],[CANTO]]),1,1,UPPER(LEFT(Table14[[#This Row],[CANTO]],1)))</f>
        <v>Himno de adviento</v>
      </c>
      <c r="D98" t="s">
        <v>224</v>
      </c>
      <c r="E98" t="str">
        <f>VLOOKUP(Table14[[#This Row],['#]],'Codigo Cantos'!A4:AN239, 11, FALSE)</f>
        <v>Himno lat. «Vox clara ecce Intonat»</v>
      </c>
      <c r="F98" t="s">
        <v>40</v>
      </c>
      <c r="G98" t="str">
        <f>_xlfn.CONCAT("""","archivo","""",": ","""","/cantos/resucito/" &amp; LEFT(Table14[[#This Row],[id]], 1),"/",Table14[[#This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tr">
        <f>REPLACE(LOWER(Table14[[#This Row],[CANTO]]),1,1,UPPER(LEFT(Table14[[#This Row],[CANTO]],1)))</f>
        <v>Himno de la ascensión</v>
      </c>
      <c r="D99" t="s">
        <v>225</v>
      </c>
      <c r="E99" t="str">
        <f>VLOOKUP(Table14[[#This Row],['#]],'Codigo Cantos'!A4:AN239, 11, FALSE)</f>
        <v xml:space="preserve">Himno de Laudes del tiempo Pascual, de la Ascensión a Pentecostés  / Himno de la liturgia de las horas </v>
      </c>
      <c r="F99" t="s">
        <v>823</v>
      </c>
      <c r="G99" t="str">
        <f>_xlfn.CONCAT("""","archivo","""",": ","""","/cantos/resucito/" &amp; LEFT(Table14[[#This Row],[id]], 1),"/",Table14[[#This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tr">
        <f>REPLACE(LOWER(Table14[[#This Row],[CANTO]]),1,1,UPPER(LEFT(Table14[[#This Row],[CANTO]],1)))</f>
        <v>Himno de pascua</v>
      </c>
      <c r="D100" t="s">
        <v>226</v>
      </c>
      <c r="E100" t="str">
        <f>VLOOKUP(Table14[[#This Row],['#]],'Codigo Cantos'!A4:AN239, 11, FALSE)</f>
        <v>Himno lat. «Aurora lucis rutiiat»</v>
      </c>
      <c r="F100" t="s">
        <v>41</v>
      </c>
      <c r="G100" t="str">
        <f>_xlfn.CONCAT("""","archivo","""",": ","""","/cantos/resucito/" &amp; LEFT(Table14[[#This Row],[id]], 1),"/",Table14[[#This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tr">
        <f>REPLACE(LOWER(Table14[[#This Row],[CANTO]]),1,1,UPPER(LEFT(Table14[[#This Row],[CANTO]],1)))</f>
        <v>Huye, amado mío</v>
      </c>
      <c r="D101" t="s">
        <v>227</v>
      </c>
      <c r="E101" t="str">
        <f>VLOOKUP(Table14[[#This Row],['#]],'Codigo Cantos'!A4:AN239, 11, FALSE)</f>
        <v>Cantar de los Cantares 8,10-14</v>
      </c>
      <c r="F101" t="s">
        <v>42</v>
      </c>
      <c r="G101" t="str">
        <f>_xlfn.CONCAT("""","archivo","""",": ","""","/cantos/resucito/" &amp; LEFT(Table14[[#This Row],[id]], 1),"/",Table14[[#This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tr">
        <f>REPLACE(LOWER(Table14[[#This Row],[CANTO]]),1,1,UPPER(LEFT(Table14[[#This Row],[CANTO]],1)))</f>
        <v>Id y anunciad a mis hermanos</v>
      </c>
      <c r="D102" t="s">
        <v>228</v>
      </c>
      <c r="E102" t="str">
        <f>VLOOKUP(Table14[[#This Row],['#]],'Codigo Cantos'!A4:AN239, 11, FALSE)</f>
        <v>Mateo 28,10.16-20</v>
      </c>
      <c r="F102" t="s">
        <v>43</v>
      </c>
      <c r="G102" t="str">
        <f>_xlfn.CONCAT("""","archivo","""",": ","""","/cantos/resucito/" &amp; LEFT(Table14[[#This Row],[id]], 1),"/",Table14[[#This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tr">
        <f>REPLACE(LOWER(Table14[[#This Row],[CANTO]]),1,1,UPPER(LEFT(Table14[[#This Row],[CANTO]],1)))</f>
        <v>Improperios</v>
      </c>
      <c r="D103" t="s">
        <v>229</v>
      </c>
      <c r="E103" t="str">
        <f>VLOOKUP(Table14[[#This Row],['#]],'Codigo Cantos'!A4:AN239, 11, FALSE)</f>
        <v>Adoración de la santa Cruz el Viernes santo</v>
      </c>
      <c r="F103" t="s">
        <v>44</v>
      </c>
      <c r="G103" t="str">
        <f>_xlfn.CONCAT("""","archivo","""",": ","""","/cantos/resucito/" &amp; LEFT(Table14[[#This Row],[id]], 1),"/",Table14[[#This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tr">
        <f>REPLACE(LOWER(Table14[[#This Row],[CANTO]]),1,1,UPPER(LEFT(Table14[[#This Row],[CANTO]],1)))</f>
        <v>Jerusalén reconstruida</v>
      </c>
      <c r="D104" t="s">
        <v>231</v>
      </c>
      <c r="E104" t="str">
        <f>VLOOKUP(Table14[[#This Row],['#]],'Codigo Cantos'!A4:AN239, 11, FALSE)</f>
        <v>Tobias 13,11-17</v>
      </c>
      <c r="F104" t="s">
        <v>45</v>
      </c>
      <c r="G104" t="str">
        <f>_xlfn.CONCAT("""","archivo","""",": ","""","/cantos/resucito/" &amp; LEFT(Table14[[#This Row],[id]], 1),"/",Table14[[#This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tr">
        <f>REPLACE(LOWER(Table14[[#This Row],[CANTO]]),1,1,UPPER(LEFT(Table14[[#This Row],[CANTO]],1)))</f>
        <v>Jesús recorría todas las ciudades</v>
      </c>
      <c r="D105" t="s">
        <v>232</v>
      </c>
      <c r="E105" t="str">
        <f>VLOOKUP(Table14[[#This Row],['#]],'Codigo Cantos'!A4:AN239, 11, FALSE)</f>
        <v xml:space="preserve">Mateo 9,35ss; 10 </v>
      </c>
      <c r="F105" t="s">
        <v>824</v>
      </c>
      <c r="G105" t="str">
        <f>_xlfn.CONCAT("""","archivo","""",": ","""","/cantos/resucito/" &amp; LEFT(Table14[[#This Row],[id]], 1),"/",Table14[[#This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tr">
        <f>REPLACE(LOWER(Table14[[#This Row],[CANTO]]),1,1,UPPER(LEFT(Table14[[#This Row],[CANTO]],1)))</f>
        <v>La cordera de dios</v>
      </c>
      <c r="D106" t="s">
        <v>233</v>
      </c>
      <c r="E106" t="str">
        <f>VLOOKUP(Table14[[#This Row],['#]],'Codigo Cantos'!A4:AN239, 11, FALSE)</f>
        <v>Mateo 1,18s; 2,13s.18</v>
      </c>
      <c r="F106" t="s">
        <v>888</v>
      </c>
      <c r="G106" t="str">
        <f>_xlfn.CONCAT("""","archivo","""",": ","""","/cantos/resucito/" &amp; LEFT(Table14[[#This Row],[id]], 1),"/",Table14[[#This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laespada</v>
      </c>
      <c r="C107" t="str">
        <f>REPLACE(LOWER(Table14[[#This Row],[CANTO]]),1,1,UPPER(LEFT(Table14[[#This Row],[CANTO]],1)))</f>
        <v>La espada</v>
      </c>
      <c r="D107" t="s">
        <v>234</v>
      </c>
      <c r="E107" t="str">
        <f>VLOOKUP(Table14[[#This Row],['#]],'Codigo Cantos'!A4:AN239, 11, FALSE)</f>
        <v>Ezequiel 21,14-22</v>
      </c>
      <c r="F107" t="s">
        <v>825</v>
      </c>
      <c r="G107" t="str">
        <f>_xlfn.CONCAT("""","archivo","""",": ","""","/cantos/resucito/" &amp; LEFT(Table14[[#This Row],[id]], 1),"/",Table14[[#This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tr">
        <f>REPLACE(LOWER(Table14[[#This Row],[CANTO]]),1,1,UPPER(LEFT(Table14[[#This Row],[CANTO]],1)))</f>
        <v>La marcha es dura</v>
      </c>
      <c r="D108" t="s">
        <v>235</v>
      </c>
      <c r="E108" t="str">
        <f>VLOOKUP(Table14[[#This Row],['#]],'Codigo Cantos'!A4:AN239, 11, FALSE)</f>
        <v>Espiritual negro «Go down, Moses»</v>
      </c>
      <c r="F108" t="s">
        <v>46</v>
      </c>
      <c r="G108" t="str">
        <f>_xlfn.CONCAT("""","archivo","""",": ","""","/cantos/resucito/" &amp; LEFT(Table14[[#This Row],[id]], 1),"/",Table14[[#This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lasalve</v>
      </c>
      <c r="C109" t="str">
        <f>REPLACE(LOWER(Table14[[#This Row],[CANTO]]),1,1,UPPER(LEFT(Table14[[#This Row],[CANTO]],1)))</f>
        <v>La salve</v>
      </c>
      <c r="D109" t="s">
        <v>237</v>
      </c>
      <c r="E109" t="str">
        <f>VLOOKUP(Table14[[#This Row],['#]],'Codigo Cantos'!A4:AN239, 11, FALSE)</f>
        <v>Himno lat. «Salve Regina»</v>
      </c>
      <c r="F109" t="s">
        <v>826</v>
      </c>
      <c r="G109" t="str">
        <f>_xlfn.CONCAT("""","archivo","""",": ","""","/cantos/resucito/" &amp; LEFT(Table14[[#This Row],[id]], 1),"/",Table14[[#This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tr">
        <f>REPLACE(LOWER(Table14[[#This Row],[CANTO]]),1,1,UPPER(LEFT(Table14[[#This Row],[CANTO]],1)))</f>
        <v>La siega de las naciones</v>
      </c>
      <c r="D110" t="s">
        <v>239</v>
      </c>
      <c r="E110" t="str">
        <f>VLOOKUP(Table14[[#This Row],['#]],'Codigo Cantos'!A4:AN239, 11, FALSE)</f>
        <v>Juan 4,31-38</v>
      </c>
      <c r="F110" t="s">
        <v>47</v>
      </c>
      <c r="G110" t="str">
        <f>_xlfn.CONCAT("""","archivo","""",": ","""","/cantos/resucito/" &amp; LEFT(Table14[[#This Row],[id]], 1),"/",Table14[[#This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tr">
        <f>REPLACE(LOWER(Table14[[#This Row],[CANTO]]),1,1,UPPER(LEFT(Table14[[#This Row],[CANTO]],1)))</f>
        <v>La voz de mi amado</v>
      </c>
      <c r="D111" t="s">
        <v>240</v>
      </c>
      <c r="E111" t="str">
        <f>VLOOKUP(Table14[[#This Row],['#]],'Codigo Cantos'!A4:AN239, 11, FALSE)</f>
        <v>Cantar de los Cantares 2,8-17</v>
      </c>
      <c r="F111" t="s">
        <v>48</v>
      </c>
      <c r="G111" t="str">
        <f>_xlfn.CONCAT("""","archivo","""",": ","""","/cantos/resucito/" &amp; LEFT(Table14[[#This Row],[id]], 1),"/",Table14[[#This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tr">
        <f>REPLACE(LOWER(Table14[[#This Row],[CANTO]]),1,1,UPPER(LEFT(Table14[[#This Row],[CANTO]],1)))</f>
        <v>Las armas de la luz</v>
      </c>
      <c r="D112" t="s">
        <v>241</v>
      </c>
      <c r="E112" t="str">
        <f>VLOOKUP(Table14[[#This Row],['#]],'Codigo Cantos'!A4:AN239, 11, FALSE)</f>
        <v>cf Efesios 6,11.ss</v>
      </c>
      <c r="F112" t="s">
        <v>827</v>
      </c>
      <c r="G112" t="str">
        <f>_xlfn.CONCAT("""","archivo","""",": ","""","/cantos/resucito/" &amp; LEFT(Table14[[#This Row],[id]], 1),"/",Table14[[#This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laudasion</v>
      </c>
      <c r="C113" t="str">
        <f>REPLACE(LOWER(Table14[[#This Row],[CANTO]]),1,1,UPPER(LEFT(Table14[[#This Row],[CANTO]],1)))</f>
        <v>Lauda sion</v>
      </c>
      <c r="D113" t="s">
        <v>242</v>
      </c>
      <c r="E113" t="str">
        <f>VLOOKUP(Table14[[#This Row],['#]],'Codigo Cantos'!A4:AN239, 11, FALSE)</f>
        <v xml:space="preserve">Secuencia del Corpus Christi (Santo Tomas de Aquino) </v>
      </c>
      <c r="F113" t="s">
        <v>49</v>
      </c>
      <c r="G113" t="str">
        <f>_xlfn.CONCAT("""","archivo","""",": ","""","/cantos/resucito/" &amp; LEFT(Table14[[#This Row],[id]], 1),"/",Table14[[#This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tr">
        <f>REPLACE(LOWER(Table14[[#This Row],[CANTO]]),1,1,UPPER(LEFT(Table14[[#This Row],[CANTO]],1)))</f>
        <v>Levanto mis ojos a los montes</v>
      </c>
      <c r="D114" t="s">
        <v>243</v>
      </c>
      <c r="E114" t="str">
        <f>VLOOKUP(Table14[[#This Row],['#]],'Codigo Cantos'!A4:AN239, 11, FALSE)</f>
        <v>Sal 121 (120)</v>
      </c>
      <c r="F114" t="s">
        <v>50</v>
      </c>
      <c r="G114" t="str">
        <f>_xlfn.CONCAT("""","archivo","""",": ","""","/cantos/resucito/" &amp; LEFT(Table14[[#This Row],[id]], 1),"/",Table14[[#This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tr">
        <f>REPLACE(LOWER(Table14[[#This Row],[CANTO]]),1,1,UPPER(LEFT(Table14[[#This Row],[CANTO]],1)))</f>
        <v>Llegue hasta tu presencia mi clamor</v>
      </c>
      <c r="D115" t="s">
        <v>245</v>
      </c>
      <c r="E115" t="str">
        <f>VLOOKUP(Table14[[#This Row],['#]],'Codigo Cantos'!A4:AN239, 11, FALSE)</f>
        <v>Sal 119 (118)</v>
      </c>
      <c r="F115" t="s">
        <v>51</v>
      </c>
      <c r="G115" t="str">
        <f>_xlfn.CONCAT("""","archivo","""",": ","""","/cantos/resucito/" &amp; LEFT(Table14[[#This Row],[id]], 1),"/",Table14[[#This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tr">
        <f>REPLACE(LOWER(Table14[[#This Row],[CANTO]]),1,1,UPPER(LEFT(Table14[[#This Row],[CANTO]],1)))</f>
        <v>Llévame al cielo</v>
      </c>
      <c r="D116" t="s">
        <v>247</v>
      </c>
      <c r="E116" t="str">
        <f>VLOOKUP(Table14[[#This Row],['#]],'Codigo Cantos'!A4:AN239, 11, FALSE)</f>
        <v>Filipenses 1,23</v>
      </c>
      <c r="F116" t="s">
        <v>52</v>
      </c>
      <c r="G116" t="str">
        <f>_xlfn.CONCAT("""","archivo","""",": ","""","/cantos/resucito/" &amp; LEFT(Table14[[#This Row],[id]], 1),"/",Table14[[#This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magnificat</v>
      </c>
      <c r="C117" t="str">
        <f>REPLACE(LOWER(Table14[[#This Row],[CANTO]]),1,1,UPPER(LEFT(Table14[[#This Row],[CANTO]],1)))</f>
        <v>Magníficat</v>
      </c>
      <c r="D117" t="s">
        <v>248</v>
      </c>
      <c r="E117" t="str">
        <f>VLOOKUP(Table14[[#This Row],['#]],'Codigo Cantos'!A4:AN239, 11, FALSE)</f>
        <v>Lucas 1,46-55</v>
      </c>
      <c r="F117" t="s">
        <v>828</v>
      </c>
      <c r="G117" t="str">
        <f>_xlfn.CONCAT("""","archivo","""",": ","""","/cantos/resucito/" &amp; LEFT(Table14[[#This Row],[id]], 1),"/",Table14[[#This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tr">
        <f>REPLACE(LOWER(Table14[[#This Row],[CANTO]]),1,1,UPPER(LEFT(Table14[[#This Row],[CANTO]],1)))</f>
        <v>María, casa de bendición</v>
      </c>
      <c r="D118" t="s">
        <v>249</v>
      </c>
      <c r="E118" t="str">
        <f>VLOOKUP(Table14[[#This Row],['#]],'Codigo Cantos'!A4:AN239, 11, FALSE)</f>
        <v>Juan 2,1–11 – Las Bodas de Caná</v>
      </c>
      <c r="F118" t="s">
        <v>53</v>
      </c>
      <c r="G118" t="str">
        <f>_xlfn.CONCAT("""","archivo","""",": ","""","/cantos/resucito/" &amp; LEFT(Table14[[#This Row],[id]], 1),"/",Table14[[#This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tr">
        <f>REPLACE(LOWER(Table14[[#This Row],[CANTO]]),1,1,UPPER(LEFT(Table14[[#This Row],[CANTO]],1)))</f>
        <v>María de jasna góra</v>
      </c>
      <c r="D119" t="s">
        <v>250</v>
      </c>
      <c r="E119" t="str">
        <f>VLOOKUP(Table14[[#This Row],['#]],'Codigo Cantos'!A4:AN239, 11, FALSE)</f>
        <v xml:space="preserve">Himno a la Virgen de Jasna Göra, Częstochowa Polonia (Kiko Argüello) </v>
      </c>
      <c r="F119" t="s">
        <v>54</v>
      </c>
      <c r="G119" t="str">
        <f>_xlfn.CONCAT("""","archivo","""",": ","""","/cantos/resucito/" &amp; LEFT(Table14[[#This Row],[id]], 1),"/",Table14[[#This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tr">
        <f>REPLACE(LOWER(Table14[[#This Row],[CANTO]]),1,1,UPPER(LEFT(Table14[[#This Row],[CANTO]],1)))</f>
        <v>María, madre de la iglesia</v>
      </c>
      <c r="D120" t="s">
        <v>251</v>
      </c>
      <c r="E120" t="str">
        <f>VLOOKUP(Table14[[#This Row],['#]],'Codigo Cantos'!A4:AN239, 11, FALSE)</f>
        <v>Juan 19,26-34</v>
      </c>
      <c r="F120" t="s">
        <v>55</v>
      </c>
      <c r="G120" t="str">
        <f>_xlfn.CONCAT("""","archivo","""",": ","""","/cantos/resucito/" &amp; LEFT(Table14[[#This Row],[id]], 1),"/",Table14[[#This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tr">
        <f>REPLACE(LOWER(Table14[[#This Row],[CANTO]]),1,1,UPPER(LEFT(Table14[[#This Row],[CANTO]],1)))</f>
        <v>María, madre del camino ardiente</v>
      </c>
      <c r="D121" t="s">
        <v>252</v>
      </c>
      <c r="E121" t="str">
        <f>VLOOKUP(Table14[[#This Row],['#]],'Codigo Cantos'!A4:AN239, 11, FALSE)</f>
        <v>Himno a la Virgen del Tercer Milenio (Kiko Argüello)</v>
      </c>
      <c r="F121" t="s">
        <v>56</v>
      </c>
      <c r="G121" t="str">
        <f>_xlfn.CONCAT("""","archivo","""",": ","""","/cantos/resucito/" &amp; LEFT(Table14[[#This Row],[id]], 1),"/",Table14[[#This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tr">
        <f>REPLACE(LOWER(Table14[[#This Row],[CANTO]]),1,1,UPPER(LEFT(Table14[[#This Row],[CANTO]],1)))</f>
        <v>María, pequeña maría</v>
      </c>
      <c r="D122" t="s">
        <v>253</v>
      </c>
      <c r="E122" t="str">
        <f>VLOOKUP(Table14[[#This Row],['#]],'Codigo Cantos'!A4:AN239, 11, FALSE)</f>
        <v>Himno a la Virgen María (Kiko Argüello)</v>
      </c>
      <c r="F122" t="s">
        <v>829</v>
      </c>
      <c r="G122" t="str">
        <f>_xlfn.CONCAT("""","archivo","""",": ","""","/cantos/resucito/" &amp; LEFT(Table14[[#This Row],[id]], 1),"/",Table14[[#This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tr">
        <f>REPLACE(LOWER(Table14[[#This Row],[CANTO]]),1,1,UPPER(LEFT(Table14[[#This Row],[CANTO]],1)))</f>
        <v>Me enseñarás el camino de la vida</v>
      </c>
      <c r="D123" t="s">
        <v>255</v>
      </c>
      <c r="E123" t="str">
        <f>VLOOKUP(Table14[[#This Row],['#]],'Codigo Cantos'!A4:AN239, 11, FALSE)</f>
        <v>Sal 16 (15)</v>
      </c>
      <c r="F123" t="s">
        <v>830</v>
      </c>
      <c r="G123" t="str">
        <f>_xlfn.CONCAT("""","archivo","""",": ","""","/cantos/resucito/" &amp; LEFT(Table14[[#This Row],[id]], 1),"/",Table14[[#This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tr">
        <f>REPLACE(LOWER(Table14[[#This Row],[CANTO]]),1,1,UPPER(LEFT(Table14[[#This Row],[CANTO]],1)))</f>
        <v>Me has seducido, señor</v>
      </c>
      <c r="D124" t="s">
        <v>257</v>
      </c>
      <c r="E124" t="str">
        <f>VLOOKUP(Table14[[#This Row],['#]],'Codigo Cantos'!A4:AN239, 11, FALSE)</f>
        <v>Jeremias 20,7-18</v>
      </c>
      <c r="F124" t="s">
        <v>57</v>
      </c>
      <c r="G124" t="str">
        <f>_xlfn.CONCAT("""","archivo","""",": ","""","/cantos/resucito/" &amp; LEFT(Table14[[#This Row],[id]], 1),"/",Table14[[#This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tr">
        <f>REPLACE(LOWER(Table14[[#This Row],[CANTO]]),1,1,UPPER(LEFT(Table14[[#This Row],[CANTO]],1)))</f>
        <v>¡mirad qué estupendo!</v>
      </c>
      <c r="D125" t="s">
        <v>258</v>
      </c>
      <c r="E125" t="str">
        <f>VLOOKUP(Table14[[#This Row],['#]],'Codigo Cantos'!A4:AN239, 11, FALSE)</f>
        <v>Sal 133 (132)</v>
      </c>
      <c r="F125" t="s">
        <v>58</v>
      </c>
      <c r="G125" t="str">
        <f>_xlfn.CONCAT("""","archivo","""",": ","""","/cantos/resucito/" &amp; LEFT(Table14[[#This Row],[id]], 1),"/",Table14[[#This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tr">
        <f>REPLACE(LOWER(Table14[[#This Row],[CANTO]]),1,1,UPPER(LEFT(Table14[[#This Row],[CANTO]],1)))</f>
        <v>Misericordia, dios mío</v>
      </c>
      <c r="D126" t="s">
        <v>260</v>
      </c>
      <c r="E126" t="str">
        <f>VLOOKUP(Table14[[#This Row],['#]],'Codigo Cantos'!A4:AN239, 11, FALSE)</f>
        <v>Sal 51(50)</v>
      </c>
      <c r="F126" t="s">
        <v>831</v>
      </c>
      <c r="G126" t="str">
        <f>_xlfn.CONCAT("""","archivo","""",": ","""","/cantos/resucito/" &amp; LEFT(Table14[[#This Row],[id]], 1),"/",Table14[[#This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tr">
        <f>REPLACE(LOWER(Table14[[#This Row],[CANTO]]),1,1,UPPER(LEFT(Table14[[#This Row],[CANTO]],1)))</f>
        <v>Misericordia mía, misericordia</v>
      </c>
      <c r="D127" t="s">
        <v>262</v>
      </c>
      <c r="E127" t="str">
        <f>VLOOKUP(Table14[[#This Row],['#]],'Codigo Cantos'!A4:AN239, 11, FALSE)</f>
        <v>Sal 51 (50)</v>
      </c>
      <c r="F127" t="s">
        <v>832</v>
      </c>
      <c r="G127" t="str">
        <f>_xlfn.CONCAT("""","archivo","""",": ","""","/cantos/resucito/" &amp; LEFT(Table14[[#This Row],[id]], 1),"/",Table14[[#This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tr">
        <f>REPLACE(LOWER(Table14[[#This Row],[CANTO]]),1,1,UPPER(LEFT(Table14[[#This Row],[CANTO]],1)))</f>
        <v>Mucho me han perseguido</v>
      </c>
      <c r="D128" t="s">
        <v>264</v>
      </c>
      <c r="E128" t="str">
        <f>VLOOKUP(Table14[[#This Row],['#]],'Codigo Cantos'!A4:AN239, 11, FALSE)</f>
        <v>Sal 129 (128)</v>
      </c>
      <c r="F128" t="s">
        <v>59</v>
      </c>
      <c r="G128" t="str">
        <f>_xlfn.CONCAT("""","archivo","""",": ","""","/cantos/resucito/" &amp; LEFT(Table14[[#This Row],[id]], 1),"/",Table14[[#This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tr">
        <f>REPLACE(LOWER(Table14[[#This Row],[CANTO]]),1,1,UPPER(LEFT(Table14[[#This Row],[CANTO]],1)))</f>
        <v>No está aquí, resucitó</v>
      </c>
      <c r="D129" t="s">
        <v>266</v>
      </c>
      <c r="E129" t="str">
        <f>VLOOKUP(Table14[[#This Row],['#]],'Codigo Cantos'!A4:AN239, 11, FALSE)</f>
        <v>Mateo 28,1-8</v>
      </c>
      <c r="F129" t="s">
        <v>60</v>
      </c>
      <c r="G129" t="str">
        <f>_xlfn.CONCAT("""","archivo","""",": ","""","/cantos/resucito/" &amp; LEFT(Table14[[#This Row],[id]], 1),"/",Table14[[#This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tr">
        <f>REPLACE(LOWER(Table14[[#This Row],[CANTO]]),1,1,UPPER(LEFT(Table14[[#This Row],[CANTO]],1)))</f>
        <v>No hay en él parecer</v>
      </c>
      <c r="D130" t="s">
        <v>267</v>
      </c>
      <c r="E130" t="str">
        <f>VLOOKUP(Table14[[#This Row],['#]],'Codigo Cantos'!A4:AN239, 11, FALSE)</f>
        <v>Isaías 53,2ss - Cuarto canto del Siervo de Yahveh</v>
      </c>
      <c r="F130" t="s">
        <v>61</v>
      </c>
      <c r="G130" t="str">
        <f>_xlfn.CONCAT("""","archivo","""",": ","""","/cantos/resucito/" &amp; LEFT(Table14[[#This Row],[id]], 1),"/",Table14[[#This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tr">
        <f>REPLACE(LOWER(Table14[[#This Row],[CANTO]]),1,1,UPPER(LEFT(Table14[[#This Row],[CANTO]],1)))</f>
        <v>Noli me tangere</v>
      </c>
      <c r="D131" t="s">
        <v>268</v>
      </c>
      <c r="E131" t="str">
        <f>VLOOKUP(Table14[[#This Row],['#]],'Codigo Cantos'!A4:AN239, 11, FALSE)</f>
        <v>Juan 20,15-17</v>
      </c>
      <c r="F131" t="s">
        <v>833</v>
      </c>
      <c r="G131" t="str">
        <f>_xlfn.CONCAT("""","archivo","""",": ","""","/cantos/resucito/" &amp; LEFT(Table14[[#This Row],[id]], 1),"/",Table14[[#This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tr">
        <f>REPLACE(LOWER(Table14[[#This Row],[CANTO]]),1,1,UPPER(LEFT(Table14[[#This Row],[CANTO]],1)))</f>
        <v>Oh cielos, lloved de lo al to</v>
      </c>
      <c r="D132" t="s">
        <v>269</v>
      </c>
      <c r="E132" t="str">
        <f>VLOOKUP(Table14[[#This Row],['#]],'Codigo Cantos'!A4:AN239, 11, FALSE)</f>
        <v>Isaías 45,8</v>
      </c>
      <c r="F132" t="s">
        <v>62</v>
      </c>
      <c r="G132" t="str">
        <f>_xlfn.CONCAT("""","archivo","""",": ","""","/cantos/resucito/" &amp; LEFT(Table14[[#This Row],[id]], 1),"/",Table14[[#This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tr">
        <f>REPLACE(LOWER(Table14[[#This Row],[CANTO]]),1,1,UPPER(LEFT(Table14[[#This Row],[CANTO]],1)))</f>
        <v>Oh dios, por tu nombre sálvame</v>
      </c>
      <c r="D133" t="s">
        <v>270</v>
      </c>
      <c r="E133" t="str">
        <f>VLOOKUP(Table14[[#This Row],['#]],'Codigo Cantos'!A4:AN239, 11, FALSE)</f>
        <v>Sal 54 (53)</v>
      </c>
      <c r="F133" t="s">
        <v>834</v>
      </c>
      <c r="G133" t="str">
        <f>_xlfn.CONCAT("""","archivo","""",": ","""","/cantos/resucito/" &amp; LEFT(Table14[[#This Row],[id]], 1),"/",Table14[[#This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tr">
        <f>REPLACE(LOWER(Table14[[#This Row],[CANTO]]),1,1,UPPER(LEFT(Table14[[#This Row],[CANTO]],1)))</f>
        <v>Oh dios, tú eres mi dios</v>
      </c>
      <c r="D134" t="s">
        <v>272</v>
      </c>
      <c r="E134" t="str">
        <f>VLOOKUP(Table14[[#This Row],['#]],'Codigo Cantos'!A4:AN239, 11, FALSE)</f>
        <v>Sal 63 (62)</v>
      </c>
      <c r="F134" t="s">
        <v>835</v>
      </c>
      <c r="G134" t="str">
        <f>_xlfn.CONCAT("""","archivo","""",": ","""","/cantos/resucito/" &amp; LEFT(Table14[[#This Row],[id]], 1),"/",Table14[[#This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tr">
        <f>REPLACE(LOWER(Table14[[#This Row],[CANTO]]),1,1,UPPER(LEFT(Table14[[#This Row],[CANTO]],1)))</f>
        <v>Oh jesús, amor mío</v>
      </c>
      <c r="D135" t="s">
        <v>274</v>
      </c>
      <c r="E135" t="str">
        <f>VLOOKUP(Table14[[#This Row],['#]],'Codigo Cantos'!A4:AN239, 11, FALSE)</f>
        <v>(Kiko Argüello)</v>
      </c>
      <c r="F135" t="s">
        <v>63</v>
      </c>
      <c r="G135" t="str">
        <f>_xlfn.CONCAT("""","archivo","""",": ","""","/cantos/resucito/" &amp; LEFT(Table14[[#This Row],[id]], 1),"/",Table14[[#This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tr">
        <f>REPLACE(LOWER(Table14[[#This Row],[CANTO]]),1,1,UPPER(LEFT(Table14[[#This Row],[CANTO]],1)))</f>
        <v>Oh muerte, ¿dónde está tu victoria?</v>
      </c>
      <c r="D136" t="str">
        <f>VLOOKUP(Table14[[#This Row],['#]],'Codigo Cantos'!A4:AN239, 40, FALSE)</f>
        <v>OH MUERTE, ¿DÓNDE ESTÁ TU VICTORIA?</v>
      </c>
      <c r="E136" t="str">
        <f>VLOOKUP(Table14[[#This Row],['#]],'Codigo Cantos'!A4:AN239, 11, FALSE)</f>
        <v>1 Corintios 15</v>
      </c>
      <c r="F136" t="s">
        <v>64</v>
      </c>
      <c r="G136" t="str">
        <f>_xlfn.CONCAT("""","archivo","""",": ","""","/cantos/resucito/" &amp; LEFT(Table14[[#This Row],[id]], 1),"/",Table14[[#This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tr">
        <f>REPLACE(LOWER(Table14[[#This Row],[CANTO]]),1,1,UPPER(LEFT(Table14[[#This Row],[CANTO]],1)))</f>
        <v>Oh señor, nuestro dios</v>
      </c>
      <c r="D137" t="str">
        <f>VLOOKUP(Table14[[#This Row],['#]],'Codigo Cantos'!A4:AN239, 40, FALSE)</f>
        <v>OH SEÑOR, NUESTRO DIOS</v>
      </c>
      <c r="E137" t="str">
        <f>VLOOKUP(Table14[[#This Row],['#]],'Codigo Cantos'!A4:AN239, 11, FALSE)</f>
        <v>Salmo 8</v>
      </c>
      <c r="F137" t="s">
        <v>836</v>
      </c>
      <c r="G137" t="str">
        <f>_xlfn.CONCAT("""","archivo","""",": ","""","/cantos/resucito/" &amp; LEFT(Table14[[#This Row],[id]], 1),"/",Table14[[#This Row],[id]],".html","""")</f>
        <v>"archivo": "/cantos/resucito/o/ohsenornuestrodios.html"</v>
      </c>
      <c r="H137" t="str">
        <f t="shared" si="1"/>
        <v>{ "id": "ohsenornuestrodios", "titulo": "Oh señor, nuestro dios", "salmo": "Salmo 8", "letra": "¡oh señor, nuestro Dios!: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tr">
        <f>REPLACE(LOWER(Table14[[#This Row],[CANTO]]),1,1,UPPER(LEFT(Table14[[#This Row],[CANTO]],1)))</f>
        <v>Os tomaré de entre las naciones</v>
      </c>
      <c r="D138" t="str">
        <f>VLOOKUP(Table14[[#This Row],['#]],'Codigo Cantos'!A4:AN239, 40, FALSE)</f>
        <v>OS TOMARÉ DE ENTRE LAS NACIONES</v>
      </c>
      <c r="E138" t="str">
        <f>VLOOKUP(Table14[[#This Row],['#]],'Codigo Cantos'!A4:AN239, 11, FALSE)</f>
        <v>Ezequiel 36,24-28</v>
      </c>
      <c r="F138" t="s">
        <v>837</v>
      </c>
      <c r="G138" t="str">
        <f>_xlfn.CONCAT("""","archivo","""",": ","""","/cantos/resucito/" &amp; LEFT(Table14[[#This Row],[id]], 1),"/",Table14[[#This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tr">
        <f>REPLACE(LOWER(Table14[[#This Row],[CANTO]]),1,1,UPPER(LEFT(Table14[[#This Row],[CANTO]],1)))</f>
        <v>Paloma incorrupta</v>
      </c>
      <c r="D139" t="str">
        <f>VLOOKUP(Table14[[#This Row],['#]],'Codigo Cantos'!A4:AN239, 40, FALSE)</f>
        <v>PALOMA INCORRUPTA</v>
      </c>
      <c r="E139" t="str">
        <f>VLOOKUP(Table14[[#This Row],['#]],'Codigo Cantos'!A4:AN239, 11, FALSE)</f>
        <v>Kontákion (Romano el Meloda)</v>
      </c>
      <c r="F139" t="s">
        <v>838</v>
      </c>
      <c r="G139" t="str">
        <f>_xlfn.CONCAT("""","archivo","""",": ","""","/cantos/resucito/" &amp; LEFT(Table14[[#This Row],[id]], 1),"/",Table14[[#This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tr">
        <f>REPLACE(LOWER(Table14[[#This Row],[CANTO]]),1,1,UPPER(LEFT(Table14[[#This Row],[CANTO]],1)))</f>
        <v>Pentecostés</v>
      </c>
      <c r="D140" t="str">
        <f>VLOOKUP(Table14[[#This Row],['#]],'Codigo Cantos'!A4:AN239, 40, FALSE)</f>
        <v>PENTECOSTÉS</v>
      </c>
      <c r="E140" t="str">
        <f>VLOOKUP(Table14[[#This Row],['#]],'Codigo Cantos'!A4:AN239, 11, FALSE)</f>
        <v xml:space="preserve">Hchos de los Apostoles 2,1-13 </v>
      </c>
      <c r="F140" t="s">
        <v>839</v>
      </c>
      <c r="G140" t="str">
        <f>_xlfn.CONCAT("""","archivo","""",": ","""","/cantos/resucito/" &amp; LEFT(Table14[[#This Row],[id]], 1),"/",Table14[[#This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tr">
        <f>REPLACE(LOWER(Table14[[#This Row],[CANTO]]),1,1,UPPER(LEFT(Table14[[#This Row],[CANTO]],1)))</f>
        <v>Por el amor de mis amigos</v>
      </c>
      <c r="D141" t="str">
        <f>VLOOKUP(Table14[[#This Row],['#]],'Codigo Cantos'!A4:AN239, 40, FALSE)</f>
        <v>POR EL AMOR DE MIS AMIGOS</v>
      </c>
      <c r="E141" t="str">
        <f>VLOOKUP(Table14[[#This Row],['#]],'Codigo Cantos'!A4:AN239, 11, FALSE)</f>
        <v xml:space="preserve">Sal 122 (121) - Melodía hebraica </v>
      </c>
      <c r="F141" t="s">
        <v>65</v>
      </c>
      <c r="G141" t="str">
        <f>_xlfn.CONCAT("""","archivo","""",": ","""","/cantos/resucito/" &amp; LEFT(Table14[[#This Row],[id]], 1),"/",Table14[[#This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tr">
        <f>REPLACE(LOWER(Table14[[#This Row],[CANTO]]),1,1,UPPER(LEFT(Table14[[#This Row],[CANTO]],1)))</f>
        <v>Por qué esta noche es diferente</v>
      </c>
      <c r="D142" t="str">
        <f>VLOOKUP(Table14[[#This Row],['#]],'Codigo Cantos'!A4:AN239, 40, FALSE)</f>
        <v>POR QUÉ ESTA NOCHE ES DIFERENTE</v>
      </c>
      <c r="E142" t="str">
        <f>VLOOKUP(Table14[[#This Row],['#]],'Codigo Cantos'!A4:AN239, 11, FALSE)</f>
        <v>Haggadá de Pesaj - Melodía hebraica</v>
      </c>
      <c r="F142" t="s">
        <v>66</v>
      </c>
      <c r="G142" t="str">
        <f>_xlfn.CONCAT("""","archivo","""",": ","""","/cantos/resucito/" &amp; LEFT(Table14[[#This Row],[id]], 1),"/",Table14[[#This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tr">
        <f>REPLACE(LOWER(Table14[[#This Row],[CANTO]]),1,1,UPPER(LEFT(Table14[[#This Row],[CANTO]],1)))</f>
        <v>Por qué las gentes conjuran</v>
      </c>
      <c r="D143" t="str">
        <f>VLOOKUP(Table14[[#This Row],['#]],'Codigo Cantos'!A4:AN239, 40, FALSE)</f>
        <v>POR QUÉ LAS GENTES CONJURAN</v>
      </c>
      <c r="E143" t="str">
        <f>VLOOKUP(Table14[[#This Row],['#]],'Codigo Cantos'!A4:AN239, 11, FALSE)</f>
        <v>Salmo 2</v>
      </c>
      <c r="F143" t="s">
        <v>67</v>
      </c>
      <c r="G143" t="str">
        <f>_xlfn.CONCAT("""","archivo","""",": ","""","/cantos/resucito/" &amp; LEFT(Table14[[#This Row],[id]], 1),"/",Table14[[#This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tr">
        <f>REPLACE(LOWER(Table14[[#This Row],[CANTO]]),1,1,UPPER(LEFT(Table14[[#This Row],[CANTO]],1)))</f>
        <v>Porque mi yugo es suave</v>
      </c>
      <c r="D144" t="str">
        <f>VLOOKUP(Table14[[#This Row],['#]],'Codigo Cantos'!A4:AN239, 40, FALSE)</f>
        <v>PORQUE MI YUGO ES SUAVE</v>
      </c>
      <c r="E144" t="str">
        <f>VLOOKUP(Table14[[#This Row],['#]],'Codigo Cantos'!A4:AN239, 11, FALSE)</f>
        <v>Mateo 11,28ss</v>
      </c>
      <c r="F144" t="s">
        <v>68</v>
      </c>
      <c r="G144" t="str">
        <f>_xlfn.CONCAT("""","archivo","""",": ","""","/cantos/resucito/" &amp; LEFT(Table14[[#This Row],[id]], 1),"/",Table14[[#This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tr">
        <f>REPLACE(LOWER(Table14[[#This Row],[CANTO]]),1,1,UPPER(LEFT(Table14[[#This Row],[CANTO]],1)))</f>
        <v>Qué amables son tus moradas</v>
      </c>
      <c r="D145" t="str">
        <f>VLOOKUP(Table14[[#This Row],['#]],'Codigo Cantos'!A4:AN239, 40, FALSE)</f>
        <v>QUÉ AMABLES SON TUS MORADAS</v>
      </c>
      <c r="E145" t="str">
        <f>VLOOKUP(Table14[[#This Row],['#]],'Codigo Cantos'!A4:AN239, 11, FALSE)</f>
        <v>Sal 84 (83)</v>
      </c>
      <c r="F145" t="s">
        <v>840</v>
      </c>
      <c r="G145" t="str">
        <f>_xlfn.CONCAT("""","archivo","""",": ","""","/cantos/resucito/" &amp; LEFT(Table14[[#This Row],[id]], 1),"/",Table14[[#This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tr">
        <f>REPLACE(LOWER(Table14[[#This Row],[CANTO]]),1,1,UPPER(LEFT(Table14[[#This Row],[CANTO]],1)))</f>
        <v>Qué estupendo, qué alegría</v>
      </c>
      <c r="D146" t="str">
        <f>VLOOKUP(Table14[[#This Row],['#]],'Codigo Cantos'!A4:AN239, 40, FALSE)</f>
        <v>QUÉ ESTUPENDO, QUÉ ALEGRÍA</v>
      </c>
      <c r="E146" t="str">
        <f>VLOOKUP(Table14[[#This Row],['#]],'Codigo Cantos'!A4:AN239, 11, FALSE)</f>
        <v>Sal 133 (132)</v>
      </c>
      <c r="F146" t="s">
        <v>69</v>
      </c>
      <c r="G146" t="str">
        <f>_xlfn.CONCAT("""","archivo","""",": ","""","/cantos/resucito/" &amp; LEFT(Table14[[#This Row],[id]], 1),"/",Table14[[#This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tr">
        <f>REPLACE(LOWER(Table14[[#This Row],[CANTO]]),1,1,UPPER(LEFT(Table14[[#This Row],[CANTO]],1)))</f>
        <v>Quién es ésta que sube del desierto</v>
      </c>
      <c r="D147" t="str">
        <f>VLOOKUP(Table14[[#This Row],['#]],'Codigo Cantos'!A4:AN239, 40, FALSE)</f>
        <v>QUIÉN ES ÉSTA QUE SUBE DEL DESIERTO</v>
      </c>
      <c r="E147" t="str">
        <f>VLOOKUP(Table14[[#This Row],['#]],'Codigo Cantos'!A4:AN239, 11, FALSE)</f>
        <v>Cantar de los Cantares 8,5-7</v>
      </c>
      <c r="F147" t="s">
        <v>70</v>
      </c>
      <c r="G147" t="str">
        <f>_xlfn.CONCAT("""","archivo","""",": ","""","/cantos/resucito/" &amp; LEFT(Table14[[#This Row],[id]], 1),"/",Table14[[#This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tr">
        <f>REPLACE(LOWER(Table14[[#This Row],[CANTO]]),1,1,UPPER(LEFT(Table14[[#This Row],[CANTO]],1)))</f>
        <v>Quién nos separará</v>
      </c>
      <c r="D148" t="str">
        <f>VLOOKUP(Table14[[#This Row],['#]],'Codigo Cantos'!A4:AN239, 40, FALSE)</f>
        <v>QUIÉN NOS SEPARARÁ</v>
      </c>
      <c r="E148" t="str">
        <f>VLOOKUP(Table14[[#This Row],['#]],'Codigo Cantos'!A4:AN239, 11, FALSE)</f>
        <v>Romanos 8,34-39</v>
      </c>
      <c r="F148" t="s">
        <v>841</v>
      </c>
      <c r="G148" t="str">
        <f>_xlfn.CONCAT("""","archivo","""",": ","""","/cantos/resucito/" &amp; LEFT(Table14[[#This Row],[id]], 1),"/",Table14[[#This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tr">
        <f>REPLACE(LOWER(Table14[[#This Row],[CANTO]]),1,1,UPPER(LEFT(Table14[[#This Row],[CANTO]],1)))</f>
        <v>Quiero andar, madre, a jerusalén</v>
      </c>
      <c r="D149" t="str">
        <f>VLOOKUP(Table14[[#This Row],['#]],'Codigo Cantos'!A4:AN239, 40, FALSE)</f>
        <v>QUIERO ANDAR, MADRE, A JERUSALÉN</v>
      </c>
      <c r="E149" t="str">
        <f>VLOOKUP(Table14[[#This Row],['#]],'Codigo Cantos'!A4:AN239, 11, FALSE)</f>
        <v>Canto sefardí</v>
      </c>
      <c r="F149" t="s">
        <v>71</v>
      </c>
      <c r="G149" t="str">
        <f>_xlfn.CONCAT("""","archivo","""",": ","""","/cantos/resucito/" &amp; LEFT(Table14[[#This Row],[id]], 1),"/",Table14[[#This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tr">
        <f>REPLACE(LOWER(Table14[[#This Row],[CANTO]]),1,1,UPPER(LEFT(Table14[[#This Row],[CANTO]],1)))</f>
        <v>Quiero cantar</v>
      </c>
      <c r="D150" t="str">
        <f>VLOOKUP(Table14[[#This Row],['#]],'Codigo Cantos'!A4:AN239, 40, FALSE)</f>
        <v>QUIERO CANTAR</v>
      </c>
      <c r="E150" t="str">
        <f>VLOOKUP(Table14[[#This Row],['#]],'Codigo Cantos'!A4:AN239, 11, FALSE)</f>
        <v>Sal 57 (56)</v>
      </c>
      <c r="F150" t="s">
        <v>842</v>
      </c>
      <c r="G150" t="str">
        <f>_xlfn.CONCAT("""","archivo","""",": ","""","/cantos/resucito/" &amp; LEFT(Table14[[#This Row],[id]], 1),"/",Table14[[#This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resucito</v>
      </c>
      <c r="C151" t="str">
        <f>REPLACE(LOWER(Table14[[#This Row],[CANTO]]),1,1,UPPER(LEFT(Table14[[#This Row],[CANTO]],1)))</f>
        <v>Resucitó</v>
      </c>
      <c r="D151" t="str">
        <f>VLOOKUP(Table14[[#This Row],['#]],'Codigo Cantos'!A4:AN239, 40, FALSE)</f>
        <v>RESUCITÓ</v>
      </c>
      <c r="E151" t="str">
        <f>VLOOKUP(Table14[[#This Row],['#]],'Codigo Cantos'!A4:AN239, 11, FALSE)</f>
        <v>(Kiko Argüello)</v>
      </c>
      <c r="F151" t="s">
        <v>72</v>
      </c>
      <c r="G151" t="str">
        <f>_xlfn.CONCAT("""","archivo","""",": ","""","/cantos/resucito/" &amp; LEFT(Table14[[#This Row],[id]], 1),"/",Table14[[#This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resurrexit</v>
      </c>
      <c r="C152" t="str">
        <f>REPLACE(LOWER(Table14[[#This Row],[CANTO]]),1,1,UPPER(LEFT(Table14[[#This Row],[CANTO]],1)))</f>
        <v>Resurrexit</v>
      </c>
      <c r="D152" t="str">
        <f>VLOOKUP(Table14[[#This Row],['#]],'Codigo Cantos'!A4:AN239, 40, FALSE)</f>
        <v>RESURREXIT</v>
      </c>
      <c r="E152" t="str">
        <f>VLOOKUP(Table14[[#This Row],['#]],'Codigo Cantos'!A4:AN239, 11, FALSE)</f>
        <v>Juan 11,25s</v>
      </c>
      <c r="F152" t="s">
        <v>843</v>
      </c>
      <c r="G152" t="str">
        <f>_xlfn.CONCAT("""","archivo","""",": ","""","/cantos/resucito/" &amp; LEFT(Table14[[#This Row],[id]], 1),"/",Table14[[#This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tr">
        <f>REPLACE(LOWER(Table14[[#This Row],[CANTO]]),1,1,UPPER(LEFT(Table14[[#This Row],[CANTO]],1)))</f>
        <v>Salve, reina de los cielos</v>
      </c>
      <c r="D153" t="str">
        <f>VLOOKUP(Table14[[#This Row],['#]],'Codigo Cantos'!A4:AN239, 40, FALSE)</f>
        <v>SALVE, REINA DE LOS CIELOS</v>
      </c>
      <c r="E153" t="str">
        <f>VLOOKUP(Table14[[#This Row],['#]],'Codigo Cantos'!A4:AN239, 11, FALSE)</f>
        <v>Himno lat. «Ave, Regina Caelorum»</v>
      </c>
      <c r="F153" t="s">
        <v>73</v>
      </c>
      <c r="G153" t="str">
        <f>_xlfn.CONCAT("""","archivo","""",": ","""","/cantos/resucito/" &amp; LEFT(Table14[[#This Row],[id]], 1),"/",Table14[[#This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tr">
        <f>REPLACE(LOWER(Table14[[#This Row],[CANTO]]),1,1,UPPER(LEFT(Table14[[#This Row],[CANTO]],1)))</f>
        <v>Se encontraron dos ángeles</v>
      </c>
      <c r="D154" t="str">
        <f>VLOOKUP(Table14[[#This Row],['#]],'Codigo Cantos'!A4:AN239, 40, FALSE)</f>
        <v>SE ENCONTRARON DOS ÁNGELES</v>
      </c>
      <c r="E154" t="str">
        <f>VLOOKUP(Table14[[#This Row],['#]],'Codigo Cantos'!A4:AN239, 11, FALSE)</f>
        <v>Melodía hebraica</v>
      </c>
      <c r="F154" t="s">
        <v>844</v>
      </c>
      <c r="G154" t="str">
        <f>_xlfn.CONCAT("""","archivo","""",": ","""","/cantos/resucito/" &amp; LEFT(Table14[[#This Row],[id]], 1),"/",Table14[[#This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tr">
        <f>REPLACE(LOWER(Table14[[#This Row],[CANTO]]),1,1,UPPER(LEFT(Table14[[#This Row],[CANTO]],1)))</f>
        <v>Señor, ayúdame a no dudar de ti</v>
      </c>
      <c r="D155" t="str">
        <f>VLOOKUP(Table14[[#This Row],['#]],'Codigo Cantos'!A4:AN239, 40, FALSE)</f>
        <v>SEÑOR, AYÚDAME A NO DUDAR DE TI</v>
      </c>
      <c r="E155" t="str">
        <f>VLOOKUP(Table14[[#This Row],['#]],'Codigo Cantos'!A4:AN239, 11, FALSE)</f>
        <v>(Kiko Argüello)</v>
      </c>
      <c r="F155" t="s">
        <v>74</v>
      </c>
      <c r="G155" t="str">
        <f>_xlfn.CONCAT("""","archivo","""",": ","""","/cantos/resucito/" &amp; LEFT(Table14[[#This Row],[id]], 1),"/",Table14[[#This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tr">
        <f>REPLACE(LOWER(Table14[[#This Row],[CANTO]]),1,1,UPPER(LEFT(Table14[[#This Row],[CANTO]],1)))</f>
        <v>Señor, no me corrijas en tu cólera</v>
      </c>
      <c r="D156" t="str">
        <f>VLOOKUP(Table14[[#This Row],['#]],'Codigo Cantos'!A4:AN239, 40, FALSE)</f>
        <v>SEÑOR, NO ME CORRIJAS EN TU CÓLERA</v>
      </c>
      <c r="E156" t="str">
        <f>VLOOKUP(Table14[[#This Row],['#]],'Codigo Cantos'!A4:AN239, 11, FALSE)</f>
        <v>Salmo 6</v>
      </c>
      <c r="F156" t="s">
        <v>75</v>
      </c>
      <c r="G156" t="str">
        <f>_xlfn.CONCAT("""","archivo","""",": ","""","/cantos/resucito/" &amp; LEFT(Table14[[#This Row],[id]], 1),"/",Table14[[#This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tr">
        <f>REPLACE(LOWER(Table14[[#This Row],[CANTO]]),1,1,UPPER(LEFT(Table14[[#This Row],[CANTO]],1)))</f>
        <v>Sermón de la montaña</v>
      </c>
      <c r="D157" t="str">
        <f>VLOOKUP(Table14[[#This Row],['#]],'Codigo Cantos'!A4:AN239, 40, FALSE)</f>
        <v>SERMÓN DE LA MONTAÑA</v>
      </c>
      <c r="E157" t="str">
        <f>VLOOKUP(Table14[[#This Row],['#]],'Codigo Cantos'!A4:AN239, 11, FALSE)</f>
        <v>Lucas 6,20-38</v>
      </c>
      <c r="F157" t="s">
        <v>845</v>
      </c>
      <c r="G157" t="str">
        <f>_xlfn.CONCAT("""","archivo","""",": ","""","/cantos/resucito/" &amp; LEFT(Table14[[#This Row],[id]], 1),"/",Table14[[#This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tr">
        <f>REPLACE(LOWER(Table14[[#This Row],[CANTO]]),1,1,UPPER(LEFT(Table14[[#This Row],[CANTO]],1)))</f>
        <v>Shlom lej mariam</v>
      </c>
      <c r="D158" t="str">
        <f>VLOOKUP(Table14[[#This Row],['#]],'Codigo Cantos'!A4:AN239, 40, FALSE)</f>
        <v>SHLOM LEJ MARIAM</v>
      </c>
      <c r="E158" t="str">
        <f>VLOOKUP(Table14[[#This Row],['#]],'Codigo Cantos'!A4:AN239, 11, FALSE)</f>
        <v>Ave María en arameo antiguo</v>
      </c>
      <c r="F158" t="s">
        <v>846</v>
      </c>
      <c r="G158" t="str">
        <f>_xlfn.CONCAT("""","archivo","""",": ","""","/cantos/resucito/" &amp; LEFT(Table14[[#This Row],[id]], 1),"/",Table14[[#This Row],[id]],".html","""")</f>
        <v>"archivo": "/cantos/resucito/s/shlomlejmariam.html"</v>
      </c>
      <c r="H158" t="str">
        <f t="shared" si="2"/>
        <v>{ "id": "shlomlejmariam", "titulo": "Shlom lej mariam",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tr">
        <f>REPLACE(LOWER(Table14[[#This Row],[CANTO]]),1,1,UPPER(LEFT(Table14[[#This Row],[CANTO]],1)))</f>
        <v>Si el señor no construye la casa</v>
      </c>
      <c r="D159" t="str">
        <f>VLOOKUP(Table14[[#This Row],['#]],'Codigo Cantos'!A4:AN239, 40, FALSE)</f>
        <v>SI EL SEÑOR NO CONSTRUYE LA CASA</v>
      </c>
      <c r="E159" t="str">
        <f>VLOOKUP(Table14[[#This Row],['#]],'Codigo Cantos'!A4:AN239, 11, FALSE)</f>
        <v>Sal 127 (126)</v>
      </c>
      <c r="F159" t="s">
        <v>847</v>
      </c>
      <c r="G159" t="str">
        <f>_xlfn.CONCAT("""","archivo","""",": ","""","/cantos/resucito/" &amp; LEFT(Table14[[#This Row],[id]], 1),"/",Table14[[#This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tr">
        <f>REPLACE(LOWER(Table14[[#This Row],[CANTO]]),1,1,UPPER(LEFT(Table14[[#This Row],[CANTO]],1)))</f>
        <v>Si habéis resucitado con cristo</v>
      </c>
      <c r="D160" t="str">
        <f>VLOOKUP(Table14[[#This Row],['#]],'Codigo Cantos'!A4:AN239, 40, FALSE)</f>
        <v>SI HABÉIS RESUCITADO CON CRISTO</v>
      </c>
      <c r="E160" t="str">
        <f>VLOOKUP(Table14[[#This Row],['#]],'Codigo Cantos'!A4:AN239, 11, FALSE)</f>
        <v>Colosense 3,1-4</v>
      </c>
      <c r="F160" t="s">
        <v>848</v>
      </c>
      <c r="G160" t="str">
        <f>_xlfn.CONCAT("""","archivo","""",": ","""","/cantos/resucito/" &amp; LEFT(Table14[[#This Row],[id]], 1),"/",Table14[[#This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tr">
        <f>REPLACE(LOWER(Table14[[#This Row],[CANTO]]),1,1,UPPER(LEFT(Table14[[#This Row],[CANTO]],1)))</f>
        <v>Si hoy escucháis su voz</v>
      </c>
      <c r="D161" t="str">
        <f>VLOOKUP(Table14[[#This Row],['#]],'Codigo Cantos'!A4:AN239, 40, FALSE)</f>
        <v>SI HOY ESCUCHÁIS SU VOZ</v>
      </c>
      <c r="E161" t="str">
        <f>VLOOKUP(Table14[[#This Row],['#]],'Codigo Cantos'!A4:AN239, 11, FALSE)</f>
        <v>Sal 95 (94)</v>
      </c>
      <c r="F161" t="s">
        <v>849</v>
      </c>
      <c r="G161" t="str">
        <f>_xlfn.CONCAT("""","archivo","""",": ","""","/cantos/resucito/" &amp; LEFT(Table14[[#This Row],[id]], 1),"/",Table14[[#This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tr">
        <f>REPLACE(LOWER(Table14[[#This Row],[CANTO]]),1,1,UPPER(LEFT(Table14[[#This Row],[CANTO]],1)))</f>
        <v>Si me he refugiado en el señor</v>
      </c>
      <c r="D162" t="str">
        <f>VLOOKUP(Table14[[#This Row],['#]],'Codigo Cantos'!A4:AN239, 40, FALSE)</f>
        <v>SI ME HE REFUGIADO EN EL SEÑOR</v>
      </c>
      <c r="E162" t="str">
        <f>VLOOKUP(Table14[[#This Row],['#]],'Codigo Cantos'!A4:AN239, 11, FALSE)</f>
        <v>Sal 11(10)</v>
      </c>
      <c r="F162" t="s">
        <v>76</v>
      </c>
      <c r="G162" t="str">
        <f>_xlfn.CONCAT("""","archivo","""",": ","""","/cantos/resucito/" &amp; LEFT(Table14[[#This Row],[id]], 1),"/",Table14[[#This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tr">
        <f>REPLACE(LOWER(Table14[[#This Row],[CANTO]]),1,1,UPPER(LEFT(Table14[[#This Row],[CANTO]],1)))</f>
        <v>Sión, madre de todos los pueblos</v>
      </c>
      <c r="D163" t="str">
        <f>VLOOKUP(Table14[[#This Row],['#]],'Codigo Cantos'!A4:AN239, 40, FALSE)</f>
        <v>SIÓN, MADRE DE TODOS LOS PUEBLOS</v>
      </c>
      <c r="E163" t="str">
        <f>VLOOKUP(Table14[[#This Row],['#]],'Codigo Cantos'!A4:AN239, 11, FALSE)</f>
        <v>Sal 87 (86)</v>
      </c>
      <c r="F163" t="s">
        <v>850</v>
      </c>
      <c r="G163" t="str">
        <f>_xlfn.CONCAT("""","archivo","""",": ","""","/cantos/resucito/" &amp; LEFT(Table14[[#This Row],[id]], 1),"/",Table14[[#This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solaasolo</v>
      </c>
      <c r="C164" t="str">
        <f>REPLACE(LOWER(Table14[[#This Row],[CANTO]]),1,1,UPPER(LEFT(Table14[[#This Row],[CANTO]],1)))</f>
        <v>Sola a solo</v>
      </c>
      <c r="D164" t="str">
        <f>VLOOKUP(Table14[[#This Row],['#]],'Codigo Cantos'!A4:AN239, 40, FALSE)</f>
        <v>SOLA A SOLO</v>
      </c>
      <c r="E164" t="str">
        <f>VLOOKUP(Table14[[#This Row],['#]],'Codigo Cantos'!A4:AN239, 11, FALSE)</f>
        <v>(Kiko Argüello)</v>
      </c>
      <c r="F164" t="s">
        <v>851</v>
      </c>
      <c r="G164" t="str">
        <f>_xlfn.CONCAT("""","archivo","""",": ","""","/cantos/resucito/" &amp; LEFT(Table14[[#This Row],[id]], 1),"/",Table14[[#This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tr">
        <f>REPLACE(LOWER(Table14[[#This Row],[CANTO]]),1,1,UPPER(LEFT(Table14[[#This Row],[CANTO]],1)))</f>
        <v>Stabat mater dolorosa</v>
      </c>
      <c r="D165" t="str">
        <f>VLOOKUP(Table14[[#This Row],['#]],'Codigo Cantos'!A4:AN239, 40, FALSE)</f>
        <v>STABAT MATER DOLOROSA</v>
      </c>
      <c r="E165" t="str">
        <f>VLOOKUP(Table14[[#This Row],['#]],'Codigo Cantos'!A4:AN239, 11, FALSE)</f>
        <v>Himno latin</v>
      </c>
      <c r="F165" t="s">
        <v>77</v>
      </c>
      <c r="G165" t="str">
        <f>_xlfn.CONCAT("""","archivo","""",": ","""","/cantos/resucito/" &amp; LEFT(Table14[[#This Row],[id]], 1),"/",Table14[[#This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tr">
        <f>REPLACE(LOWER(Table14[[#This Row],[CANTO]]),1,1,UPPER(LEFT(Table14[[#This Row],[CANTO]],1)))</f>
        <v>Sube dios entre aclamaciones</v>
      </c>
      <c r="D166" t="str">
        <f>VLOOKUP(Table14[[#This Row],['#]],'Codigo Cantos'!A4:AN239, 40, FALSE)</f>
        <v>SUBE DIOS ENTRE ACLAMACIONES</v>
      </c>
      <c r="E166" t="str">
        <f>VLOOKUP(Table14[[#This Row],['#]],'Codigo Cantos'!A4:AN239, 11, FALSE)</f>
        <v>Sal 47 (46)</v>
      </c>
      <c r="F166" t="s">
        <v>852</v>
      </c>
      <c r="G166" t="str">
        <f>_xlfn.CONCAT("""","archivo","""",": ","""","/cantos/resucito/" &amp; LEFT(Table14[[#This Row],[id]], 1),"/",Table14[[#This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tr">
        <f>REPLACE(LOWER(Table14[[#This Row],[CANTO]]),1,1,UPPER(LEFT(Table14[[#This Row],[CANTO]],1)))</f>
        <v>Te estoy llamando, señor</v>
      </c>
      <c r="D167" t="str">
        <f>VLOOKUP(Table14[[#This Row],['#]],'Codigo Cantos'!A4:AN239, 40, FALSE)</f>
        <v>TE ESTOY LLAMANDO, SEÑOR</v>
      </c>
      <c r="E167" t="str">
        <f>VLOOKUP(Table14[[#This Row],['#]],'Codigo Cantos'!A4:AN239, 11, FALSE)</f>
        <v>Sal 141 (140)</v>
      </c>
      <c r="F167" t="s">
        <v>78</v>
      </c>
      <c r="G167" t="str">
        <f>_xlfn.CONCAT("""","archivo","""",": ","""","/cantos/resucito/" &amp; LEFT(Table14[[#This Row],[id]], 1),"/",Table14[[#This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tr">
        <f>REPLACE(LOWER(Table14[[#This Row],[CANTO]]),1,1,UPPER(LEFT(Table14[[#This Row],[CANTO]],1)))</f>
        <v>Te he manifestado mi pecado</v>
      </c>
      <c r="D168" t="str">
        <f>VLOOKUP(Table14[[#This Row],['#]],'Codigo Cantos'!A4:AN239, 40, FALSE)</f>
        <v>TE HE MANIFESTADO MI PECADO</v>
      </c>
      <c r="E168" t="str">
        <f>VLOOKUP(Table14[[#This Row],['#]],'Codigo Cantos'!A4:AN239, 11, FALSE)</f>
        <v>Sal 32 (31)</v>
      </c>
      <c r="F168" t="s">
        <v>79</v>
      </c>
      <c r="G168" t="str">
        <f>_xlfn.CONCAT("""","archivo","""",": ","""","/cantos/resucito/" &amp; LEFT(Table14[[#This Row],[id]], 1),"/",Table14[[#This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tr">
        <f>REPLACE(LOWER(Table14[[#This Row],[CANTO]]),1,1,UPPER(LEFT(Table14[[#This Row],[CANTO]],1)))</f>
        <v>Tú has cubierto de vergüenza la muerte</v>
      </c>
      <c r="D169" t="str">
        <f>VLOOKUP(Table14[[#This Row],['#]],'Codigo Cantos'!A4:AN239, 40, FALSE)</f>
        <v>TÚ HAS CUBIERTO DE VERGÜENZA LA MUERTE</v>
      </c>
      <c r="E169" t="str">
        <f>VLOOKUP(Table14[[#This Row],['#]],'Codigo Cantos'!A4:AN239, 11, FALSE)</f>
        <v>Homilía Pascual (Melltón de Sardes)</v>
      </c>
      <c r="F169" t="s">
        <v>80</v>
      </c>
      <c r="G169" t="str">
        <f>_xlfn.CONCAT("""","archivo","""",": ","""","/cantos/resucito/" &amp; LEFT(Table14[[#This Row],[id]], 1),"/",Table14[[#This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tr">
        <f>REPLACE(LOWER(Table14[[#This Row],[CANTO]]),1,1,UPPER(LEFT(Table14[[#This Row],[CANTO]],1)))</f>
        <v>Tú que eres fiel</v>
      </c>
      <c r="D170" t="str">
        <f>VLOOKUP(Table14[[#This Row],['#]],'Codigo Cantos'!A4:AN239, 40, FALSE)</f>
        <v>TÚ QUE ERES FIEL</v>
      </c>
      <c r="E170" t="str">
        <f>VLOOKUP(Table14[[#This Row],['#]],'Codigo Cantos'!A4:AN239, 11, FALSE)</f>
        <v>Sal 143 (142)</v>
      </c>
      <c r="F170" t="s">
        <v>853</v>
      </c>
      <c r="G170" t="str">
        <f>_xlfn.CONCAT("""","archivo","""",": ","""","/cantos/resucito/" &amp; LEFT(Table14[[#This Row],[id]], 1),"/",Table14[[#This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tr">
        <f>REPLACE(LOWER(Table14[[#This Row],[CANTO]]),1,1,UPPER(LEFT(Table14[[#This Row],[CANTO]],1)))</f>
        <v>Un retoño brota del tronco de jesé</v>
      </c>
      <c r="D171" t="str">
        <f>VLOOKUP(Table14[[#This Row],['#]],'Codigo Cantos'!A4:AN239, 40, FALSE)</f>
        <v>UN RETOÑO BROTA DEL TRONCO DE JESÉ</v>
      </c>
      <c r="E171" t="str">
        <f>VLOOKUP(Table14[[#This Row],['#]],'Codigo Cantos'!A4:AN239, 11, FALSE)</f>
        <v>Isaías 11,1-11</v>
      </c>
      <c r="F171" t="s">
        <v>81</v>
      </c>
      <c r="G171" t="str">
        <f>_xlfn.CONCAT("""","archivo","""",": ","""","/cantos/resucito/" &amp; LEFT(Table14[[#This Row],[id]], 1),"/",Table14[[#This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tr">
        <f>REPLACE(LOWER(Table14[[#This Row],[CANTO]]),1,1,UPPER(LEFT(Table14[[#This Row],[CANTO]],1)))</f>
        <v>Una gran señal</v>
      </c>
      <c r="D172" t="str">
        <f>VLOOKUP(Table14[[#This Row],['#]],'Codigo Cantos'!A4:AN239, 40, FALSE)</f>
        <v>UNA GRAN SEÑAL</v>
      </c>
      <c r="E172" t="str">
        <f>VLOOKUP(Table14[[#This Row],['#]],'Codigo Cantos'!A4:AN239, 11, FALSE)</f>
        <v>Apocalipsis 12</v>
      </c>
      <c r="F172" t="s">
        <v>854</v>
      </c>
      <c r="G172" t="str">
        <f>_xlfn.CONCAT("""","archivo","""",": ","""","/cantos/resucito/" &amp; LEFT(Table14[[#This Row],[id]], 1),"/",Table14[[#This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uriuriura</v>
      </c>
      <c r="C173" t="str">
        <f>REPLACE(LOWER(Table14[[#This Row],[CANTO]]),1,1,UPPER(LEFT(Table14[[#This Row],[CANTO]],1)))</f>
        <v>Urí, urí, urá</v>
      </c>
      <c r="D173" t="str">
        <f>VLOOKUP(Table14[[#This Row],['#]],'Codigo Cantos'!A4:AN239, 40, FALSE)</f>
        <v>URÍ, URÍ, URÁ</v>
      </c>
      <c r="E173" t="str">
        <f>VLOOKUP(Table14[[#This Row],['#]],'Codigo Cantos'!A4:AN239, 11, FALSE)</f>
        <v>Villancico (Kiko Argüello)</v>
      </c>
      <c r="F173" t="s">
        <v>82</v>
      </c>
      <c r="G173" t="str">
        <f>_xlfn.CONCAT("""","archivo","""",": ","""","/cantos/resucito/" &amp; LEFT(Table14[[#This Row],[id]], 1),"/",Table14[[#This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tr">
        <f>REPLACE(LOWER(Table14[[#This Row],[CANTO]]),1,1,UPPER(LEFT(Table14[[#This Row],[CANTO]],1)))</f>
        <v>Vamos ya, pastores</v>
      </c>
      <c r="D174" t="str">
        <f>VLOOKUP(Table14[[#This Row],['#]],'Codigo Cantos'!A4:AN239, 40, FALSE)</f>
        <v>VAMOS YA, PASTORES</v>
      </c>
      <c r="E174" t="str">
        <f>VLOOKUP(Table14[[#This Row],['#]],'Codigo Cantos'!A4:AN239, 11, FALSE)</f>
        <v>Villancico (Kiko Argüello)</v>
      </c>
      <c r="F174" t="s">
        <v>83</v>
      </c>
      <c r="G174" t="str">
        <f>_xlfn.CONCAT("""","archivo","""",": ","""","/cantos/resucito/" &amp; LEFT(Table14[[#This Row],[id]], 1),"/",Table14[[#This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tr">
        <f>REPLACE(LOWER(Table14[[#This Row],[CANTO]]),1,1,UPPER(LEFT(Table14[[#This Row],[CANTO]],1)))</f>
        <v>Ven del líbano</v>
      </c>
      <c r="D175" t="str">
        <f>VLOOKUP(Table14[[#This Row],['#]],'Codigo Cantos'!A4:AN239, 40, FALSE)</f>
        <v>VEN DEL LÍBANO</v>
      </c>
      <c r="E175" t="str">
        <f>VLOOKUP(Table14[[#This Row],['#]],'Codigo Cantos'!A4:AN239, 11, FALSE)</f>
        <v>Cantar de los cantares 4,8ss</v>
      </c>
      <c r="F175" t="s">
        <v>84</v>
      </c>
      <c r="G175" t="str">
        <f>_xlfn.CONCAT("""","archivo","""",": ","""","/cantos/resucito/" &amp; LEFT(Table14[[#This Row],[id]], 1),"/",Table14[[#This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tr">
        <f>REPLACE(LOWER(Table14[[#This Row],[CANTO]]),1,1,UPPER(LEFT(Table14[[#This Row],[CANTO]],1)))</f>
        <v>Ven, espíritu santo</v>
      </c>
      <c r="D176" t="str">
        <f>VLOOKUP(Table14[[#This Row],['#]],'Codigo Cantos'!A4:AN239, 40, FALSE)</f>
        <v>VEN, ESPÍRITU SANTO</v>
      </c>
      <c r="E176" t="str">
        <f>VLOOKUP(Table14[[#This Row],['#]],'Codigo Cantos'!A4:AN239, 11, FALSE)</f>
        <v>Secuencia de Pentecostés - Himno latin. «Veni, Sancte Spiritus»</v>
      </c>
      <c r="F176" t="s">
        <v>855</v>
      </c>
      <c r="G176" t="str">
        <f>_xlfn.CONCAT("""","archivo","""",": ","""","/cantos/resucito/" &amp; LEFT(Table14[[#This Row],[id]], 1),"/",Table14[[#This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tr">
        <f>REPLACE(LOWER(Table14[[#This Row],[CANTO]]),1,1,UPPER(LEFT(Table14[[#This Row],[CANTO]],1)))</f>
        <v>Ven, hijo del hombre</v>
      </c>
      <c r="D177" t="str">
        <f>VLOOKUP(Table14[[#This Row],['#]],'Codigo Cantos'!A4:AN239, 40, FALSE)</f>
        <v>VEN, HIJO DEL HOMBRE</v>
      </c>
      <c r="E177" t="str">
        <f>VLOOKUP(Table14[[#This Row],['#]],'Codigo Cantos'!A4:AN239, 11, FALSE)</f>
        <v>Apocalipsis 21,17ss</v>
      </c>
      <c r="F177" t="s">
        <v>85</v>
      </c>
      <c r="G177" t="str">
        <f>_xlfn.CONCAT("""","archivo","""",": ","""","/cantos/resucito/" &amp; LEFT(Table14[[#This Row],[id]], 1),"/",Table14[[#This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tr">
        <f>REPLACE(LOWER(Table14[[#This Row],[CANTO]]),1,1,UPPER(LEFT(Table14[[#This Row],[CANTO]],1)))</f>
        <v>Veni creator</v>
      </c>
      <c r="D178" t="str">
        <f>VLOOKUP(Table14[[#This Row],['#]],'Codigo Cantos'!A4:AN239, 40, FALSE)</f>
        <v>VENI CREATOR</v>
      </c>
      <c r="E178" t="str">
        <f>VLOOKUP(Table14[[#This Row],['#]],'Codigo Cantos'!A4:AN239, 11, FALSE)</f>
        <v>Himno latin</v>
      </c>
      <c r="F178" t="s">
        <v>856</v>
      </c>
      <c r="G178" t="str">
        <f>_xlfn.CONCAT("""","archivo","""",": ","""","/cantos/resucito/" &amp; LEFT(Table14[[#This Row],[id]], 1),"/",Table14[[#This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tr">
        <f>REPLACE(LOWER(Table14[[#This Row],[CANTO]]),1,1,UPPER(LEFT(Table14[[#This Row],[CANTO]],1)))</f>
        <v>Viene el señor</v>
      </c>
      <c r="D179" t="str">
        <f>VLOOKUP(Table14[[#This Row],['#]],'Codigo Cantos'!A4:AN239, 40, FALSE)</f>
        <v>VIENE EL SEÑOR</v>
      </c>
      <c r="E179" t="str">
        <f>VLOOKUP(Table14[[#This Row],['#]],'Codigo Cantos'!A4:AN239, 11, FALSE)</f>
        <v>Salmo 93 (92) - Apocalipsis 1,5-7</v>
      </c>
      <c r="F179" t="s">
        <v>86</v>
      </c>
      <c r="G179" t="str">
        <f>_xlfn.CONCAT("""","archivo","""",": ","""","/cantos/resucito/" &amp; LEFT(Table14[[#This Row],[id]], 1),"/",Table14[[#This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tr">
        <f>REPLACE(LOWER(Table14[[#This Row],[CANTO]]),1,1,UPPER(LEFT(Table14[[#This Row],[CANTO]],1)))</f>
        <v>Virgen de la maravilla</v>
      </c>
      <c r="D180" t="str">
        <f>VLOOKUP(Table14[[#This Row],['#]],'Codigo Cantos'!A4:AN239, 40, FALSE)</f>
        <v>VIRGEN DE LA MARAVILLA</v>
      </c>
      <c r="E180" t="str">
        <f>VLOOKUP(Table14[[#This Row],['#]],'Codigo Cantos'!A4:AN239, 11, FALSE)</f>
        <v>(Dante Allghlerl)</v>
      </c>
      <c r="F180" t="s">
        <v>857</v>
      </c>
      <c r="G180" t="str">
        <f>_xlfn.CONCAT("""","archivo","""",": ","""","/cantos/resucito/" &amp; LEFT(Table14[[#This Row],[id]], 1),"/",Table14[[#This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tr">
        <f>REPLACE(LOWER(Table14[[#This Row],[CANTO]]),1,1,UPPER(LEFT(Table14[[#This Row],[CANTO]],1)))</f>
        <v>Vivid alegres</v>
      </c>
      <c r="D181" t="str">
        <f>VLOOKUP(Table14[[#This Row],['#]],'Codigo Cantos'!A4:AN239, 40, FALSE)</f>
        <v>VIVID ALEGRES</v>
      </c>
      <c r="E181" t="str">
        <f>VLOOKUP(Table14[[#This Row],['#]],'Codigo Cantos'!A4:AN239, 11, FALSE)</f>
        <v>Filipenses 4,4ss</v>
      </c>
      <c r="F181" t="s">
        <v>87</v>
      </c>
      <c r="G181" t="str">
        <f>_xlfn.CONCAT("""","archivo","""",": ","""","/cantos/resucito/" &amp; LEFT(Table14[[#This Row],[id]], 1),"/",Table14[[#This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tr">
        <f>REPLACE(LOWER(Table14[[#This Row],[CANTO]]),1,1,UPPER(LEFT(Table14[[#This Row],[CANTO]],1)))</f>
        <v>Vosotros sois la luz del mundo</v>
      </c>
      <c r="D182" t="str">
        <f>VLOOKUP(Table14[[#This Row],['#]],'Codigo Cantos'!A4:AN239, 40, FALSE)</f>
        <v>VOSOTROS SOIS LA LUZ DEL MUNDO</v>
      </c>
      <c r="E182" t="str">
        <f>VLOOKUP(Table14[[#This Row],['#]],'Codigo Cantos'!A4:AN239, 11, FALSE)</f>
        <v xml:space="preserve">Mateo 5,14ss </v>
      </c>
      <c r="F182" t="s">
        <v>88</v>
      </c>
      <c r="G182" t="str">
        <f>_xlfn.CONCAT("""","archivo","""",": ","""","/cantos/resucito/" &amp; LEFT(Table14[[#This Row],[id]], 1),"/",Table14[[#This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tr">
        <f>REPLACE(LOWER(Table14[[#This Row],[CANTO]]),1,1,UPPER(LEFT(Table14[[#This Row],[CANTO]],1)))</f>
        <v>Ya viene mi dios</v>
      </c>
      <c r="D183" t="str">
        <f>VLOOKUP(Table14[[#This Row],['#]],'Codigo Cantos'!A4:AN239, 40, FALSE)</f>
        <v>YA VIENE MI DIOS</v>
      </c>
      <c r="E183" t="str">
        <f>VLOOKUP(Table14[[#This Row],['#]],'Codigo Cantos'!A4:AN239, 11, FALSE)</f>
        <v>Villancico (Kiko Argüello)</v>
      </c>
      <c r="F183" t="s">
        <v>858</v>
      </c>
      <c r="G183" t="str">
        <f>_xlfn.CONCAT("""","archivo","""",": ","""","/cantos/resucito/" &amp; LEFT(Table14[[#This Row],[id]], 1),"/",Table14[[#This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tr">
        <f>REPLACE(LOWER(Table14[[#This Row],[CANTO]]),1,1,UPPER(LEFT(Table14[[#This Row],[CANTO]],1)))</f>
        <v>Yahveh, tú eres mi dios</v>
      </c>
      <c r="D184" t="str">
        <f>VLOOKUP(Table14[[#This Row],['#]],'Codigo Cantos'!A4:AN239, 40, FALSE)</f>
        <v>YAHVEH, TÚ ERES MI DIOS</v>
      </c>
      <c r="E184" t="str">
        <f>VLOOKUP(Table14[[#This Row],['#]],'Codigo Cantos'!A4:AN239, 11, FALSE)</f>
        <v>Isaías 25,1-8</v>
      </c>
      <c r="F184" t="s">
        <v>859</v>
      </c>
      <c r="G184" t="str">
        <f>_xlfn.CONCAT("""","archivo","""",": ","""","/cantos/resucito/" &amp; LEFT(Table14[[#This Row],[id]], 1),"/",Table14[[#This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tr">
        <f>REPLACE(LOWER(Table14[[#This Row],[CANTO]]),1,1,UPPER(LEFT(Table14[[#This Row],[CANTO]],1)))</f>
        <v>Yo te amo, señor</v>
      </c>
      <c r="D185" t="str">
        <f>VLOOKUP(Table14[[#This Row],['#]],'Codigo Cantos'!A4:AN239, 40, FALSE)</f>
        <v>YO TE AMO, SEÑOR</v>
      </c>
      <c r="E185" t="str">
        <f>VLOOKUP(Table14[[#This Row],['#]],'Codigo Cantos'!A4:AN239, 11, FALSE)</f>
        <v>Sal 18 (17)</v>
      </c>
      <c r="F185" t="s">
        <v>860</v>
      </c>
      <c r="G185" t="str">
        <f>_xlfn.CONCAT("""","archivo","""",": ","""","/cantos/resucito/" &amp; LEFT(Table14[[#This Row],[id]], 1),"/",Table14[[#This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tr">
        <f>REPLACE(LOWER(Table14[[#This Row],[CANTO]]),1,1,UPPER(LEFT(Table14[[#This Row],[CANTO]],1)))</f>
        <v>Yo vengo a reunir</v>
      </c>
      <c r="D186" t="str">
        <f>VLOOKUP(Table14[[#This Row],['#]],'Codigo Cantos'!A4:AN239, 40, FALSE)</f>
        <v>YO VENGO A REUNIR</v>
      </c>
      <c r="E186" t="str">
        <f>VLOOKUP(Table14[[#This Row],['#]],'Codigo Cantos'!A4:AN239, 11, FALSE)</f>
        <v>Isaías 66,18-21</v>
      </c>
      <c r="F186" t="s">
        <v>89</v>
      </c>
      <c r="G186" t="str">
        <f>_xlfn.CONCAT("""","archivo","""",": ","""","/cantos/resucito/" &amp; LEFT(Table14[[#This Row],[id]], 1),"/",Table14[[#This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zaqueo</v>
      </c>
      <c r="C187" t="str">
        <f>REPLACE(LOWER(Table14[[#This Row],[CANTO]]),1,1,UPPER(LEFT(Table14[[#This Row],[CANTO]],1)))</f>
        <v>Zaqueo</v>
      </c>
      <c r="D187" t="str">
        <f>VLOOKUP(Table14[[#This Row],['#]],'Codigo Cantos'!A4:AN239, 40, FALSE)</f>
        <v>ZAQUEO</v>
      </c>
      <c r="E187" t="str">
        <f>VLOOKUP(Table14[[#This Row],['#]],'Codigo Cantos'!A4:AN239, 11, FALSE)</f>
        <v>Lucas 19,1-10</v>
      </c>
      <c r="F187" t="s">
        <v>90</v>
      </c>
      <c r="G187" t="str">
        <f>_xlfn.CONCAT("""","archivo","""",": ","""","/cantos/resucito/" &amp; LEFT(Table14[[#This Row],[id]], 1),"/",Table14[[#This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tr">
        <f>REPLACE(LOWER(Table14[[#This Row],[CANTO]]),1,1,UPPER(LEFT(Table14[[#This Row],[CANTO]],1)))</f>
        <v>Aclamaciones a la oración de los fieles</v>
      </c>
      <c r="D188" t="str">
        <f>VLOOKUP(Table14[[#This Row],['#]],'Codigo Cantos'!A4:AN239, 40, FALSE)</f>
        <v>ACLAMACIONES A LA ORACIÓN DE LOS FIELES</v>
      </c>
      <c r="E188" t="str">
        <f>VLOOKUP(Table14[[#This Row],['#]],'Codigo Cantos'!A4:AN239, 11, FALSE)</f>
        <v>Respuestas a las oraciones de los fieles, Modelo I, II, III, IV</v>
      </c>
      <c r="F188" t="s">
        <v>91</v>
      </c>
      <c r="G188" t="str">
        <f>_xlfn.CONCAT("""","archivo","""",": ","""","/cantos/resucito/" &amp; LEFT(Table14[[#This Row],[id]], 1),"/",Table14[[#This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tr">
        <f>REPLACE(LOWER(Table14[[#This Row],[CANTO]]),1,1,UPPER(LEFT(Table14[[#This Row],[CANTO]],1)))</f>
        <v>Aleluya interleccional</v>
      </c>
      <c r="D189" t="str">
        <f>VLOOKUP(Table14[[#This Row],['#]],'Codigo Cantos'!A4:AN239, 40, FALSE)</f>
        <v>ALELUYA INTERLECCIONAL</v>
      </c>
      <c r="E189" t="str">
        <f>VLOOKUP(Table14[[#This Row],['#]],'Codigo Cantos'!A4:AN239, 11, FALSE)</f>
        <v>Modelo I, II, III</v>
      </c>
      <c r="F189" t="s">
        <v>92</v>
      </c>
      <c r="G189" t="str">
        <f>_xlfn.CONCAT("""","archivo","""",": ","""","/cantos/resucito/" &amp; LEFT(Table14[[#This Row],[id]], 1),"/",Table14[[#This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tr">
        <f>REPLACE(LOWER(Table14[[#This Row],[CANTO]]),1,1,UPPER(LEFT(Table14[[#This Row],[CANTO]],1)))</f>
        <v>Aleluya pascual</v>
      </c>
      <c r="D190" t="str">
        <f>VLOOKUP(Table14[[#This Row],['#]],'Codigo Cantos'!A4:AN239, 40, FALSE)</f>
        <v>ALELUYA PASCUAL</v>
      </c>
      <c r="E190" t="str">
        <f>VLOOKUP(Table14[[#This Row],['#]],'Codigo Cantos'!A4:AN239, 11, FALSE)</f>
        <v>Apropiado para el tiempo Pascual</v>
      </c>
      <c r="F190" t="s">
        <v>93</v>
      </c>
      <c r="G190" t="str">
        <f>_xlfn.CONCAT("""","archivo","""",": ","""","/cantos/resucito/" &amp; LEFT(Table14[[#This Row],[id]], 1),"/",Table14[[#This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tr">
        <f>REPLACE(LOWER(Table14[[#This Row],[CANTO]]),1,1,UPPER(LEFT(Table14[[#This Row],[CANTO]],1)))</f>
        <v>Antífona para el evangelio</v>
      </c>
      <c r="D191" t="str">
        <f>VLOOKUP(Table14[[#This Row],['#]],'Codigo Cantos'!A4:AN239, 40, FALSE)</f>
        <v>ANTÍFONA PARA EL EVANGELIO</v>
      </c>
      <c r="E191" t="str">
        <f>VLOOKUP(Table14[[#This Row],['#]],'Codigo Cantos'!A4:AN239, 11, FALSE)</f>
        <v>Tiempo de Cuaresma</v>
      </c>
      <c r="F191" t="s">
        <v>94</v>
      </c>
      <c r="G191" t="str">
        <f>_xlfn.CONCAT("""","archivo","""",": ","""","/cantos/resucito/" &amp; LEFT(Table14[[#This Row],[id]], 1),"/",Table14[[#This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tr">
        <f>REPLACE(LOWER(Table14[[#This Row],[CANTO]]),1,1,UPPER(LEFT(Table14[[#This Row],[CANTO]],1)))</f>
        <v>Bendición del agua</v>
      </c>
      <c r="D192" t="str">
        <f>VLOOKUP(Table14[[#This Row],['#]],'Codigo Cantos'!A4:AN239, 40, FALSE)</f>
        <v>BENDICIÓN DEL AGUA</v>
      </c>
      <c r="E192" t="str">
        <f>VLOOKUP(Table14[[#This Row],['#]],'Codigo Cantos'!A4:AN239, 11, FALSE)</f>
        <v>De la liturgia bautismal de la Vigilia pascual</v>
      </c>
      <c r="F192" t="s">
        <v>861</v>
      </c>
      <c r="G192" t="str">
        <f>_xlfn.CONCAT("""","archivo","""",": ","""","/cantos/resucito/" &amp; LEFT(Table14[[#This Row],[id]], 1),"/",Table14[[#This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tr">
        <f>REPLACE(LOWER(Table14[[#This Row],[CANTO]]),1,1,UPPER(LEFT(Table14[[#This Row],[CANTO]],1)))</f>
        <v>Celebración penitencial (bendición penitencial )</v>
      </c>
      <c r="D193" t="str">
        <f>VLOOKUP(Table14[[#This Row],['#]],'Codigo Cantos'!A4:AN239, 40, FALSE)</f>
        <v>CELEBRACIÓN PENITENCIAL (BENDICIÓN PENITENCIAL )</v>
      </c>
      <c r="E193" t="str">
        <f>VLOOKUP(Table14[[#This Row],['#]],'Codigo Cantos'!A4:AN239, 11, FALSE)</f>
        <v>Acción de gracias</v>
      </c>
      <c r="F193" t="s">
        <v>862</v>
      </c>
      <c r="G193" t="str">
        <f>_xlfn.CONCAT("""","archivo","""",": ","""","/cantos/resucito/" &amp; LEFT(Table14[[#This Row],[id]], 1),"/",Table14[[#This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tr">
        <f>REPLACE(LOWER(Table14[[#This Row],[CANTO]]),1,1,UPPER(LEFT(Table14[[#This Row],[CANTO]],1)))</f>
        <v>Cordero de dios</v>
      </c>
      <c r="D194" t="str">
        <f>VLOOKUP(Table14[[#This Row],['#]],'Codigo Cantos'!A4:AN239, 40, FALSE)</f>
        <v>CORDERO DE DIOS</v>
      </c>
      <c r="E194" t="str">
        <f>VLOOKUP(Table14[[#This Row],['#]],'Codigo Cantos'!A4:AN239, 11, FALSE)</f>
        <v>Después de la consagración</v>
      </c>
      <c r="F194" t="s">
        <v>863</v>
      </c>
      <c r="G194" t="str">
        <f>_xlfn.CONCAT("""","archivo","""",": ","""","/cantos/resucito/" &amp; LEFT(Table14[[#This Row],[id]], 1),"/",Table14[[#This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credo</v>
      </c>
      <c r="C195" t="str">
        <f>REPLACE(LOWER(Table14[[#This Row],[CANTO]]),1,1,UPPER(LEFT(Table14[[#This Row],[CANTO]],1)))</f>
        <v>Credo</v>
      </c>
      <c r="D195" t="str">
        <f>VLOOKUP(Table14[[#This Row],['#]],'Codigo Cantos'!A4:AN239, 40, FALSE)</f>
        <v>CREDO</v>
      </c>
      <c r="E195" t="str">
        <f>VLOOKUP(Table14[[#This Row],['#]],'Codigo Cantos'!A4:AN239, 11, FALSE)</f>
        <v>Símbolo Apostólico</v>
      </c>
      <c r="F195" t="s">
        <v>864</v>
      </c>
      <c r="G195" t="str">
        <f>_xlfn.CONCAT("""","archivo","""",": ","""","/cantos/resucito/" &amp; LEFT(Table14[[#This Row],[id]], 1),"/",Table14[[#This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tr">
        <f>REPLACE(LOWER(Table14[[#This Row],[CANTO]]),1,1,UPPER(LEFT(Table14[[#This Row],[CANTO]],1)))</f>
        <v>Gloria a dios en lo alto del cielo</v>
      </c>
      <c r="D196" t="str">
        <f>VLOOKUP(Table14[[#This Row],['#]],'Codigo Cantos'!A4:AN239, 40, FALSE)</f>
        <v>GLORIA A DIOS EN LO ALTO DEL CIELO</v>
      </c>
      <c r="E196" t="str">
        <f>VLOOKUP(Table14[[#This Row],['#]],'Codigo Cantos'!A4:AN239, 11, FALSE)</f>
        <v>Himno Litúrgico</v>
      </c>
      <c r="F196" t="s">
        <v>865</v>
      </c>
      <c r="G196" t="str">
        <f>_xlfn.CONCAT("""","archivo","""",": ","""","/cantos/resucito/" &amp; LEFT(Table14[[#This Row],[id]], 1),"/",Table14[[#This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tr">
        <f>REPLACE(LOWER(Table14[[#This Row],[CANTO]]),1,1,UPPER(LEFT(Table14[[#This Row],[CANTO]],1)))</f>
        <v>Letanías de los santos</v>
      </c>
      <c r="D197" t="str">
        <f>VLOOKUP(Table14[[#This Row],['#]],'Codigo Cantos'!A4:AN239, 40, FALSE)</f>
        <v>LETANÍAS DE LOS SANTOS</v>
      </c>
      <c r="E197" t="str">
        <f>VLOOKUP(Table14[[#This Row],['#]],'Codigo Cantos'!A4:AN239, 11, FALSE)</f>
        <v>De la liturgia bautismal de la Vigilia pascual</v>
      </c>
      <c r="F197" s="1" t="s">
        <v>866</v>
      </c>
      <c r="G197" t="str">
        <f>_xlfn.CONCAT("""","archivo","""",": ","""","/cantos/resucito/" &amp; LEFT(Table14[[#This Row],[id]], 1),"/",Table14[[#This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tr">
        <f>REPLACE(LOWER(Table14[[#This Row],[CANTO]]),1,1,UPPER(LEFT(Table14[[#This Row],[CANTO]],1)))</f>
        <v>Letanías penitenciales i</v>
      </c>
      <c r="D198" t="str">
        <f>VLOOKUP(Table14[[#This Row],['#]],'Codigo Cantos'!A4:AN239, 40, FALSE)</f>
        <v>LETANÍAS PENITENCIALES I</v>
      </c>
      <c r="E198" t="str">
        <f>VLOOKUP(Table14[[#This Row],['#]],'Codigo Cantos'!A4:AN239, 11, FALSE)</f>
        <v>Letanía para la Celebración Penitencial – modelo abreviado</v>
      </c>
      <c r="F198" t="s">
        <v>95</v>
      </c>
      <c r="G198" t="str">
        <f>_xlfn.CONCAT("""","archivo","""",": ","""","/cantos/resucito/" &amp; LEFT(Table14[[#This Row],[id]], 1),"/",Table14[[#This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tr">
        <f>REPLACE(LOWER(Table14[[#This Row],[CANTO]]),1,1,UPPER(LEFT(Table14[[#This Row],[CANTO]],1)))</f>
        <v>Padre nuestro</v>
      </c>
      <c r="D199" t="str">
        <f>VLOOKUP(Table14[[#This Row],['#]],'Codigo Cantos'!A4:AN239, 40, FALSE)</f>
        <v>PADRE NUESTRO</v>
      </c>
      <c r="E199" t="str">
        <f>VLOOKUP(Table14[[#This Row],['#]],'Codigo Cantos'!A4:AN239, 11, FALSE)</f>
        <v>Tiempo de la Elección</v>
      </c>
      <c r="F199" t="s">
        <v>96</v>
      </c>
      <c r="G199" t="str">
        <f>_xlfn.CONCAT("""","archivo","""",": ","""","/cantos/resucito/" &amp; LEFT(Table14[[#This Row],[id]], 1),"/",Table14[[#This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tr">
        <f>REPLACE(LOWER(Table14[[#This Row],[CANTO]]),1,1,UPPER(LEFT(Table14[[#This Row],[CANTO]],1)))</f>
        <v>Plegaria eucarística ii</v>
      </c>
      <c r="D200" t="str">
        <f>VLOOKUP(Table14[[#This Row],['#]],'Codigo Cantos'!A4:AN239, 40, FALSE)</f>
        <v>PLEGARIA EUCARÍSTICA II</v>
      </c>
      <c r="E200" t="str">
        <f>VLOOKUP(Table14[[#This Row],['#]],'Codigo Cantos'!A4:AN239, 11, FALSE)</f>
        <v>Modelo I</v>
      </c>
      <c r="F200" s="1" t="s">
        <v>867</v>
      </c>
      <c r="G200" t="str">
        <f>_xlfn.CONCAT("""","archivo","""",": ","""","/cantos/resucito/" &amp; LEFT(Table14[[#This Row],[id]], 1),"/",Table14[[#This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tr">
        <f>REPLACE(LOWER(Table14[[#This Row],[CANTO]]),1,1,UPPER(LEFT(Table14[[#This Row],[CANTO]],1)))</f>
        <v>Plegaria eucarística ii</v>
      </c>
      <c r="D201" t="str">
        <f>VLOOKUP(Table14[[#This Row],['#]],'Codigo Cantos'!A4:AN239, 40, FALSE)</f>
        <v>PLEGARIA EUCARÍSTICA II</v>
      </c>
      <c r="E201" t="str">
        <f>VLOOKUP(Table14[[#This Row],['#]],'Codigo Cantos'!A4:AN239, 11, FALSE)</f>
        <v>Modelo II (1987)</v>
      </c>
      <c r="F201" t="s">
        <v>868</v>
      </c>
      <c r="G201" t="str">
        <f>_xlfn.CONCAT("""","archivo","""",": ","""","/cantos/resucito/" &amp; LEFT(Table14[[#This Row],[id]], 1),"/",Table14[[#This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tr">
        <f>REPLACE(LOWER(Table14[[#This Row],[CANTO]]),1,1,UPPER(LEFT(Table14[[#This Row],[CANTO]],1)))</f>
        <v xml:space="preserve">Plegaria eucarística iv </v>
      </c>
      <c r="D202" t="str">
        <f>VLOOKUP(Table14[[#This Row],['#]],'Codigo Cantos'!A4:AN239, 40, FALSE)</f>
        <v xml:space="preserve">PLEGARIA EUCARÍSTICA IV </v>
      </c>
      <c r="E202" t="str">
        <f>VLOOKUP(Table14[[#This Row],['#]],'Codigo Cantos'!A4:AN239, 11, FALSE)</f>
        <v>(1988)</v>
      </c>
      <c r="F202" t="s">
        <v>869</v>
      </c>
      <c r="G202" t="str">
        <f>_xlfn.CONCAT("""","archivo","""",": ","""","/cantos/resucito/" &amp; LEFT(Table14[[#This Row],[id]], 1),"/",Table14[[#This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tr">
        <f>REPLACE(LOWER(Table14[[#This Row],[CANTO]]),1,1,UPPER(LEFT(Table14[[#This Row],[CANTO]],1)))</f>
        <v>Prefacio para adviento y navidad</v>
      </c>
      <c r="D203" t="str">
        <f>VLOOKUP(Table14[[#This Row],['#]],'Codigo Cantos'!A4:AN239, 40, FALSE)</f>
        <v>PREFACIO PARA ADVIENTO Y NAVIDAD</v>
      </c>
      <c r="E203" t="str">
        <f>VLOOKUP(Table14[[#This Row],['#]],'Codigo Cantos'!A4:AN239, 11, FALSE)</f>
        <v>Prefacio IV de Adviento*</v>
      </c>
      <c r="F203" t="s">
        <v>870</v>
      </c>
      <c r="G203" t="str">
        <f>_xlfn.CONCAT("""","archivo","""",": ","""","/cantos/resucito/" &amp; LEFT(Table14[[#This Row],[id]], 1),"/",Table14[[#This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tr">
        <f>REPLACE(LOWER(Table14[[#This Row],[CANTO]]),1,1,UPPER(LEFT(Table14[[#This Row],[CANTO]],1)))</f>
        <v>Prefacio para el tiempo pascual</v>
      </c>
      <c r="D204" t="str">
        <f>VLOOKUP(Table14[[#This Row],['#]],'Codigo Cantos'!A4:AN239, 40, FALSE)</f>
        <v>PREFACIO PARA EL TIEMPO PASCUAL</v>
      </c>
      <c r="E204" t="str">
        <f>VLOOKUP(Table14[[#This Row],['#]],'Codigo Cantos'!A4:AN239, 11, FALSE)</f>
        <v>Prefacio I de Pascua*</v>
      </c>
      <c r="F204" t="s">
        <v>871</v>
      </c>
      <c r="G204" t="str">
        <f>_xlfn.CONCAT("""","archivo","""",": ","""","/cantos/resucito/" &amp; LEFT(Table14[[#This Row],[id]], 1),"/",Table14[[#This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tr">
        <f>REPLACE(LOWER(Table14[[#This Row],[CANTO]]),1,1,UPPER(LEFT(Table14[[#This Row],[CANTO]],1)))</f>
        <v>Pregón pascual</v>
      </c>
      <c r="D205" t="str">
        <f>VLOOKUP(Table14[[#This Row],['#]],'Codigo Cantos'!A4:AN239, 40, FALSE)</f>
        <v>PREGÓN PASCUAL</v>
      </c>
      <c r="E205" t="str">
        <f>VLOOKUP(Table14[[#This Row],['#]],'Codigo Cantos'!A4:AN239, 11, FALSE)</f>
        <v>«Exsultet»</v>
      </c>
      <c r="F205" t="s">
        <v>872</v>
      </c>
      <c r="G205" t="str">
        <f>_xlfn.CONCAT("""","archivo","""",": ","""","/cantos/resucito/" &amp; LEFT(Table14[[#This Row],[id]], 1),"/",Table14[[#This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tr">
        <f>REPLACE(LOWER(Table14[[#This Row],[CANTO]]),1,1,UPPER(LEFT(Table14[[#This Row],[CANTO]],1)))</f>
        <v>Salmodia para el evangelio</v>
      </c>
      <c r="D206" t="str">
        <f>VLOOKUP(Table14[[#This Row],['#]],'Codigo Cantos'!A4:AN239, 40, FALSE)</f>
        <v>SALMODIA PARA EL EVANGELIO</v>
      </c>
      <c r="E206" t="str">
        <f>VLOOKUP(Table14[[#This Row],['#]],'Codigo Cantos'!A4:AN239, 11, FALSE)</f>
        <v xml:space="preserve">Juan 3,11-20 </v>
      </c>
      <c r="F206" t="s">
        <v>873</v>
      </c>
      <c r="G206" t="str">
        <f>_xlfn.CONCAT("""","archivo","""",": ","""","/cantos/resucito/" &amp; LEFT(Table14[[#This Row],[id]], 1),"/",Table14[[#This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tr">
        <f>REPLACE(LOWER(Table14[[#This Row],[CANTO]]),1,1,UPPER(LEFT(Table14[[#This Row],[CANTO]],1)))</f>
        <v>Salmodia para el rosario</v>
      </c>
      <c r="D207" t="str">
        <f>VLOOKUP(Table14[[#This Row],['#]],'Codigo Cantos'!A4:AN239, 40, FALSE)</f>
        <v>SALMODIA PARA EL ROSARIO</v>
      </c>
      <c r="E207" t="str">
        <f>VLOOKUP(Table14[[#This Row],['#]],'Codigo Cantos'!A4:AN239, 11, FALSE)</f>
        <v>Santo Rosario</v>
      </c>
      <c r="F207" t="s">
        <v>874</v>
      </c>
      <c r="G207" t="str">
        <f>_xlfn.CONCAT("""","archivo","""",": ","""","/cantos/resucito/" &amp; LEFT(Table14[[#This Row],[id]], 1),"/",Table14[[#This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tr">
        <f>REPLACE(LOWER(Table14[[#This Row],[CANTO]]),1,1,UPPER(LEFT(Table14[[#This Row],[CANTO]],1)))</f>
        <v>Salmodia para el salmo responsorial</v>
      </c>
      <c r="D208" t="str">
        <f>VLOOKUP(Table14[[#This Row],['#]],'Codigo Cantos'!A4:AN239, 40, FALSE)</f>
        <v>SALMODIA PARA EL SALMO RESPONSORIAL</v>
      </c>
      <c r="E208" t="str">
        <f>VLOOKUP(Table14[[#This Row],['#]],'Codigo Cantos'!A4:AN239, 11, FALSE)</f>
        <v>Modelo I, II, III</v>
      </c>
      <c r="F208" t="s">
        <v>875</v>
      </c>
      <c r="G208" t="str">
        <f>_xlfn.CONCAT("""","archivo","""",": ","""","/cantos/resucito/" &amp; LEFT(Table14[[#This Row],[id]], 1),"/",Table14[[#This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tr">
        <f>REPLACE(LOWER(Table14[[#This Row],[CANTO]]),1,1,UPPER(LEFT(Table14[[#This Row],[CANTO]],1)))</f>
        <v>Salmodias para la oración de los fieles</v>
      </c>
      <c r="D209" t="str">
        <f>VLOOKUP(Table14[[#This Row],['#]],'Codigo Cantos'!A4:AN239, 40, FALSE)</f>
        <v>SALMODIAS PARA LA ORACIÓN DE LOS FIELES</v>
      </c>
      <c r="E209" t="str">
        <f>VLOOKUP(Table14[[#This Row],['#]],'Codigo Cantos'!A4:AN239, 11, FALSE)</f>
        <v>Para las solemnidades</v>
      </c>
      <c r="F209" t="s">
        <v>876</v>
      </c>
      <c r="G209" t="str">
        <f>_xlfn.CONCAT("""","archivo","""",": ","""","/cantos/resucito/" &amp; LEFT(Table14[[#This Row],[id]], 1),"/",Table14[[#This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tr">
        <f>REPLACE(LOWER(Table14[[#This Row],[CANTO]]),1,1,UPPER(LEFT(Table14[[#This Row],[CANTO]],1)))</f>
        <v>Salmodias para laudes</v>
      </c>
      <c r="D210" t="str">
        <f>VLOOKUP(Table14[[#This Row],['#]],'Codigo Cantos'!A4:AN239, 40, FALSE)</f>
        <v>SALMODIAS PARA LAUDES</v>
      </c>
      <c r="E210" t="str">
        <f>VLOOKUP(Table14[[#This Row],['#]],'Codigo Cantos'!A4:AN239, 11, FALSE)</f>
        <v>Modelo I, II, III, IV, V</v>
      </c>
      <c r="F210" t="s">
        <v>877</v>
      </c>
      <c r="G210" t="str">
        <f>_xlfn.CONCAT("""","archivo","""",": ","""","/cantos/resucito/" &amp; LEFT(Table14[[#This Row],[id]], 1),"/",Table14[[#This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1" t="str">
        <f>REPLACE(LOWER(Table14[[#This Row],[CANTO]]),1,1,UPPER(LEFT(Table14[[#This Row],[CANTO]],1)))</f>
        <v>Santo</v>
      </c>
      <c r="D211" t="str">
        <f>VLOOKUP(Table14[[#This Row],['#]],'Codigo Cantos'!A4:AN239, 40, FALSE)</f>
        <v>SANTO</v>
      </c>
      <c r="E211" t="str">
        <f>VLOOKUP(Table14[[#This Row],['#]],'Codigo Cantos'!A4:AN239, 11, FALSE)</f>
        <v>Palomeras 65</v>
      </c>
      <c r="F211" t="s">
        <v>878</v>
      </c>
      <c r="G211" t="str">
        <f>_xlfn.CONCAT("""","archivo","""",": ","""","/cantos/resucito/" &amp; LEFT(Table14[[#This Row],[id]], 1),"/",Table14[[#This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2" t="str">
        <f>REPLACE(LOWER(Table14[[#This Row],[CANTO]]),1,1,UPPER(LEFT(Table14[[#This Row],[CANTO]],1)))</f>
        <v>Santo</v>
      </c>
      <c r="D212" t="str">
        <f>VLOOKUP(Table14[[#This Row],['#]],'Codigo Cantos'!A4:AN239, 40, FALSE)</f>
        <v>SANTO</v>
      </c>
      <c r="E212" t="str">
        <f>VLOOKUP(Table14[[#This Row],['#]],'Codigo Cantos'!A4:AN239, 11, FALSE)</f>
        <v xml:space="preserve">Melodía hebraica </v>
      </c>
      <c r="F212" t="s">
        <v>97</v>
      </c>
      <c r="G212" t="str">
        <f>_xlfn.CONCAT("""","archivo","""",": ","""","/cantos/resucito/" &amp; LEFT(Table14[[#This Row],[id]], 1),"/",Table14[[#This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3" t="str">
        <f>REPLACE(LOWER(Table14[[#This Row],[CANTO]]),1,1,UPPER(LEFT(Table14[[#This Row],[CANTO]],1)))</f>
        <v>Santo</v>
      </c>
      <c r="D213" t="str">
        <f>VLOOKUP(Table14[[#This Row],['#]],'Codigo Cantos'!A4:AN239, 40, FALSE)</f>
        <v>SANTO</v>
      </c>
      <c r="E213" t="str">
        <f>VLOOKUP(Table14[[#This Row],['#]],'Codigo Cantos'!A4:AN239, 11, FALSE)</f>
        <v>Palestina 74</v>
      </c>
      <c r="F213" t="s">
        <v>767</v>
      </c>
      <c r="G213" t="str">
        <f>_xlfn.CONCAT("""","archivo","""",": ","""","/cantos/resucito/" &amp; LEFT(Table14[[#This Row],[id]], 1),"/",Table14[[#This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4" t="str">
        <f>REPLACE(LOWER(Table14[[#This Row],[CANTO]]),1,1,UPPER(LEFT(Table14[[#This Row],[CANTO]],1)))</f>
        <v>Santo</v>
      </c>
      <c r="D214" t="str">
        <f>VLOOKUP(Table14[[#This Row],['#]],'Codigo Cantos'!A4:AN239, 40, FALSE)</f>
        <v>SANTO</v>
      </c>
      <c r="E214" t="str">
        <f>VLOOKUP(Table14[[#This Row],['#]],'Codigo Cantos'!A4:AN239, 11, FALSE)</f>
        <v>Roma 77</v>
      </c>
      <c r="F214" t="s">
        <v>98</v>
      </c>
      <c r="G214" t="str">
        <f>_xlfn.CONCAT("""","archivo","""",": ","""","/cantos/resucito/" &amp; LEFT(Table14[[#This Row],[id]], 1),"/",Table14[[#This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5" t="str">
        <f>REPLACE(LOWER(Table14[[#This Row],[CANTO]]),1,1,UPPER(LEFT(Table14[[#This Row],[CANTO]],1)))</f>
        <v>Santo</v>
      </c>
      <c r="D215" t="str">
        <f>VLOOKUP(Table14[[#This Row],['#]],'Codigo Cantos'!A4:AN239, 40, FALSE)</f>
        <v>SANTO</v>
      </c>
      <c r="E215">
        <f>VLOOKUP(Table14[[#This Row],['#]],'Codigo Cantos'!A4:AN239, 11, FALSE)</f>
        <v>1982</v>
      </c>
      <c r="F215" t="s">
        <v>879</v>
      </c>
      <c r="G215" t="str">
        <f>_xlfn.CONCAT("""","archivo","""",": ","""","/cantos/resucito/" &amp; LEFT(Table14[[#This Row],[id]], 1),"/",Table14[[#This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santo</v>
      </c>
      <c r="C216" t="str">
        <f>REPLACE(LOWER(Table14[[#This Row],[CANTO]]),1,1,UPPER(LEFT(Table14[[#This Row],[CANTO]],1)))</f>
        <v>Santo</v>
      </c>
      <c r="D216" t="str">
        <f>VLOOKUP(Table14[[#This Row],['#]],'Codigo Cantos'!A4:AN239, 40, FALSE)</f>
        <v>SANTO</v>
      </c>
      <c r="E216">
        <f>VLOOKUP(Table14[[#This Row],['#]],'Codigo Cantos'!A4:AN239, 11, FALSE)</f>
        <v>1988</v>
      </c>
      <c r="F216" t="s">
        <v>99</v>
      </c>
      <c r="G216" t="str">
        <f>_xlfn.CONCAT("""","archivo","""",": ","""","/cantos/resucito/" &amp; LEFT(Table14[[#This Row],[id]], 1),"/",Table14[[#This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tedeum</v>
      </c>
      <c r="C217" t="str">
        <f>REPLACE(LOWER(Table14[[#This Row],[CANTO]]),1,1,UPPER(LEFT(Table14[[#This Row],[CANTO]],1)))</f>
        <v>Te deum</v>
      </c>
      <c r="D217" t="str">
        <f>VLOOKUP(Table14[[#This Row],['#]],'Codigo Cantos'!A4:AN239, 40, FALSE)</f>
        <v>TE DEUM</v>
      </c>
      <c r="E217" t="str">
        <f>VLOOKUP(Table14[[#This Row],['#]],'Codigo Cantos'!A4:AN239, 11, FALSE)</f>
        <v>Himno</v>
      </c>
      <c r="F217" t="s">
        <v>880</v>
      </c>
      <c r="G217" t="str">
        <f>_xlfn.CONCAT("""","archivo","""",": ","""","/cantos/resucito/" &amp; LEFT(Table14[[#This Row],[id]], 1),"/",Table14[[#This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tr">
        <f>REPLACE(LOWER(Table14[[#This Row],[CANTO]]),1,1,UPPER(LEFT(Table14[[#This Row],[CANTO]],1)))</f>
        <v>Como el impulso que siente la ira</v>
      </c>
      <c r="D218" t="str">
        <f>VLOOKUP(Table14[[#This Row],['#]],'Codigo Cantos'!A4:AN239, 40, FALSE)</f>
        <v>COMO EL IMPULSO QUE SIENTE LA IRA</v>
      </c>
      <c r="E218" t="str">
        <f>VLOOKUP(Table14[[#This Row],['#]],'Codigo Cantos'!A4:AN239, 11, FALSE)</f>
        <v>Oda VII de Salomón</v>
      </c>
      <c r="F218" t="s">
        <v>100</v>
      </c>
      <c r="G218" t="str">
        <f>_xlfn.CONCAT("""","archivo","""",": ","""","/cantos/resucito/" &amp; LEFT(Table14[[#This Row],[id]], 1),"/",Table14[[#This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tr">
        <f>REPLACE(LOWER(Table14[[#This Row],[CANTO]]),1,1,UPPER(LEFT(Table14[[#This Row],[CANTO]],1)))</f>
        <v>Cuando dormía</v>
      </c>
      <c r="D219" t="str">
        <f>VLOOKUP(Table14[[#This Row],['#]],'Codigo Cantos'!A4:AN239, 40, FALSE)</f>
        <v>CUANDO DORMÍA</v>
      </c>
      <c r="E219" t="str">
        <f>VLOOKUP(Table14[[#This Row],['#]],'Codigo Cantos'!A4:AN239, 11, FALSE)</f>
        <v xml:space="preserve">Cantar de los Cantares 5,2ss </v>
      </c>
      <c r="F219" t="s">
        <v>101</v>
      </c>
      <c r="G219" t="str">
        <f>_xlfn.CONCAT("""","archivo","""",": ","""","/cantos/resucito/" &amp; LEFT(Table14[[#This Row],[id]], 1),"/",Table14[[#This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debora</v>
      </c>
      <c r="C220" t="str">
        <f>REPLACE(LOWER(Table14[[#This Row],[CANTO]]),1,1,UPPER(LEFT(Table14[[#This Row],[CANTO]],1)))</f>
        <v>Débora</v>
      </c>
      <c r="D220" t="str">
        <f>VLOOKUP(Table14[[#This Row],['#]],'Codigo Cantos'!A4:AN239, 40, FALSE)</f>
        <v>DÉBORA</v>
      </c>
      <c r="E220" t="str">
        <f>VLOOKUP(Table14[[#This Row],['#]],'Codigo Cantos'!A4:AN239, 11, FALSE)</f>
        <v>Jueces 5</v>
      </c>
      <c r="F220" t="s">
        <v>881</v>
      </c>
      <c r="G220" t="str">
        <f>_xlfn.CONCAT("""","archivo","""",": ","""","/cantos/resucito/" &amp; LEFT(Table14[[#This Row],[id]], 1),"/",Table14[[#This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tr">
        <f>REPLACE(LOWER(Table14[[#This Row],[CANTO]]),1,1,UPPER(LEFT(Table14[[#This Row],[CANTO]],1)))</f>
        <v>El mismo dios</v>
      </c>
      <c r="D221" t="str">
        <f>VLOOKUP(Table14[[#This Row],['#]],'Codigo Cantos'!A4:AN239, 40, FALSE)</f>
        <v>EL MISMO DIOS</v>
      </c>
      <c r="E221" t="str">
        <f>VLOOKUP(Table14[[#This Row],['#]],'Codigo Cantos'!A4:AN239, 11, FALSE)</f>
        <v>2 Corintios 4,6-12</v>
      </c>
      <c r="F221" t="s">
        <v>882</v>
      </c>
      <c r="G221" t="str">
        <f>_xlfn.CONCAT("""","archivo","""",": ","""","/cantos/resucito/" &amp; LEFT(Table14[[#This Row],[id]], 1),"/",Table14[[#This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tr">
        <f>REPLACE(LOWER(Table14[[#This Row],[CANTO]]),1,1,UPPER(LEFT(Table14[[#This Row],[CANTO]],1)))</f>
        <v>El sembrador</v>
      </c>
      <c r="D222" t="str">
        <f>VLOOKUP(Table14[[#This Row],['#]],'Codigo Cantos'!A4:AN239, 40, FALSE)</f>
        <v>EL SEMBRADOR</v>
      </c>
      <c r="E222" t="str">
        <f>VLOOKUP(Table14[[#This Row],['#]],'Codigo Cantos'!A4:AN239, 11, FALSE)</f>
        <v>Marcos 4,3ss</v>
      </c>
      <c r="F222" t="s">
        <v>102</v>
      </c>
      <c r="G222" t="str">
        <f>_xlfn.CONCAT("""","archivo","""",": ","""","/cantos/resucito/" &amp; LEFT(Table14[[#This Row],[id]], 1),"/",Table14[[#This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tr">
        <f>REPLACE(LOWER(Table14[[#This Row],[CANTO]]),1,1,UPPER(LEFT(Table14[[#This Row],[CANTO]],1)))</f>
        <v>He aquí que nuestro espejo es el señor</v>
      </c>
      <c r="D223" t="str">
        <f>VLOOKUP(Table14[[#This Row],['#]],'Codigo Cantos'!A4:AN239, 40, FALSE)</f>
        <v>HE AQUÍ QUE NUESTRO ESPEJO ES EL SEÑOR</v>
      </c>
      <c r="E223" t="str">
        <f>VLOOKUP(Table14[[#This Row],['#]],'Codigo Cantos'!A4:AN239, 11, FALSE)</f>
        <v>Oda XIII de Salomón</v>
      </c>
      <c r="F223" t="s">
        <v>103</v>
      </c>
      <c r="G223" t="str">
        <f>_xlfn.CONCAT("""","archivo","""",": ","""","/cantos/resucito/" &amp; LEFT(Table14[[#This Row],[id]], 1),"/",Table14[[#This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tr">
        <f>REPLACE(LOWER(Table14[[#This Row],[CANTO]]),1,1,UPPER(LEFT(Table14[[#This Row],[CANTO]],1)))</f>
        <v>Himno a la cruz gloriosa</v>
      </c>
      <c r="D224" t="str">
        <f>VLOOKUP(Table14[[#This Row],['#]],'Codigo Cantos'!A4:AN239, 40, FALSE)</f>
        <v>HIMNO A LA CRUZ GLORIOSA</v>
      </c>
      <c r="E224" t="str">
        <f>VLOOKUP(Table14[[#This Row],['#]],'Codigo Cantos'!A4:AN239, 11, FALSE)</f>
        <v>Homilía La Santa Pascua (Anónimo s. II)</v>
      </c>
      <c r="F224" t="s">
        <v>883</v>
      </c>
      <c r="G224" t="str">
        <f>_xlfn.CONCAT("""","archivo","""",": ","""","/cantos/resucito/" &amp; LEFT(Table14[[#This Row],[id]], 1),"/",Table14[[#This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jacob</v>
      </c>
      <c r="C225" t="str">
        <f>REPLACE(LOWER(Table14[[#This Row],[CANTO]]),1,1,UPPER(LEFT(Table14[[#This Row],[CANTO]],1)))</f>
        <v>Jacob</v>
      </c>
      <c r="D225" t="str">
        <f>VLOOKUP(Table14[[#This Row],['#]],'Codigo Cantos'!A4:AN239, 40, FALSE)</f>
        <v>JACOB</v>
      </c>
      <c r="E225" t="str">
        <f>VLOOKUP(Table14[[#This Row],['#]],'Codigo Cantos'!A4:AN239, 11, FALSE)</f>
        <v xml:space="preserve">Genesis 32,23-29 </v>
      </c>
      <c r="F225" t="s">
        <v>884</v>
      </c>
      <c r="G225" t="str">
        <f>_xlfn.CONCAT("""","archivo","""",": ","""","/cantos/resucito/" &amp; LEFT(Table14[[#This Row],[id]], 1),"/",Table14[[#This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tr">
        <f>REPLACE(LOWER(Table14[[#This Row],[CANTO]]),1,1,UPPER(LEFT(Table14[[#This Row],[CANTO]],1)))</f>
        <v>Ninguno puede servir a dos señores</v>
      </c>
      <c r="D226" t="str">
        <f>VLOOKUP(Table14[[#This Row],['#]],'Codigo Cantos'!A4:AN239, 40, FALSE)</f>
        <v>NINGUNO PUEDE SERVIR A DOS SEÑORES</v>
      </c>
      <c r="E226" t="str">
        <f>VLOOKUP(Table14[[#This Row],['#]],'Codigo Cantos'!A4:AN239, 11, FALSE)</f>
        <v xml:space="preserve">Mateo 6,24-33 </v>
      </c>
      <c r="F226" t="s">
        <v>885</v>
      </c>
      <c r="G226" t="str">
        <f>_xlfn.CONCAT("""","archivo","""",": ","""","/cantos/resucito/" &amp; LEFT(Table14[[#This Row],[id]], 1),"/",Table14[[#This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tr">
        <f>REPLACE(LOWER(Table14[[#This Row],[CANTO]]),1,1,UPPER(LEFT(Table14[[#This Row],[CANTO]],1)))</f>
        <v>No resistáis al mal</v>
      </c>
      <c r="D227" t="str">
        <f>VLOOKUP(Table14[[#This Row],['#]],'Codigo Cantos'!A4:AN239, 40, FALSE)</f>
        <v>NO RESISTÁIS AL MAL</v>
      </c>
      <c r="E227" t="str">
        <f>VLOOKUP(Table14[[#This Row],['#]],'Codigo Cantos'!A4:AN239, 11, FALSE)</f>
        <v>Mateo 5,38ss</v>
      </c>
      <c r="F227" t="s">
        <v>104</v>
      </c>
      <c r="G227" t="str">
        <f>_xlfn.CONCAT("""","archivo","""",": ","""","/cantos/resucito/" &amp; LEFT(Table14[[#This Row],[id]], 1),"/",Table14[[#This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tr">
        <f>REPLACE(LOWER(Table14[[#This Row],[CANTO]]),1,1,UPPER(LEFT(Table14[[#This Row],[CANTO]],1)))</f>
        <v>No sufras por los malvados</v>
      </c>
      <c r="D228" t="str">
        <f>VLOOKUP(Table14[[#This Row],['#]],'Codigo Cantos'!A4:AN239, 40, FALSE)</f>
        <v>NO SUFRAS POR LOS MALVADOS</v>
      </c>
      <c r="E228" t="str">
        <f>VLOOKUP(Table14[[#This Row],['#]],'Codigo Cantos'!A4:AN239, 11, FALSE)</f>
        <v>Sal 37 (36)</v>
      </c>
      <c r="F228" t="s">
        <v>105</v>
      </c>
      <c r="G228" t="str">
        <f>_xlfn.CONCAT("""","archivo","""",": ","""","/cantos/resucito/" &amp; LEFT(Table14[[#This Row],[id]], 1),"/",Table14[[#This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tr">
        <f>REPLACE(LOWER(Table14[[#This Row],[CANTO]]),1,1,UPPER(LEFT(Table14[[#This Row],[CANTO]],1)))</f>
        <v>Oh señor, mi corazón ya no es ambicioso</v>
      </c>
      <c r="D229" t="str">
        <f>VLOOKUP(Table14[[#This Row],['#]],'Codigo Cantos'!A4:AN239, 40, FALSE)</f>
        <v>OH SEÑOR, MI CORAZÓN YA NO ES AMBICIOSO</v>
      </c>
      <c r="E229" t="str">
        <f>VLOOKUP(Table14[[#This Row],['#]],'Codigo Cantos'!A4:AN239, 11, FALSE)</f>
        <v>Sal 131 (130)</v>
      </c>
      <c r="F229" t="s">
        <v>106</v>
      </c>
      <c r="G229" t="str">
        <f>_xlfn.CONCAT("""","archivo","""",": ","""","/cantos/resucito/" &amp; LEFT(Table14[[#This Row],[id]], 1),"/",Table14[[#This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tr">
        <f>REPLACE(LOWER(Table14[[#This Row],[CANTO]]),1,1,UPPER(LEFT(Table14[[#This Row],[CANTO]],1)))</f>
        <v>Señor, tú me escrutas y conoces</v>
      </c>
      <c r="D230" t="str">
        <f>VLOOKUP(Table14[[#This Row],['#]],'Codigo Cantos'!A4:AN239, 40, FALSE)</f>
        <v>SEÑOR, TÚ ME ESCRUTAS Y CONOCES</v>
      </c>
      <c r="E230" t="str">
        <f>VLOOKUP(Table14[[#This Row],['#]],'Codigo Cantos'!A4:AN239, 11, FALSE)</f>
        <v>Sal 139 (138)</v>
      </c>
      <c r="F230" s="1" t="s">
        <v>107</v>
      </c>
      <c r="G230" t="str">
        <f>_xlfn.CONCAT("""","archivo","""",": ","""","/cantos/resucito/" &amp; LEFT(Table14[[#This Row],[id]], 1),"/",Table14[[#This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tr">
        <f>REPLACE(LOWER(Table14[[#This Row],[CANTO]]),1,1,UPPER(LEFT(Table14[[#This Row],[CANTO]],1)))</f>
        <v>Shemá israel</v>
      </c>
      <c r="D231" t="str">
        <f>VLOOKUP(Table14[[#This Row],['#]],'Codigo Cantos'!A4:AN239, 40, FALSE)</f>
        <v>SHEMÁ ISRAEL</v>
      </c>
      <c r="E231" t="str">
        <f>VLOOKUP(Table14[[#This Row],['#]],'Codigo Cantos'!A4:AN239, 11, FALSE)</f>
        <v>Dt 6,4-9</v>
      </c>
      <c r="F231" t="s">
        <v>886</v>
      </c>
      <c r="G231" t="str">
        <f>_xlfn.CONCAT("""","archivo","""",": ","""","/cantos/resucito/" &amp; LEFT(Table14[[#This Row],[id]], 1),"/",Table14[[#This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tr">
        <f>REPLACE(LOWER(Table14[[#This Row],[CANTO]]),1,1,UPPER(LEFT(Table14[[#This Row],[CANTO]],1)))</f>
        <v>Siéntate solitario y silencioso</v>
      </c>
      <c r="D232" t="str">
        <f>VLOOKUP(Table14[[#This Row],['#]],'Codigo Cantos'!A4:AN239, 40, FALSE)</f>
        <v>SIÉNTATE SOLITARIO Y SILENCIOSO</v>
      </c>
      <c r="E232" t="str">
        <f>VLOOKUP(Table14[[#This Row],['#]],'Codigo Cantos'!A4:AN239, 11, FALSE)</f>
        <v>Lamentaciones 3</v>
      </c>
      <c r="F232" t="s">
        <v>887</v>
      </c>
      <c r="G232" t="str">
        <f>_xlfn.CONCAT("""","archivo","""",": ","""","/cantos/resucito/" &amp; LEFT(Table14[[#This Row],[id]], 1),"/",Table14[[#This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tr">
        <f>REPLACE(LOWER(Table14[[#This Row],[CANTO]]),1,1,UPPER(LEFT(Table14[[#This Row],[CANTO]],1)))</f>
        <v>Tú eres mi esperanza, señor</v>
      </c>
      <c r="D233" t="str">
        <f>VLOOKUP(Table14[[#This Row],['#]],'Codigo Cantos'!A4:AN239, 40, FALSE)</f>
        <v>TÚ ERES MI ESPERANZA, SEÑOR</v>
      </c>
      <c r="E233" t="str">
        <f>VLOOKUP(Table14[[#This Row],['#]],'Codigo Cantos'!A4:AN239, 11, FALSE)</f>
        <v>Oda XXIX de Salomón</v>
      </c>
      <c r="F233" t="s">
        <v>108</v>
      </c>
      <c r="G233" t="str">
        <f>_xlfn.CONCAT("""","archivo","""",": ","""","/cantos/resucito/" &amp; LEFT(Table14[[#This Row],[id]], 1),"/",Table14[[#This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tr">
        <f>REPLACE(LOWER(Table14[[#This Row],[CANTO]]),1,1,UPPER(LEFT(Table14[[#This Row],[CANTO]],1)))</f>
        <v>A la cena del cordero</v>
      </c>
      <c r="D234" t="str">
        <f>VLOOKUP(Table14[[#This Row],['#]],'Codigo Cantos'!A4:AN239, 40, FALSE)</f>
        <v>A LA CENA DEL CORDERO</v>
      </c>
      <c r="E234" t="str">
        <f>VLOOKUP(Table14[[#This Row],['#]],'Codigo Cantos'!A4:AN239, 11, FALSE)</f>
        <v>Himno lat. «Ad cenam Agni providi»</v>
      </c>
      <c r="F234" s="1" t="s">
        <v>109</v>
      </c>
      <c r="G234" t="str">
        <f>_xlfn.CONCAT("""","archivo","""",": ","""","/cantos/resucito/" &amp; LEFT(Table14[[#This Row],[id]], 1),"/",Table14[[#This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tr">
        <f>REPLACE(LOWER(Table14[[#This Row],[CANTO]]),1,1,UPPER(LEFT(Table14[[#This Row],[CANTO]],1)))</f>
        <v>Adónde te escondiste, amado</v>
      </c>
      <c r="D235" t="str">
        <f>VLOOKUP(Table14[[#This Row],['#]],'Codigo Cantos'!A4:AN239, 40, FALSE)</f>
        <v>ADÓNDE TE ESCONDISTE, AMADO</v>
      </c>
      <c r="E235" t="str">
        <f>VLOOKUP(Table14[[#This Row],['#]],'Codigo Cantos'!A4:AN239, 11, FALSE)</f>
        <v xml:space="preserve">Cántico espiritual (San Juan de la Cruz) </v>
      </c>
      <c r="F235" t="s">
        <v>110</v>
      </c>
      <c r="G235" t="str">
        <f>_xlfn.CONCAT("""","archivo","""",": ","""","/cantos/resucito/" &amp; LEFT(Table14[[#This Row],[id]], 1),"/",Table14[[#This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tr">
        <f>REPLACE(LOWER(Table14[[#This Row],[CANTO]]),1,1,UPPER(LEFT(Table14[[#This Row],[CANTO]],1)))</f>
        <v>Como destila la miel</v>
      </c>
      <c r="D236" t="str">
        <f>VLOOKUP(Table14[[#This Row],['#]],'Codigo Cantos'!A4:AN239, 40, FALSE)</f>
        <v>COMO DESTILA LA MIEL</v>
      </c>
      <c r="E236" t="str">
        <f>VLOOKUP(Table14[[#This Row],['#]],'Codigo Cantos'!A4:AN239, 11, FALSE)</f>
        <v>Oda XL de Salomón</v>
      </c>
      <c r="F236" s="1" t="s">
        <v>768</v>
      </c>
      <c r="G236" t="str">
        <f>_xlfn.CONCAT("""","archivo","""",": ","""","/cantos/resucito/" &amp; LEFT(Table14[[#This Row],[id]], 1),"/",Table14[[#This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tr">
        <f>REPLACE(LOWER(Table14[[#This Row],[CANTO]]),1,1,UPPER(LEFT(Table14[[#This Row],[CANTO]],1)))</f>
        <v>Como lirio entre los cardos</v>
      </c>
      <c r="D237" t="str">
        <f>VLOOKUP(Table14[[#This Row],['#]],'Codigo Cantos'!A4:AN239, 40, FALSE)</f>
        <v>COMO LIRIO ENTRE LOS CARDOS</v>
      </c>
      <c r="E237" t="str">
        <f>VLOOKUP(Table14[[#This Row],['#]],'Codigo Cantos'!A4:AN239, 11, FALSE)</f>
        <v xml:space="preserve">Cantar de los cantares 1,13ss </v>
      </c>
      <c r="F237" t="s">
        <v>111</v>
      </c>
      <c r="G237" t="str">
        <f>_xlfn.CONCAT("""","archivo","""",": ","""","/cantos/resucito/" &amp; LEFT(Table14[[#This Row],[id]], 1),"/",Table14[[#This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tr">
        <f>REPLACE(LOWER(Table14[[#This Row],[CANTO]]),1,1,UPPER(LEFT(Table14[[#This Row],[CANTO]],1)))</f>
        <v>Hermosa eres, amiga mía</v>
      </c>
      <c r="D238" t="str">
        <f>VLOOKUP(Table14[[#This Row],['#]],'Codigo Cantos'!A4:AN239, 40, FALSE)</f>
        <v>HERMOSA ERES, AMIGA MÍA</v>
      </c>
      <c r="E238" t="str">
        <f>VLOOKUP(Table14[[#This Row],['#]],'Codigo Cantos'!A4:AN239, 11, FALSE)</f>
        <v>Cantar de los cantares 6-7</v>
      </c>
      <c r="F238" t="s">
        <v>112</v>
      </c>
      <c r="G238" t="str">
        <f>_xlfn.CONCAT("""","archivo","""",": ","""","/cantos/resucito/" &amp; LEFT(Table14[[#This Row],[id]], 1),"/",Table14[[#This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tr">
        <f>REPLACE(LOWER(Table14[[#This Row],[CANTO]]),1,1,UPPER(LEFT(Table14[[#This Row],[CANTO]],1)))</f>
        <v>La paloma voló</v>
      </c>
      <c r="D239" t="str">
        <f>VLOOKUP(Table14[[#This Row],['#]],'Codigo Cantos'!A4:AN239, 40, FALSE)</f>
        <v>LA PALOMA VOLÓ</v>
      </c>
      <c r="E239" t="str">
        <f>VLOOKUP(Table14[[#This Row],['#]],'Codigo Cantos'!A4:AN239, 11, FALSE)</f>
        <v>Oda XXIV de Salomón</v>
      </c>
      <c r="F239" t="s">
        <v>113</v>
      </c>
      <c r="G239" t="str">
        <f>_xlfn.CONCAT("""","archivo","""",": ","""","/cantos/resucito/" &amp; LEFT(Table14[[#This Row],[id]], 1),"/",Table14[[#This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tr">
        <f>REPLACE(LOWER(Table14[[#This Row],[CANTO]]),1,1,UPPER(LEFT(Table14[[#This Row],[CANTO]],1)))</f>
        <v>Me robaste el corazón</v>
      </c>
      <c r="D240" t="str">
        <f>VLOOKUP(Table14[[#This Row],['#]],'Codigo Cantos'!A4:AN239, 40, FALSE)</f>
        <v>ME ROBASTE EL CORAZÓN</v>
      </c>
      <c r="E240" t="str">
        <f>VLOOKUP(Table14[[#This Row],['#]],'Codigo Cantos'!A4:AN239, 11, FALSE)</f>
        <v>Cantar de los cantares 4,9 - 5,1</v>
      </c>
      <c r="F240" t="s">
        <v>114</v>
      </c>
      <c r="G240" t="str">
        <f>_xlfn.CONCAT("""","archivo","""",": ","""","/cantos/resucito/" &amp; LEFT(Table14[[#This Row],[id]], 1),"/",Table14[[#This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tr">
        <f>REPLACE(LOWER(Table14[[#This Row],[CANTO]]),1,1,UPPER(LEFT(Table14[[#This Row],[CANTO]],1)))</f>
        <v>Suba el esposo al leño de su tálamo</v>
      </c>
      <c r="D241" t="str">
        <f>VLOOKUP(Table14[[#This Row],['#]],'Codigo Cantos'!A4:AN239, 40, FALSE)</f>
        <v>SUBA EL ESPOSO AL LEÑO DE SU TÁLAMO</v>
      </c>
      <c r="E241" t="str">
        <f>VLOOKUP(Table14[[#This Row],['#]],'Codigo Cantos'!A4:AN239, 11, FALSE)</f>
        <v>Himno (San Quodvultdeus)</v>
      </c>
      <c r="F241" t="s">
        <v>115</v>
      </c>
      <c r="G241" t="str">
        <f>_xlfn.CONCAT("""","archivo","""",": ","""","/cantos/resucito/" &amp; LEFT(Table14[[#This Row],[id]], 1),"/",Table14[[#This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2" t="str">
        <f>REPLACE(LOWER(Table14[[#This Row],[CANTO]]),1,1,UPPER(LEFT(Table14[[#This Row],[CANTO]],1)))</f>
        <v/>
      </c>
      <c r="G242" t="str">
        <f>_xlfn.CONCAT("""","archivo","""",": ","""","/cantos/resucito/" &amp; LEFT(Table14[[#This Row],[id]], 1),"/",Table14[[#This Row],[id]],".html","""")</f>
        <v>"archivo": "/cantos/resucito//.html"</v>
      </c>
      <c r="H242" t="str">
        <f t="shared" si="3"/>
        <v>{ "id": "", "titulo": "", "salmo": "", "letra": "", "archivo": "/cantos/resucito//.html"},</v>
      </c>
    </row>
    <row r="243" spans="1:8" x14ac:dyDescent="0.35">
      <c r="B243" t="str" cm="1">
        <f t="array" ref="B243">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3" t="str">
        <f>REPLACE(LOWER(Table14[[#This Row],[CANTO]]),1,1,UPPER(LEFT(Table14[[#This Row],[CANTO]],1)))</f>
        <v/>
      </c>
      <c r="G243" t="str">
        <f>_xlfn.CONCAT("""","archivo","""",": ","""","/cantos/resucito/" &amp; LEFT(Table14[[#This Row],[id]], 1),"/",Table14[[#This Row],[id]],".html","""")</f>
        <v>"archivo": "/cantos/resucito//.html"</v>
      </c>
      <c r="H243" t="str">
        <f t="shared" si="3"/>
        <v>{ "id": "", "titulo": "", "salmo": "", "letra": "", "archivo": "/cantos/resucito//.html"},</v>
      </c>
    </row>
    <row r="244" spans="1:8" x14ac:dyDescent="0.35">
      <c r="B244" t="str" cm="1">
        <f t="array" ref="B244">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4" t="str">
        <f>REPLACE(LOWER(Table14[[#This Row],[CANTO]]),1,1,UPPER(LEFT(Table14[[#This Row],[CANTO]],1)))</f>
        <v/>
      </c>
      <c r="G244" t="str">
        <f>_xlfn.CONCAT("""","archivo","""",": ","""","/cantos/resucito/" &amp; LEFT(Table14[[#This Row],[id]], 1),"/",Table14[[#This Row],[id]],".html","""")</f>
        <v>"archivo": "/cantos/resucito//.html"</v>
      </c>
      <c r="H244" t="str">
        <f t="shared" si="3"/>
        <v>{ "id": "", "titulo": "", "salmo": "", "letra": "", "archivo": "/cantos/resucito//.html"},</v>
      </c>
    </row>
    <row r="245" spans="1:8" x14ac:dyDescent="0.35">
      <c r="B245" t="str" cm="1">
        <f t="array" ref="B245">_xlfn.LET(
   _xlpm.texto, Table14[[#This Row],[CANTO]],
   _xlpm.caracteres, {"Á";"É";"Í";"Ó";"Ú";"Ñ";"á";"é";"í";"ó";"ú";"ñ";" ";".";"-";","},
   _xlpm.reemplazos, {"a";"e";"i";"o";"u";"n";"a";"e";"i";"o";"u";"n";"";"";"";""},
   LOWER(
      _xlfn.REDUCE(
         _xlpm.texto,
         _xlfn.SEQUENCE(COUNTA(_xlpm.caracteres)),
         _xlfn.LAMBDA(_xlpm.acc,_xlpm.i, SUBSTITUTE(_xlpm.acc, INDEX(_xlpm.caracteres, _xlpm.i), INDEX(_xlpm.reemplazos, _xlpm.i)))
      )
   )
)</f>
        <v/>
      </c>
      <c r="C245" t="str">
        <f>REPLACE(LOWER(Table14[[#This Row],[CANTO]]),1,1,UPPER(LEFT(Table14[[#This Row],[CANTO]],1)))</f>
        <v/>
      </c>
      <c r="G245" t="str">
        <f>_xlfn.CONCAT("""","archivo","""",": ","""","/cantos/resucito/" &amp; LEFT(Table14[[#This Row],[id]], 1),"/",Table14[[#This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EE57EF-E467-469A-AA51-7608F48FC6F8}">
  <dimension ref="A1:H245"/>
  <sheetViews>
    <sheetView zoomScale="235" zoomScaleNormal="235" workbookViewId="0">
      <selection activeCell="D13" sqref="D13"/>
    </sheetView>
  </sheetViews>
  <sheetFormatPr defaultRowHeight="14.5" x14ac:dyDescent="0.35"/>
  <cols>
    <col min="1" max="2" width="24.1796875" customWidth="1"/>
    <col min="3" max="3" width="40.453125" bestFit="1" customWidth="1"/>
    <col min="4" max="4" width="27.54296875" customWidth="1"/>
    <col min="5" max="5" width="22.7265625" customWidth="1"/>
    <col min="6" max="6" width="33.26953125" customWidth="1"/>
    <col min="7" max="7" width="55.81640625" customWidth="1"/>
  </cols>
  <sheetData>
    <row r="1" spans="1:8" x14ac:dyDescent="0.35">
      <c r="A1" s="10" t="s">
        <v>769</v>
      </c>
      <c r="C1" t="s">
        <v>779</v>
      </c>
    </row>
    <row r="2" spans="1:8" x14ac:dyDescent="0.35">
      <c r="A2" s="10" t="s">
        <v>770</v>
      </c>
    </row>
    <row r="3" spans="1:8" x14ac:dyDescent="0.35">
      <c r="A3" s="10" t="s">
        <v>771</v>
      </c>
    </row>
    <row r="4" spans="1:8" x14ac:dyDescent="0.35">
      <c r="A4" s="10" t="s">
        <v>772</v>
      </c>
    </row>
    <row r="5" spans="1:8" x14ac:dyDescent="0.35">
      <c r="A5" s="10" t="s">
        <v>773</v>
      </c>
    </row>
    <row r="6" spans="1:8" x14ac:dyDescent="0.35">
      <c r="A6" s="10" t="s">
        <v>774</v>
      </c>
      <c r="D6" s="10" t="s">
        <v>782</v>
      </c>
    </row>
    <row r="7" spans="1:8" x14ac:dyDescent="0.35">
      <c r="D7" s="11" t="s">
        <v>783</v>
      </c>
    </row>
    <row r="8" spans="1:8" x14ac:dyDescent="0.35">
      <c r="A8" s="10" t="s">
        <v>775</v>
      </c>
    </row>
    <row r="9" spans="1:8" x14ac:dyDescent="0.35">
      <c r="B9" t="s">
        <v>784</v>
      </c>
    </row>
    <row r="10" spans="1:8" x14ac:dyDescent="0.35">
      <c r="B10" t="str">
        <f>_xlfn.CONCAT("{ ","""","id","""",": ","""","",B29,"""",", ","""","titulo","""",": ","""",C29,"""",", ","""","salmo","""",": ","""",E29,"""",", ","""","letra","""",": ","""",F29,"""",", ","""","archivo","""",": ",G29,"},")</f>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"archivo": "/cantos/resucito/a/amoalsenor.html"},</v>
      </c>
    </row>
    <row r="11" spans="1:8" x14ac:dyDescent="0.35">
      <c r="A11" t="s">
        <v>152</v>
      </c>
      <c r="B11" t="s">
        <v>776</v>
      </c>
      <c r="C11" t="s">
        <v>780</v>
      </c>
      <c r="D11" t="s">
        <v>149</v>
      </c>
      <c r="E11" t="s">
        <v>150</v>
      </c>
      <c r="F11" t="s">
        <v>151</v>
      </c>
      <c r="G11" t="s">
        <v>781</v>
      </c>
      <c r="H11" t="s">
        <v>762</v>
      </c>
    </row>
    <row r="12" spans="1:8" x14ac:dyDescent="0.35">
      <c r="A12">
        <v>1</v>
      </c>
      <c r="B12" t="str" cm="1">
        <f t="array" ref="B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alavictimapascual</v>
      </c>
      <c r="C12" t="s">
        <v>327</v>
      </c>
      <c r="D12" t="s">
        <v>778</v>
      </c>
      <c r="E12" t="str">
        <f>VLOOKUP(Table15[[#This Row],['#]],'Codigo Cantos'!A4:AN239, 11, FALSE)</f>
        <v xml:space="preserve">Secuencia de Pascua - Himno lat. «Victimae paschall laudes» </v>
      </c>
      <c r="F12" t="s">
        <v>0</v>
      </c>
      <c r="G12" t="str">
        <f>_xlfn.CONCAT("""","archivo","""",": ","""","/cantos/resucito/" &amp; LEFT(Table15[[#This Row],[id]], 1),"/",Table15[[#This Row],[id]],".html","""")</f>
        <v>"archivo": "/cantos/resucito/a/alavictimapascual.html"</v>
      </c>
      <c r="H12" t="str">
        <f t="shared" ref="H12:H75" si="0">_xlfn.CONCAT("{ ","""","id","""",": ","""","",B12,"""",", ","""","titulo","""",": ","""",C12,"""",", ","""","salmo","""",": ","""",E12,"""",", ","""","letra","""",": ","""",F12,"""",", ",G12,"},")</f>
        <v>{ "id": "alavictimapascual", "titulo": "A la víctima pascual", "salmo": "Secuencia de Pascua - Himno lat. «Victimae paschall laudes» ", "letra": "a la víctima pascual, ofrecemos hoy el sacrificio de alabanza. el cordero ha redimido el rebaño, el inocente ha reconciliado los pecadores al padre. muerte y vida se han enfrentado en un prodigioso duelo: el señor de la vida estaba muerto, mas ahora está vivo y triunfa. dinos tú, maría: ¿qué has visto en el camino?, «la tumba de cristo vacía, la gloria del señor y vivo cristo, los ángeles, las vendas y el sudario». porque cristo, mi esperanza, ¡ha resucitado! y nos precede en galilea, y nos precede en galilea. sí que es cierto, cristo ha resucitado. sí que es cierto, cristo ha resucitado. y nos precede en galilea, y nos precede en galilea. tú, rey victorioso, danos tú la salvación", "archivo": "/cantos/resucito/a/alavictimapascual.html"},</v>
      </c>
    </row>
    <row r="13" spans="1:8" x14ac:dyDescent="0.35">
      <c r="A13">
        <v>2</v>
      </c>
      <c r="B13" t="str" cm="1">
        <f t="array" ref="B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anadiedemosocasiondetropiezo</v>
      </c>
      <c r="C13" t="s">
        <v>889</v>
      </c>
      <c r="D13" t="s">
        <v>116</v>
      </c>
      <c r="E13" t="str">
        <f>VLOOKUP(Table15[[#This Row],['#]],'Codigo Cantos'!A4:AN239, 11, FALSE)</f>
        <v>2ª Corintios 6,3ss</v>
      </c>
      <c r="F13" t="s">
        <v>785</v>
      </c>
      <c r="G13" t="str">
        <f>_xlfn.CONCAT("""","archivo","""",": ","""","/cantos/resucito/" &amp; LEFT(Table15[[#This Row],[id]], 1),"/",Table15[[#This Row],[id]],".html","""")</f>
        <v>"archivo": "/cantos/resucito/a/anadiedemosocasiondetropiezo.html"</v>
      </c>
      <c r="H13" t="str">
        <f t="shared" si="0"/>
        <v>{ "id": "anadiedemosocasiondetropiezo", "titulo": "A nadie demos ocasión de tropiezo ", "salmo": "2ª Corintios 6,3ss", "letra": "hermanos, a nadie demos ocasión de tropiezo, hermanos, vivamos aceptando las tribulaciones, necesidades, angustias y fatigas; viviendo en pureza, paciencia y bondad; en el espíritu santo, y en el poder de Dios; con las armas de la justicia: las de la derecha y las de la izquierda. hermanos, a nadie demos ocasión de tropiezo, hermanos, vivamos aceptando las tribulaciones, necesidades, angustias y fatigas en calumnias y en buena fama, en gloria e ignominia; como hombres, aunque enriqueciendo a muchos; como quienes nada tienen, aunque lo poseemos todo. hermanos, a nadie demos ¡hermanos!, os hemos hablado con franqueza; os hemos hablado con la verdad. ¡no unciros al yugo desigual con los paganos! ¿qué participación hay entre el fiel y el infiel? ¿qué unión entre el santuario de Dios y el santuario de los ídolos? porque somos el santuario de Dios. hermanos, a nadie demos tengo plena confianza en el hablaros; porque estoy orgulloso de vosotros. ¡no unciros al yugo desigual con los paganos! ¿qué participación hay entre el fiel y el infiel? ¿qué unión entre el santuario de Dios y el santuario de los ídolos? hermanos, a nadie demos en pureza, paciencia y bondad; en el espíritu santo, y en el poder de Dios ", "archivo": "/cantos/resucito/a/anadiedemosocasiondetropiezo.html"},</v>
      </c>
    </row>
    <row r="14" spans="1:8" x14ac:dyDescent="0.35">
      <c r="A14">
        <v>3</v>
      </c>
      <c r="B14" t="str" cm="1">
        <f t="array" ref="B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atilevantomisojos</v>
      </c>
      <c r="C14" t="s">
        <v>890</v>
      </c>
      <c r="D14" t="s">
        <v>117</v>
      </c>
      <c r="E14" t="str">
        <f>VLOOKUP(Table15[[#This Row],['#]],'Codigo Cantos'!A4:AN239, 11, FALSE)</f>
        <v>Salmo 123 (122)</v>
      </c>
      <c r="F14" t="s">
        <v>122</v>
      </c>
      <c r="G14" t="str">
        <f>_xlfn.CONCAT("""","archivo","""",": ","""","/cantos/resucito/" &amp; LEFT(Table15[[#This Row],[id]], 1),"/",Table15[[#This Row],[id]],".html","""")</f>
        <v>"archivo": "/cantos/resucito/a/atilevantomisojos.html"</v>
      </c>
      <c r="H14" t="str">
        <f t="shared" si="0"/>
        <v>{ "id": "atilevantomisojos", "titulo": "A ti levanto mis ojos ", "salmo": "Salmo 123 (122)", "letra": "a ti levanto mis ojos: salmo 123 (122): a ti levanto mis ojos, a ti que habitas en el cielo. como los ojos de los siervos miran a las manos de sus señores, como los ojos de la esclava a las manos de su señora, así nuestros ojos miran al señor, esperando que tenga piedad, esperando que tenga piedad. mujeres: ¡piedad de nosotros, señor! hombres: ¡piedad de nosotros, señor! mujeres: ¡que demasiado se han burlado de nosotros, hombres. que nuestra alma está saciada de desprecios! mujeres: ¡de las burlas de los satisfechos, hombres: del desprecio de los soberbios! mujeres: ¡piedad de nosotros, señor! hombres: ¡piedad de nosotros, señor! a ti levanto mis ojos ", "archivo": "/cantos/resucito/a/atilevantomisojos.html"},</v>
      </c>
    </row>
    <row r="15" spans="1:8" x14ac:dyDescent="0.35">
      <c r="A15">
        <v>4</v>
      </c>
      <c r="B15" t="str" cm="1">
        <f t="array" ref="B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atisenorenmiclamorimploro</v>
      </c>
      <c r="C15" t="s">
        <v>339</v>
      </c>
      <c r="D15" t="s">
        <v>118</v>
      </c>
      <c r="E15" t="str">
        <f>VLOOKUP(Table15[[#This Row],['#]],'Codigo Cantos'!A4:AN239, 11, FALSE)</f>
        <v>Salmo 142 (141)</v>
      </c>
      <c r="F15" t="s">
        <v>121</v>
      </c>
      <c r="G15" t="str">
        <f>_xlfn.CONCAT("""","archivo","""",": ","""","/cantos/resucito/" &amp; LEFT(Table15[[#This Row],[id]], 1),"/",Table15[[#This Row],[id]],".html","""")</f>
        <v>"archivo": "/cantos/resucito/a/atisenorenmiclamorimploro.html"</v>
      </c>
      <c r="H15" t="str">
        <f t="shared" si="0"/>
        <v>{ "id": "atisenorenmiclamorimploro", "titulo": "A ti, Señor, en mi clamor imploro", "salmo": "Salmo 142 (141)", "letra": "a ti, señor, en mi clamor imploro: salmo 142 (141): a ti, señor, en mi clamor imploro, a ti, señor, en mi clamor suplico, a ti derramo mi lamento, a ti mi angustia expongo. siento que el espíritu en mí se apaga, más tú conoces mi sendero. mira, señor, que en el camino, mira, señor, que me han tendido un lazo. mira, señor, que a la derecha no hay ninguno, ninguno que me conozca. que huye de mí todo consuelo, que no hay nadie que se cuide de mi alma. a ti, yo clamo señor, a ti, yo digo: tú solo eres mi refugio, tú eres mi porción en esta tierra, mi única felicidad. c escúchame, señor, que estoy llorando, estoy tan deprimido. ¡líbrame tú de estos enemigos que son más fuertes que yo! ¡saca mi alma de esta cárcel y yo daré gracias a tu nombre! en torno a mí los santos harán corro, me felicitarán por tu favor hacia mí. ", "archivo": "/cantos/resucito/a/atisenorenmiclamorimploro.html"},</v>
      </c>
    </row>
    <row r="16" spans="1:8" x14ac:dyDescent="0.35">
      <c r="A16">
        <v>5</v>
      </c>
      <c r="B16" t="str" cm="1">
        <f t="array" ref="B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atisenorlevantomialma</v>
      </c>
      <c r="C16" t="s">
        <v>954</v>
      </c>
      <c r="D16" t="s">
        <v>119</v>
      </c>
      <c r="E16" t="str">
        <f>VLOOKUP(Table15[[#This Row],['#]],'Codigo Cantos'!A4:AN239, 11, FALSE)</f>
        <v>Salmo 25 (24)</v>
      </c>
      <c r="F16" t="s">
        <v>786</v>
      </c>
      <c r="G16" t="str">
        <f>_xlfn.CONCAT("""","archivo","""",": ","""","/cantos/resucito/" &amp; LEFT(Table15[[#This Row],[id]], 1),"/",Table15[[#This Row],[id]],".html","""")</f>
        <v>"archivo": "/cantos/resucito/a/atisenorlevantomialma.html"</v>
      </c>
      <c r="H16" t="str">
        <f t="shared" si="0"/>
        <v>{ "id": "atisenorlevantomialma", "titulo": "A ti, Señor, levanto mi alma ", "salmo": "Salmo 25 (24)", "letra": "a ti señor, levanto mi alma: salmo 25 (24): a ti, señor, levanto mi alma, a ti, oh Dios mío. en ti confío, señor, no triunfen sobre mí mis enemigos. muéstrame, señor, tu camino, enséñame, señor, tu sendero. a ti, señor, levanto mi alma ... acuérdate, señor, de tu ternura, de tu inmensa compasión, que son de siempre. de mis pecados, señor, no te acuerdes, acuérdate, señor, que eres misericordia. rocíame, señor, de tu misericordia. sumérgeme, señor, en tu misericordia. a ti, señor, levanto mi alma ... ", "archivo": "/cantos/resucito/a/atisenorlevantomialma.html"},</v>
      </c>
    </row>
    <row r="17" spans="1:8" x14ac:dyDescent="0.35">
      <c r="A17">
        <v>6</v>
      </c>
      <c r="B17" t="str" cm="1">
        <f t="array" ref="B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atisenorsedebelaalabanzaension</v>
      </c>
      <c r="C17" t="s">
        <v>955</v>
      </c>
      <c r="D17" t="s">
        <v>120</v>
      </c>
      <c r="E17" t="str">
        <f>VLOOKUP(Table15[[#This Row],['#]],'Codigo Cantos'!A4:AN239, 11, FALSE)</f>
        <v>Salmo 65 (64)</v>
      </c>
      <c r="F17" t="s">
        <v>123</v>
      </c>
      <c r="G17" t="str">
        <f>_xlfn.CONCAT("""","archivo","""",": ","""","/cantos/resucito/" &amp; LEFT(Table15[[#This Row],[id]], 1),"/",Table15[[#This Row],[id]],".html","""")</f>
        <v>"archivo": "/cantos/resucito/a/atisenorsedebelaalabanzaension.html"</v>
      </c>
      <c r="H17" t="str">
        <f t="shared" si="0"/>
        <v>{ "id": "atisenorsedebelaalabanzaension", "titulo": "A ti, Señor, se debe la alabanza en sión", "salmo": "Salmo 65 (64)", "letra": "salmo 65 (64) a ti, señor, se debe la alabanza en sión a ti, señor, se debe la alabanza, en sión. a ti se te cumple el voto, en jerusalén. a ti que escuchas la oración, viene todo mortal, viene todo mortal. a ti que escuchas la oración viene todo mortal, viene todo mortal. pesan sobre nosotros nuestros pecados, mas tú perdonas nuestras culpas. dichoso el que tú eliges, el que tú llamas, vivirá en tus atrios. a ti que escuchas la oración, viene todo mortal, viene todo mortal. a ti que escuchas la oración ... nos saciaremos de los bienes de tu casa, de la santidad de tu templo. con los prodigios de tu amor tú nos hablas, con los portentos de tu justicia nos respondes. a ti que escuchas la oración, viene todo mortal, viene todo mortal. a ti que escuchas la oración", "archivo": "/cantos/resucito/a/atisenorsedebelaalabanzaension.html"},</v>
      </c>
    </row>
    <row r="18" spans="1:8" x14ac:dyDescent="0.35">
      <c r="A18">
        <v>7</v>
      </c>
      <c r="B18" t="str" cm="1">
        <f t="array" ref="B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abbapadre</v>
      </c>
      <c r="C18" t="s">
        <v>345</v>
      </c>
      <c r="D18" t="s">
        <v>124</v>
      </c>
      <c r="E18" t="str">
        <f>VLOOKUP(Table15[[#This Row],['#]],'Codigo Cantos'!A4:AN239, 11, FALSE)</f>
        <v>Romanos 8,15–17</v>
      </c>
      <c r="F18" t="s">
        <v>787</v>
      </c>
      <c r="G18" t="str">
        <f>_xlfn.CONCAT("""","archivo","""",": ","""","/cantos/resucito/" &amp; LEFT(Table15[[#This Row],[id]], 1),"/",Table15[[#This Row],[id]],".html","""")</f>
        <v>"archivo": "/cantos/resucito/a/abbapadre.html"</v>
      </c>
      <c r="H18" t="str">
        <f t="shared" si="0"/>
        <v>{ "id": "abbapadre", "titulo": "Abbá, Padre", "salmo": "Romanos 8,15–17", "letra": "abbá, padre: romanos 8,15-17: no hemos recibido el espíritu de siervos para recaer en el temor, para recaer en el temor. !abba testimonio a nuestro espíritu da testimonio a nuestro espíritu de que somos hijos de Dios. y, si hijos, también herederos, coherederos de cristo, herederos de Dios. y, si hijos, también herederos, coherederos de cristo, herederos de Dios. ¡abbá, padre, padre! ", "archivo": "/cantos/resucito/a/abbapadre.html"},</v>
      </c>
    </row>
    <row r="19" spans="1:8" x14ac:dyDescent="0.35">
      <c r="A19">
        <v>8</v>
      </c>
      <c r="B19" t="str" cm="1">
        <f t="array" ref="B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abraham</v>
      </c>
      <c r="C19" t="s">
        <v>347</v>
      </c>
      <c r="D19" t="s">
        <v>125</v>
      </c>
      <c r="E19" t="str">
        <f>VLOOKUP(Table15[[#This Row],['#]],'Codigo Cantos'!A4:AN239, 11, FALSE)</f>
        <v>Génesis 18,1–5 – Teofanía de Mambré</v>
      </c>
      <c r="F19" t="s">
        <v>127</v>
      </c>
      <c r="G19" t="str">
        <f>_xlfn.CONCAT("""","archivo","""",": ","""","/cantos/resucito/" &amp; LEFT(Table15[[#This Row],[id]], 1),"/",Table15[[#This Row],[id]],".html","""")</f>
        <v>"archivo": "/cantos/resucito/a/abraham.html"</v>
      </c>
      <c r="H19" t="str">
        <f t="shared" si="0"/>
        <v>{ "id": "abraham", "titulo": "Abraham", "salmo": "Génesis 18,1–5 – Teofanía de Mambré", "letra": "abraham : genesis 18,1-5:  hacía calor aquel día cuando abraham estaba sentado delante de su tienda. hacía calor aquel día cuando abraham estaba sentado cerca del encinar de mambré. alzando los ojos, miró y tres hombres de pie estaban delante. en cuanto los vio, se inclinó hasta el suelo y dijo: «oh señor mío, no pases, te ruego, sin detenerte. «sin detenerte, no pases, te ruego, sin detenerte, sin detenerte» «os traeré un poco de agua, os lavaré los pies y reposaréis a la sombra. os traeré un bocado, os reconfortaréis y lúego seguiréis adelante. no por casualidad habéis pasado hoy delante de mí. «oh señor mío, no pases, te ruego, sin detenerte, sin detenerte. sin detenerte, no pases, te ruego, sin detenerte, sin detenerte» ", "archivo": "/cantos/resucito/a/abraham.html"},</v>
      </c>
    </row>
    <row r="20" spans="1:8" x14ac:dyDescent="0.35">
      <c r="A20">
        <v>9</v>
      </c>
      <c r="B20" t="str" cm="1">
        <f t="array" ref="B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aclamadalsenor</v>
      </c>
      <c r="C20" t="s">
        <v>956</v>
      </c>
      <c r="D20" t="s">
        <v>126</v>
      </c>
      <c r="E20" t="str">
        <f>VLOOKUP(Table15[[#This Row],['#]],'Codigo Cantos'!A4:AN239, 11, FALSE)</f>
        <v>Salmo 100 (99)</v>
      </c>
      <c r="F20" t="s">
        <v>788</v>
      </c>
      <c r="G20" t="str">
        <f>_xlfn.CONCAT("""","archivo","""",": ","""","/cantos/resucito/" &amp; LEFT(Table15[[#This Row],[id]], 1),"/",Table15[[#This Row],[id]],".html","""")</f>
        <v>"archivo": "/cantos/resucito/a/aclamadalsenor.html"</v>
      </c>
      <c r="H20" t="str">
        <f t="shared" si="0"/>
        <v>{ "id": "aclamadalsenor", "titulo": "Aclamad al Señor ", "salmo": "Salmo 100 (99)", "letra": "aclamad al señor: salmo 100 (99) a aclamad al señor toda la tierra, servid al señor con alegría. acercaos a él con gritos de júbilo. aclamad al señor porque el señor es nuestro Dios y nosotros su pueblo. aclamad al señor entrad por sus puertas con himnos de alegría. bendecid su nombre dándole gracias. porque es bueno el señor, es eterno su amor con nosotros.", "archivo": "/cantos/resucito/a/aclamadalsenor.html"},</v>
      </c>
    </row>
    <row r="21" spans="1:8" x14ac:dyDescent="0.35">
      <c r="A21">
        <v>10</v>
      </c>
      <c r="B21" t="str" cm="1">
        <f t="array" ref="B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aldespertar</v>
      </c>
      <c r="C21" t="s">
        <v>356</v>
      </c>
      <c r="D21" t="s">
        <v>131</v>
      </c>
      <c r="E21" t="str">
        <f>VLOOKUP(Table15[[#This Row],['#]],'Codigo Cantos'!A4:AN239, 11, FALSE)</f>
        <v xml:space="preserve">Salmo 17 (16) </v>
      </c>
      <c r="F21" t="s">
        <v>128</v>
      </c>
      <c r="G21" t="str">
        <f>_xlfn.CONCAT("""","archivo","""",": ","""","/cantos/resucito/" &amp; LEFT(Table15[[#This Row],[id]], 1),"/",Table15[[#This Row],[id]],".html","""")</f>
        <v>"archivo": "/cantos/resucito/a/aldespertar.html"</v>
      </c>
      <c r="H21" t="str">
        <f t="shared" si="0"/>
        <v>{ "id": "aldespertar", "titulo": "Al despertar", "salmo": "Salmo 17 (16) ", "letra": "al despertar: salmo 17 (16): al despertar me saciaré de tu semblante, señor. escucha, señor, mi oración, atiende, señor, a mi clamor. presta oídos a mi súplica, que mis labios no traicionan, señor, salga de ti la sentencia. porque tus ojos ven, tus ojos ven mi rectitud. sondea, señor, mi corazón, escrútalo de noche, señor, pruébame al crisol, pruébame al crisol. porque tú sabes que no hay malicia en mí, que mi boca no miente como hacen los hombres. que he guardado tu palabra, que no he seguido los caminos del violento, que a tus huellas he ajustado mis pasos, que no vacilaré, que no vacilaré. a ti te invoco, señor, concédeme, señor, una respuesta, muéstrame los prodigios de tu amor. porque tú salvas al que se apoya en ti, porque tú ayudas al que se refugia a tu derecha. como a la niña de tus ojos guárdame, a la sombra de tus alas escóndeme, mira que quieren matarme. míralos, están cerrados en su orgullo, hablan, la arrogancia está en su boca. avanzan contra mí, avanzan contra mí. ayúdame tú, señor, líbrame de los hombres de este mundo, de los hombres cuyo premio es esta vida. cólmalos de tus bienes, señor, llénales el vientre y que sus hijos se sacien. que yo al despertar, que yo por tu amor me saciaré de tu rostro, señor. ", "archivo": "/cantos/resucito/a/aldespertar.html"},</v>
      </c>
    </row>
    <row r="22" spans="1:8" x14ac:dyDescent="0.35">
      <c r="A22">
        <v>11</v>
      </c>
      <c r="B22" t="str" cm="1">
        <f t="array" ref="B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alabadalsenorenelcielo</v>
      </c>
      <c r="C22" t="s">
        <v>358</v>
      </c>
      <c r="D22" t="s">
        <v>132</v>
      </c>
      <c r="E22" t="str">
        <f>VLOOKUP(Table15[[#This Row],['#]],'Codigo Cantos'!A4:AN239, 11, FALSE)</f>
        <v xml:space="preserve">Salmo 148 </v>
      </c>
      <c r="F22" t="s">
        <v>129</v>
      </c>
      <c r="G22" t="str">
        <f>_xlfn.CONCAT("""","archivo","""",": ","""","/cantos/resucito/" &amp; LEFT(Table15[[#This Row],[id]], 1),"/",Table15[[#This Row],[id]],".html","""")</f>
        <v>"archivo": "/cantos/resucito/a/alabadalsenorenelcielo.html"</v>
      </c>
      <c r="H22" t="str">
        <f t="shared" si="0"/>
        <v>{ "id": "alabadalsenorenelcielo", "titulo": "Alabad al Señor en el cielo", "salmo": "Salmo 148 ", "letra": "alabad al señor en el cielo: salmo 148: ¡alabadlo! alabad al señor en el cielo, alabad al señor en lo alto, alabadlo, todos sus ángeles; alabadlo, todos sus ejércitos. alabadlo, sol y luna; alabadlo, estrellas lucientes. alabadlo, espacios celestes y aguas que cuelgan en el cielo. alaben el nombre del señor,  porque él lo mandó, y existieron.  les dio consistencia perpetua  y una ley que no pasará.   alabad al señor en la tierra, cetáceos y abismos del mar,  rayos, granizo, nieve y bruma,  viento huracanado que cumple sus órdenes,  montes y todas las sierras,  árboles frutales y cedros,  fieras y animales domésticos,  reptiles y pájaros que vuelan.  reyes y pueblos del orbe,  príncipes y jefes del mundo,  los jóvenes y también las doncellas,  los viejos a una con los niños,  alaben el nombre del señor,  el único nombre sublime.  su majestad, sobre el cielo y la tierra;  él da fuerza y vigor a su pueblo.  alabanza de todos sus fieles,  de israel, su pueblo elegido. ", "archivo": "/cantos/resucito/a/alabadalsenorenelcielo.html"},</v>
      </c>
    </row>
    <row r="23" spans="1:8" x14ac:dyDescent="0.35">
      <c r="A23">
        <v>12</v>
      </c>
      <c r="B23" t="str" cm="1">
        <f t="array" ref="B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alegriahanacidoelsalvador</v>
      </c>
      <c r="C23" t="s">
        <v>361</v>
      </c>
      <c r="D23" t="s">
        <v>133</v>
      </c>
      <c r="E23" t="str">
        <f>VLOOKUP(Table15[[#This Row],['#]],'Codigo Cantos'!A4:AN239, 11, FALSE)</f>
        <v>Villancico (Kiko Argüello)</v>
      </c>
      <c r="F23" t="s">
        <v>130</v>
      </c>
      <c r="G23" t="str">
        <f>_xlfn.CONCAT("""","archivo","""",": ","""","/cantos/resucito/" &amp; LEFT(Table15[[#This Row],[id]], 1),"/",Table15[[#This Row],[id]],".html","""")</f>
        <v>"archivo": "/cantos/resucito/a/alegriahanacidoelsalvador.html"</v>
      </c>
      <c r="H23" t="str">
        <f t="shared" si="0"/>
        <v>{ "id": "alegriahanacidoelsalvador", "titulo": "Alegría, ha nacido el salvador", "salmo": "Villancico (Kiko Argüello)", "letra": "alegría, ha nacido el salvador: villancico (kiko argüello): un ángel vino del cielo trayendo una gran noticia: ¡hoy os ha nacido, ha nacido el salvador! ¡alegría, alegría, alegría, ha nacido el salvador acostado en un pesebre! ¡él es el cristo, el señor! ¡fajado con lindos pañales y acostado en un pesebre! esta será la señal de que él es el señor ¡alegría, alegría, alegría, al establo de belén han llegado los pastores. vienen trayendo regalos jesús el salvador. ¡alegría, alegría, alegría, encontraron a maría, encontraron a josé. el buey, el asno y el niño, que se llamará emmanuel. ¡alegría, alegría, alegría, el buey reconoce a su dueño, el borrico su pesebre. pero israel no conoce, no conoce a su señor. ¡alegría, alegría, alegría, ", "archivo": "/cantos/resucito/a/alegriahanacidoelsalvador.html"},</v>
      </c>
    </row>
    <row r="24" spans="1:8" x14ac:dyDescent="0.35">
      <c r="A24">
        <v>13</v>
      </c>
      <c r="B24" t="str" cm="1">
        <f t="array" ref="B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aleluyaalabadalsenor</v>
      </c>
      <c r="C24" t="s">
        <v>368</v>
      </c>
      <c r="D24" t="s">
        <v>135</v>
      </c>
      <c r="E24" t="str">
        <f>VLOOKUP(Table15[[#This Row],['#]],'Codigo Cantos'!A4:AN239, 11, FALSE)</f>
        <v>Salmo 150</v>
      </c>
      <c r="F24" t="s">
        <v>1</v>
      </c>
      <c r="G24" t="str">
        <f>_xlfn.CONCAT("""","archivo","""",": ","""","/cantos/resucito/" &amp; LEFT(Table15[[#This Row],[id]], 1),"/",Table15[[#This Row],[id]],".html","""")</f>
        <v>"archivo": "/cantos/resucito/a/aleluyaalabadalsenor.html"</v>
      </c>
      <c r="H24" t="str">
        <f t="shared" si="0"/>
        <v>{ "id": "aleluyaalabadalsenor", "titulo": "Aleluya, alabad al Señor", "salmo": "Salmo 150", "letra": "aleluya, alabad al señor, salmo 150 ¡aleluya, aleluya, aleluya! ¡aleluya, aleluya, aleluya! alabad al señor en su templo, alabadlo en su fuerte firmamento, alabadlo por sus obras estupendas, alabadlo por su inmensa grandeza. ¡aleluya, aleluya, aleluya! alabadlo al son de trompetas, alabadlo con arpas y guitarras, alabadlo con tambores y con danzas, alabadlo con trompas y flautas. ¡aleluya, aleluya, aleluya! alabadlo con platillos sonoros, alabadlo con platillos vibrantes. ¡todo ser alabe al señor, alabe, alabe al señor! ¡aleluya, aleluya, aleluya! ", "archivo": "/cantos/resucito/a/aleluyaalabadalsenor.html"},</v>
      </c>
    </row>
    <row r="25" spans="1:8" x14ac:dyDescent="0.35">
      <c r="A25">
        <v>14</v>
      </c>
      <c r="B25" t="str" cm="1">
        <f t="array" ref="B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aleluyabendecidalsenor</v>
      </c>
      <c r="C25" t="s">
        <v>371</v>
      </c>
      <c r="D25" t="s">
        <v>136</v>
      </c>
      <c r="E25" t="str">
        <f>VLOOKUP(Table15[[#This Row],['#]],'Codigo Cantos'!A4:AN239, 11, FALSE)</f>
        <v>Salmo 1.34 (1.33) - Melodía hebraica</v>
      </c>
      <c r="F25" t="s">
        <v>2</v>
      </c>
      <c r="G25" t="str">
        <f>_xlfn.CONCAT("""","archivo","""",": ","""","/cantos/resucito/" &amp; LEFT(Table15[[#This Row],[id]], 1),"/",Table15[[#This Row],[id]],".html","""")</f>
        <v>"archivo": "/cantos/resucito/a/aleluyabendecidalsenor.html"</v>
      </c>
      <c r="H25" t="str">
        <f t="shared" si="0"/>
        <v>{ "id": "aleluyabendecidalsenor", "titulo": "Aleluya, bendecid al Señor", "salmo": "Salmo 1.34 (1.33) - Melodía hebraica", "letra": "aleluya, bendecid al señor salmo 134 (133) alelú, alelú, ale e lu u ya, alelú, alelú, ale e lu u ya. ¡bendecid al señor, bendecid al señor vosotros los siervos del señor, bendecid al señor, bendecid al señor vosotros que estáis en la casa del señor! ¡alzad a él las manos, alzad a él las manos y bendecid al señor, vosotros que estáis en la casa del señor durante la noche! aleluya, aleluya, a a le e lu u ya. aleluya, aleluya, a a le e lu u ya. alelú, alelú, ale e lu u ya, alelú, alelú, ale e lu u ya. ¡bendecid al señor, bendecid al señor aleluya, aleluya, a a le e lu u ya. aalelú, alelú uuu … uuya. ", "archivo": "/cantos/resucito/a/aleluyabendecidalsenor.html"},</v>
      </c>
    </row>
    <row r="26" spans="1:8" x14ac:dyDescent="0.35">
      <c r="A26">
        <v>15</v>
      </c>
      <c r="B26" t="str" cm="1">
        <f t="array" ref="B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aleluyayallegoelreino</v>
      </c>
      <c r="C26" t="s">
        <v>373</v>
      </c>
      <c r="D26" t="s">
        <v>137</v>
      </c>
      <c r="E26" t="str">
        <f>VLOOKUP(Table15[[#This Row],['#]],'Codigo Cantos'!A4:AN239, 11, FALSE)</f>
        <v>Apocalipsis 19,6-9</v>
      </c>
      <c r="F26" t="s">
        <v>789</v>
      </c>
      <c r="G26" t="str">
        <f>_xlfn.CONCAT("""","archivo","""",": ","""","/cantos/resucito/" &amp; LEFT(Table15[[#This Row],[id]], 1),"/",Table15[[#This Row],[id]],".html","""")</f>
        <v>"archivo": "/cantos/resucito/a/aleluyayallegoelreino.html"</v>
      </c>
      <c r="H26" t="str">
        <f t="shared" si="0"/>
        <v>{ "id": "aleluyayallegoelreino", "titulo": "Aleluya, ya llegó el reino", "salmo": "Apocalipsis 19,6-9", "letra": "aleluya, ya llegó el reino apocalipsis 19,6-9 aleluya,aleluya,aleluya. aleluya,aleluya,aleluya. ya llegó el reino del señor y su cristo. ya llegó el reino del señor nuestro Dios. aleluya,aleluya,aleluya. démosle gloria, han llegado las bodas. démosle gloria, las bodas con nuestro Dios. aleluya,aleluya,aleluya. bienaventurados los invitados a bodas, a las bodas del cordero. bienaventurados los invitados a bodas, a las bodas con el señor. aleluya,aleluya,aleluya. ", "archivo": "/cantos/resucito/a/aleluyayallegoelreino.html"},</v>
      </c>
    </row>
    <row r="27" spans="1:8" x14ac:dyDescent="0.35">
      <c r="A27">
        <v>16</v>
      </c>
      <c r="B27" t="str" cm="1">
        <f t="array" ref="B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alzaospuertas</v>
      </c>
      <c r="C27" t="s">
        <v>891</v>
      </c>
      <c r="D27" t="s">
        <v>139</v>
      </c>
      <c r="E27" t="str">
        <f>VLOOKUP(Table15[[#This Row],['#]],'Codigo Cantos'!A4:AN239, 11, FALSE)</f>
        <v>Salmo 24 (23)</v>
      </c>
      <c r="F27" t="s">
        <v>790</v>
      </c>
      <c r="G27" t="str">
        <f>_xlfn.CONCAT("""","archivo","""",": ","""","/cantos/resucito/" &amp; LEFT(Table15[[#This Row],[id]], 1),"/",Table15[[#This Row],[id]],".html","""")</f>
        <v>"archivo": "/cantos/resucito/a/alzaospuertas.html"</v>
      </c>
      <c r="H27" t="str">
        <f t="shared" si="0"/>
        <v>{ "id": "alzaospuertas", "titulo": "Alzaos,puertas ", "salmo": "Salmo 24 (23)", "letra": "alzaos,puertas salmo 24 (23) del señor es la tierra, del señor es la tierra, y todo aquello que contiene, y todo aquello que contiene, el orbe y sus habitantes. alzaos, puertas, alzad los dinteles, puertas eternas, debe entrar el rey de la gloria, de la gloria. ¿quién es ese rey de la gloria? ¿quién es ese rey de la gloria? el señor, el fuerte, el valiente, el señor, el fuerte, el valiente, el señor, valiente en la batalla, valiente en la batalla. el señor de los ejércitos, el señor de los ejércitos. él es el rey de la gloria, el rey de la gloria. alzaos, puertas, ¿quién subirá al monte del señor? ¿quién subirá al monte del señor? el de manos inocentes y puro corazón, el de manos inocentes y puro corazón, el que no conduce su vida por vanidad, por vanidad. y nosotros somos su iglesia, y nosotros somos su iglesia, que hoy viene a tu presencia, que hoy viene a tu presencia, que busca tu rostro, oh Dios de jacob, oh Dios de jacob. alzaos, puertas, ", "archivo": "/cantos/resucito/a/alzaospuertas.html"},</v>
      </c>
    </row>
    <row r="28" spans="1:8" x14ac:dyDescent="0.35">
      <c r="A28">
        <v>17</v>
      </c>
      <c r="B28" t="str" cm="1">
        <f t="array" ref="B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amenamenamen</v>
      </c>
      <c r="C28" t="s">
        <v>376</v>
      </c>
      <c r="D28" t="s">
        <v>140</v>
      </c>
      <c r="E28" t="str">
        <f>VLOOKUP(Table15[[#This Row],['#]],'Codigo Cantos'!A4:AN239, 11, FALSE)</f>
        <v xml:space="preserve">Apocalipsis 7,12-14 </v>
      </c>
      <c r="F28" t="s">
        <v>791</v>
      </c>
      <c r="G28" t="str">
        <f>_xlfn.CONCAT("""","archivo","""",": ","""","/cantos/resucito/" &amp; LEFT(Table15[[#This Row],[id]], 1),"/",Table15[[#This Row],[id]],".html","""")</f>
        <v>"archivo": "/cantos/resucito/a/amenamenamen.html"</v>
      </c>
      <c r="H28" t="str">
        <f t="shared" si="0"/>
        <v>{ "id": "amenamenamen", "titulo": "Amén, amén, amén", "salmo": "Apocalipsis 7,12-14 ", "letra": "amén, amén, amén apocalipsis 7,12-14 amén. bendición y gloria, sabiduría, acción de gracias demos a Dios. amén, amén, amén. honor y poder y fortaleza, honor y poder demos a Dios. bendición y gloria, amén, amén, amén. ¿quiénes son y de dónde vienen? ¿quiénes son y de dónde vienen? estos son los que vienen de la gran tribulación. y lavaron sus túnicas y las blanquearon en la sangre del cordero, en la sangre del cordero. estos son los que vienen, amén. ", "archivo": "/cantos/resucito/a/amenamenamen.html"},</v>
      </c>
    </row>
    <row r="29" spans="1:8" x14ac:dyDescent="0.35">
      <c r="A29">
        <v>18</v>
      </c>
      <c r="B29" t="str" cm="1">
        <f t="array" ref="B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amoalsenor</v>
      </c>
      <c r="C29" t="s">
        <v>378</v>
      </c>
      <c r="D29" t="s">
        <v>141</v>
      </c>
      <c r="E29" t="str">
        <f>VLOOKUP(Table15[[#This Row],['#]],'Codigo Cantos'!A4:AN239, 11, FALSE)</f>
        <v>Salmo 116 (114-115)</v>
      </c>
      <c r="F29" t="s">
        <v>3</v>
      </c>
      <c r="G29" t="str">
        <f>_xlfn.CONCAT("""","archivo","""",": ","""","/cantos/resucito/" &amp; LEFT(Table15[[#This Row],[id]], 1),"/",Table15[[#This Row],[id]],".html","""")</f>
        <v>"archivo": "/cantos/resucito/a/amoalsenor.html"</v>
      </c>
      <c r="H29" t="str">
        <f t="shared" si="0"/>
        <v>{ "id": "amoalsenor", "titulo": "Amo al Señor", "salmo": "Salmo 116 (114-115)", "letra": "amo al señor salmo 116 (114-115) amo al señor, porque escucha mi voz suplicante; inclina hacia mí su oído el día en que lo invoco. me envolvían redes de muerte, me alcanzaron los lazos del infierno; me rodeaban tristeza y angustia, invoqué el nombre del señor: «¡te ruego, señor, sálvame!» recobra, alma mía, tu reposo, porque el señor fue bueno contigo. él te ha salvado de la muerte, ha preservado tus pies de la caída. él te ha salvado de la muerte, ha preservado tus pies de la caída ¡tenía fe, aun cuando dije: «yo soy un desgraciado»!, y pensaba lleno de angustia: ((todo hombre es falso». ¿cómo pagaré al señor todo el bien que me ha hecho? alzaré la copa de la bendición e invocaré el nombre del señor. ", "archivo": "/cantos/resucito/a/amoalsenor.html"},</v>
      </c>
    </row>
    <row r="30" spans="1:8" x14ac:dyDescent="0.35">
      <c r="A30">
        <v>19</v>
      </c>
      <c r="B30" t="str" cm="1">
        <f t="array" ref="B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aquedah</v>
      </c>
      <c r="C30" t="s">
        <v>383</v>
      </c>
      <c r="D30" t="s">
        <v>142</v>
      </c>
      <c r="E30" t="str">
        <f>VLOOKUP(Table15[[#This Row],['#]],'Codigo Cantos'!A4:AN239, 11, FALSE)</f>
        <v>Gn 22,1-19 - Del Targum Neofiti sobre el sacrificio de Isaac</v>
      </c>
      <c r="F30" t="s">
        <v>4</v>
      </c>
      <c r="G30" t="str">
        <f>_xlfn.CONCAT("""","archivo","""",": ","""","/cantos/resucito/" &amp; LEFT(Table15[[#This Row],[id]], 1),"/",Table15[[#This Row],[id]],".html","""")</f>
        <v>"archivo": "/cantos/resucito/a/aquedah.html"</v>
      </c>
      <c r="H30" t="str">
        <f t="shared" si="0"/>
        <v>{ "id": "aquedah", "titulo": "Aquedah", "salmo": "Gn 22,1-19 - Del Targum Neofiti sobre el sacrificio de Isaac", "letra": "aquedah gn 22,9-10 - targum neofitl  era todavía de noche cuando abraham se disponía a sacrificar a su hijo; los dos se miraban fijamente cuando le dijo su hijo isaac: «aquedah, aquedah, aquedah, aquedah». «átame, átame fuerte, padre mío, no sea que por el miedo me resista y no sea válido tu sacrificio y los dos seamos rechazados. «átame, átame fuerte, padre mío, que yo no me resista•. venid y ved la fe sobre la tierra, venid y ved la fe sobre la tierra, el padre que sacrifica a su hijo, y el hijo querido que le ofrece su cuello. ", "archivo": "/cantos/resucito/a/aquedah.html"},</v>
      </c>
    </row>
    <row r="31" spans="1:8" x14ac:dyDescent="0.35">
      <c r="A31">
        <v>20</v>
      </c>
      <c r="B31" t="str" cm="1">
        <f t="array" ref="B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asihablaelamen</v>
      </c>
      <c r="C31" t="s">
        <v>385</v>
      </c>
      <c r="D31" t="s">
        <v>143</v>
      </c>
      <c r="E31" t="str">
        <f>VLOOKUP(Table15[[#This Row],['#]],'Codigo Cantos'!A4:AN239, 11, FALSE)</f>
        <v>Ap 3,14-20</v>
      </c>
      <c r="F31" t="s">
        <v>792</v>
      </c>
      <c r="G31" t="str">
        <f>_xlfn.CONCAT("""","archivo","""",": ","""","/cantos/resucito/" &amp; LEFT(Table15[[#This Row],[id]], 1),"/",Table15[[#This Row],[id]],".html","""")</f>
        <v>"archivo": "/cantos/resucito/a/asihablaelamen.html"</v>
      </c>
      <c r="H31" t="str">
        <f t="shared" si="0"/>
        <v>{ "id": "asihablaelamen", "titulo": "Así habla el amén", "salmo": "Ap 3,14-20", "letra": "así habla el amén apocalipsis 3,14-20  a así habla el amén,  el testigo fiel y veraz,  el principio  de las criaturas de Dios.  conozco tu conducta: no eres ni frío ni caliente. ¡ojalá fueras frío o caliente y no tibio! porque voy a vomitarte de mi boca. tú dices: «yo soy rico, nada me falta», y no te das cuenta que eres un desgraciado, digno de compasión, pobre, ciego y desnudo te aconsejo que me compres oro acrisolado al fuego, para que te enriquezcas, y vestidos blancos para cubrir tu desnudez. mira que estoy a la puerta y llamo; si alguno oye mi voz y me abre, entraré en su casa, y cenaré con él y él conmigo. ", "archivo": "/cantos/resucito/a/asihablaelamen.html"},</v>
      </c>
    </row>
    <row r="32" spans="1:8" x14ac:dyDescent="0.35">
      <c r="A32">
        <v>21</v>
      </c>
      <c r="B32" t="str" cm="1">
        <f t="array" ref="B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v>
      </c>
      <c r="C32" t="s">
        <v>387</v>
      </c>
      <c r="D32" t="s">
        <v>145</v>
      </c>
      <c r="E32" t="str">
        <f>VLOOKUP(Table15[[#This Row],['#]],'Codigo Cantos'!A4:AN239, 11, FALSE)</f>
        <v>Lc 1,28ss</v>
      </c>
      <c r="F32" t="s">
        <v>793</v>
      </c>
      <c r="G32" t="str">
        <f>_xlfn.CONCAT("""","archivo","""",": ","""","/cantos/resucito/" &amp; LEFT(Table15[[#This Row],[id]], 1),"/",Table15[[#This Row],[id]],".html","""")</f>
        <v>"archivo": "/cantos/resucito/a/avemariai.html"</v>
      </c>
      <c r="H32" t="str">
        <f t="shared" si="0"/>
        <v>{ "id": "avemariai", "titulo": "Ave María I", "salmo": "Lc 1,28ss", "letra": "ave maría i lucas 1,28ss ave maría, llena de gracia, el señor es contigo, bendita tú eres entre todas las mujeres, y bendito es el fruto de tu vientre, jesús. a santa maría, madre de Dios, ruega por nosotros que somos pecadores, ruega ahora y en la hora de nuestra muerte. amén. ", "archivo": "/cantos/resucito/a/avemariai.html"},</v>
      </c>
    </row>
    <row r="33" spans="1:8" x14ac:dyDescent="0.35">
      <c r="A33">
        <v>22</v>
      </c>
      <c r="B33" t="str" cm="1">
        <f t="array" ref="B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avemariaii</v>
      </c>
      <c r="C33" t="s">
        <v>960</v>
      </c>
      <c r="D33" t="s">
        <v>144</v>
      </c>
      <c r="E33" t="str">
        <f>VLOOKUP(Table15[[#This Row],['#]],'Codigo Cantos'!A4:AN239, 11, FALSE)</f>
        <v xml:space="preserve">Lc 1,28ss - 1984 </v>
      </c>
      <c r="F33" t="s">
        <v>794</v>
      </c>
      <c r="G33" t="str">
        <f>_xlfn.CONCAT("""","archivo","""",": ","""","/cantos/resucito/" &amp; LEFT(Table15[[#This Row],[id]], 1),"/",Table15[[#This Row],[id]],".html","""")</f>
        <v>"archivo": "/cantos/resucito/a/avemariaii.html"</v>
      </c>
      <c r="H33" t="str">
        <f t="shared" si="0"/>
        <v>{ "id": "avemariaii", "titulo": "Ave María II", "salmo": "Lc 1,28ss - 1984 ", "letra": "ave maría ii le 1,28ss – 1984 ave maría, llena de gracia, el señor es contigo, bendita tú eres entre todas las mujeres, y bendito es el fruto de tu vientre, jesús. santa maría, madre de Dios, ruega por nosotros que somos pecadores, ruega ahora y en la hora de nuestra muerte.", "archivo": "/cantos/resucito/a/avemariaii.html"},</v>
      </c>
    </row>
    <row r="34" spans="1:8" x14ac:dyDescent="0.35">
      <c r="A34">
        <v>23</v>
      </c>
      <c r="B34" t="str" cm="1">
        <f t="array" ref="B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babiloniacriminal</v>
      </c>
      <c r="C34" t="s">
        <v>892</v>
      </c>
      <c r="D34" t="s">
        <v>157</v>
      </c>
      <c r="E34" t="str">
        <f>VLOOKUP(Table15[[#This Row],['#]],'Codigo Cantos'!A4:AN239, 11, FALSE)</f>
        <v>Sal 137 (136)</v>
      </c>
      <c r="F34" t="s">
        <v>158</v>
      </c>
      <c r="G34" t="str">
        <f>_xlfn.CONCAT("""","archivo","""",": ","""","/cantos/resucito/" &amp; LEFT(Table15[[#This Row],[id]], 1),"/",Table15[[#This Row],[id]],".html","""")</f>
        <v>"archivo": "/cantos/resucito/b/babiloniacriminal.html"</v>
      </c>
      <c r="H34" t="str">
        <f t="shared" si="0"/>
        <v>{ "id": "babiloniacriminal", "titulo": "Babilonia criminal ", "salmo": "Sal 137 (136)", "letra": "junto a los canales de babilonia: salmo 137 (136): acordándonos de ti, nos sentamos a llorar. de los sauces colgaban las guitarras, acordándonos de ti, nos sentamos a llorar. «cantadnos», nos decían nuestros enemigos. «cantadnos», nos decían nuestros opresores. ellos querían que nosotros les divirtiéramos. ¿cómo cantar un cántico del señor en tierra extraña? si de ti yo me olvidare, que se me seque la mano derecha. que se me pegue la lengua al paladar, si de ti yo me olvidare, jerusalén, en la cumbre de mi alegría. señor, toma cuentas a nuestros enemigos. señor, toma cuentas a nuestros opresores. cuando ellos se decían: ¡arrasádla hasta el cimiento! capital de babilonia criminal, ¡quién pudiera pagarte los males que nos has hecho! ¡quién pudiera estrellar tus hijos contra la piedra! junto a los canales ...", "archivo": "/cantos/resucito/b/babiloniacriminal.html"},</v>
      </c>
    </row>
    <row r="35" spans="1:8" x14ac:dyDescent="0.35">
      <c r="A35">
        <v>24</v>
      </c>
      <c r="B35" t="str" cm="1">
        <f t="array" ref="B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balaam</v>
      </c>
      <c r="C35" t="s">
        <v>393</v>
      </c>
      <c r="D35" t="s">
        <v>146</v>
      </c>
      <c r="E35" t="str">
        <f>VLOOKUP(Table15[[#This Row],['#]],'Codigo Cantos'!A4:AN239, 11, FALSE)</f>
        <v>Nm 23,7-24</v>
      </c>
      <c r="F35" t="s">
        <v>795</v>
      </c>
      <c r="G35" t="str">
        <f>_xlfn.CONCAT("""","archivo","""",": ","""","/cantos/resucito/" &amp; LEFT(Table15[[#This Row],[id]], 1),"/",Table15[[#This Row],[id]],".html","""")</f>
        <v>"archivo": "/cantos/resucito/b/balaam.html"</v>
      </c>
      <c r="H35" t="str">
        <f t="shared" si="0"/>
        <v>{ "id": "balaam", "titulo": "Balaam", "salmo": "Nm 23,7-24", "letra": "balaam nm 23,7-24 de aram me ha hecho venir balaq, el rey de moab, desde los montes de oriente: «ven y maldice a jacob; ven y profetiza contra israel». ¿cómo maldeciré, si Dios no quiere? ¿cómo profetizaré, si Dios no me deja? de lo alto de esta cima yo diviso, desde lo alto de esta roca yo contemplo: este es un pueblo distinto a todas las naciones. ¡qué bellas son tus tiendas, qué bellas son, israel! ¡qué bellas son tus tiendas, qué bellas son, israel! ¿quién contará, contará tu multitud? jacob, jacob, jacob, jacob. sea, sea mi muerte como la muerte de su justo. vaya mi vida donde él, vaya mi vida donde él. ¡qué bellas son tus tiendas ... «¿pero qué es lo que estás haciendo? ¡tú lo estás bendiciendo! ven, quizá desde otra parte Dios lo quiera maldecir». escucha, hijo de sippor, pon el oído rey balaq; que Dios no es un hombre que dice y se arrepiente. una estrella surge de jacob, se oyen aclamaciones por su rey. Dios es su padre. se acuesta como león, se echa como leona, nadie lo hará levantar». ¡qué bellas son tus tiendas ...", "archivo": "/cantos/resucito/b/balaam.html"},</v>
      </c>
    </row>
    <row r="36" spans="1:8" x14ac:dyDescent="0.35">
      <c r="A36">
        <v>25</v>
      </c>
      <c r="B36" t="str" cm="1">
        <f t="array" ref="B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bendedirealsenorentodotiempo</v>
      </c>
      <c r="C36" t="s">
        <v>957</v>
      </c>
      <c r="D36" t="s">
        <v>147</v>
      </c>
      <c r="E36" t="str">
        <f>VLOOKUP(Table15[[#This Row],['#]],'Codigo Cantos'!A4:AN239, 11, FALSE)</f>
        <v>Sal 34 (33)</v>
      </c>
      <c r="F36" t="s">
        <v>5</v>
      </c>
      <c r="G36" t="str">
        <f>_xlfn.CONCAT("""","archivo","""",": ","""","/cantos/resucito/" &amp; LEFT(Table15[[#This Row],[id]], 1),"/",Table15[[#This Row],[id]],".html","""")</f>
        <v>"archivo": "/cantos/resucito/b/bendedirealsenorentodotiempo.html"</v>
      </c>
      <c r="H36" t="str">
        <f t="shared" si="0"/>
        <v>{ "id": "bendedirealsenorentodotiempo", "titulo": "Bendediré al Señor en todo tiempo", "salmo": "Sal 34 (33)", "letra": "bendeciré al señor en todo tiempo sal 34 (33) bendeciré al señor en todo tiempo, en mi boca siempre su alabanza; yo me glorío en el señor, lo escuchen los humildes y se alegren. cantad conmigo al señor, cantemos juntos a su nombre. porque este pobre grita, el señor le escucha, y le libra de todas sus angustias. bendeciré al señor ... porque el ángel del señor acampa en torno a aquellos que le temen y les salva. gritan ellos, y el señor les escucha y los libra de todas sus angustias. gustad y ved qué bueno es el señor, dichoso el hombre que se refugia en él. gustad y ved qué bueno es el señor, dichoso el hombre que se refugia en él. porque muchas son las pruebas que le esperan al justo, mas de todas le libra el señor. gritan ellos, y el señor les escucha y los libra de todas sus angustias. bendeciré al señor ...", "archivo": "/cantos/resucito/b/bendedirealsenorentodotiempo.html"},</v>
      </c>
    </row>
    <row r="37" spans="1:8" x14ac:dyDescent="0.35">
      <c r="A37">
        <v>26</v>
      </c>
      <c r="B37" t="str" cm="1">
        <f t="array" ref="B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bendicealmamiaayahveh</v>
      </c>
      <c r="C37" t="s">
        <v>952</v>
      </c>
      <c r="D37" t="s">
        <v>148</v>
      </c>
      <c r="E37" t="str">
        <f>VLOOKUP(Table15[[#This Row],['#]],'Codigo Cantos'!A4:AN239, 11, FALSE)</f>
        <v>Sal 103 (102)</v>
      </c>
      <c r="F37" t="s">
        <v>6</v>
      </c>
      <c r="G37" t="str">
        <f>_xlfn.CONCAT("""","archivo","""",": ","""","/cantos/resucito/" &amp; LEFT(Table15[[#This Row],[id]], 1),"/",Table15[[#This Row],[id]],".html","""")</f>
        <v>"archivo": "/cantos/resucito/b/bendicealmamiaayahveh.html"</v>
      </c>
      <c r="H37" t="str">
        <f t="shared" si="0"/>
        <v>{ "id": "bendicealmamiaayahveh", "titulo": "Bendice, alma mia, a Yahveh", "salmo": "Sal 103 (102)", "letra": "bendice, alma mía, a yahveh bendice, alma mía, a yahveh, del fondo de mi ser, su nombre. bendice, alma mía, a yahveh, no olvides sus amores. él, que tus culpas perdona, que todas tus dolencias cura, saca tu vida de la muerte, te colma de gracia y amor. él, que te hace justicia, que defiende a los más pobres, a moisés enseñó sus caminos, a israel sus hazañas mostró. a. bendice, alma mía, a yahveh ..", "archivo": "/cantos/resucito/b/bendicealmamiaayahveh.html"},</v>
      </c>
    </row>
    <row r="38" spans="1:8" x14ac:dyDescent="0.35">
      <c r="A38">
        <v>27</v>
      </c>
      <c r="B38" t="str" cm="1">
        <f t="array" ref="B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benditaerestumaria</v>
      </c>
      <c r="C38" t="s">
        <v>953</v>
      </c>
      <c r="D38" t="s">
        <v>153</v>
      </c>
      <c r="E38" t="str">
        <f>VLOOKUP(Table15[[#This Row],['#]],'Codigo Cantos'!A4:AN239, 11, FALSE)</f>
        <v>Lucas 1,42-45</v>
      </c>
      <c r="F38" t="s">
        <v>7</v>
      </c>
      <c r="G38" t="str">
        <f>_xlfn.CONCAT("""","archivo","""",": ","""","/cantos/resucito/" &amp; LEFT(Table15[[#This Row],[id]], 1),"/",Table15[[#This Row],[id]],".html","""")</f>
        <v>"archivo": "/cantos/resucito/b/benditaerestumaria.html"</v>
      </c>
      <c r="H38" t="str">
        <f t="shared" si="0"/>
        <v>{ "id": "benditaerestumaria", "titulo": "Bendita eres tú, Maria", "salmo": "Lucas 1,42-45", "letra": "bendita eres tú, maría levitico 1,42-45  bendita eres tú, maría, entre todas las mujeres, maría. y bendito es el fruto, maría, el fruto de tu seno, jesús. maría, tú has creído. a. y cómo es que la madre del señor viene a mí, viene a mí.  porque apenas he sentido tu voz, algo se ha movido dentro de mí, mi niño ha exultado de gozo. a. maría, bendita maría, tú has creí palabra del señor. a. y cómo es que la madre del señor ...  porque apenas he sentido tu voz ... a maría, bendita maría ...", "archivo": "/cantos/resucito/b/benditaerestumaria.html"},</v>
      </c>
    </row>
    <row r="39" spans="1:8" x14ac:dyDescent="0.35">
      <c r="A39">
        <v>28</v>
      </c>
      <c r="B39" t="str" cm="1">
        <f t="array" ref="B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benditoeressenor</v>
      </c>
      <c r="C39" t="s">
        <v>404</v>
      </c>
      <c r="D39" t="s">
        <v>154</v>
      </c>
      <c r="E39" t="str">
        <f>VLOOKUP(Table15[[#This Row],['#]],'Codigo Cantos'!A4:AN239, 11, FALSE)</f>
        <v>Daniel 3,52-57</v>
      </c>
      <c r="F39" t="s">
        <v>796</v>
      </c>
      <c r="G39" t="str">
        <f>_xlfn.CONCAT("""","archivo","""",": ","""","/cantos/resucito/" &amp; LEFT(Table15[[#This Row],[id]], 1),"/",Table15[[#This Row],[id]],".html","""")</f>
        <v>"archivo": "/cantos/resucito/b/benditoeressenor.html"</v>
      </c>
      <c r="H39" t="str">
        <f t="shared" si="0"/>
        <v>{ "id": "benditoeressenor", "titulo": "Bendito eres, Señor", "salmo": "Daniel 3,52-57", "letra": "bendito eres, señor c bendito eres, señor, Dios de nuestros padres: a. a ti gloria y alabanza, a ti gloria por los siglos. c bendito sea tu nombre, tu nombre santo y glorioso: a a él gloria y alabanza, a él gloria por los siglos. c bendito eres en el templo, en el templo de tu santa gloria: a a ti gloria y alabanza ... c bendito eres sobre el trono, sobre el trono de tu reino: a a ti gloria y alabanza ... dn 3,52-57 c bendito entre querubines, tú, que sondeas los abismos: a. a ti gloria y alabanza ...  bendito eres, señor, en la bóveda del cielo. a. a ti honor y alabanza, a ti gloria por los siglos. c criaturas todas del señor, a. bendecid al señor.  ensalzadlo con himnos por los siglos, a. ensalzadlo con himnos por los siglos.", "archivo": "/cantos/resucito/b/benditoeressenor.html"},</v>
      </c>
    </row>
    <row r="40" spans="1:8" x14ac:dyDescent="0.35">
      <c r="A40">
        <v>29</v>
      </c>
      <c r="B40" t="str" cm="1">
        <f t="array" ref="B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benditoseadios</v>
      </c>
      <c r="C40" t="s">
        <v>406</v>
      </c>
      <c r="D40" t="s">
        <v>155</v>
      </c>
      <c r="E40" t="str">
        <f>VLOOKUP(Table15[[#This Row],['#]],'Codigo Cantos'!A4:AN239, 11, FALSE)</f>
        <v>Efesios 1,3-13</v>
      </c>
      <c r="F40" t="s">
        <v>797</v>
      </c>
      <c r="G40" t="str">
        <f>_xlfn.CONCAT("""","archivo","""",": ","""","/cantos/resucito/" &amp; LEFT(Table15[[#This Row],[id]], 1),"/",Table15[[#This Row],[id]],".html","""")</f>
        <v>"archivo": "/cantos/resucito/b/benditoseadios.html"</v>
      </c>
      <c r="H40" t="str">
        <f t="shared" si="0"/>
        <v>{ "id": "benditoseadios", "titulo": "Bendito sea Dios", "salmo": "Efesios 1,3-13", "letra": "bendito sea Dios efesios 1,3-13. bendito sea Dios y padre de jesucristo. que nos ha bendecido con toda clase de amor; y nos ha elegido antes de la creación, para ser santos e inmaculados en el amor. a. para ser alabanza de su gloria, de la gloria de su gracia, de la gracia de su amor, con la que nos amó en jesucristo. a bendito sea Dios ... en él tenemos la redención, el perdón de los pecados, según la riqueza de su amor, para que en la plenitud de los tiempos cristo sea todo en todos. a. para ser alabanza ... a. bendito sea Dios ...  en él también nosotros, tras haber escucha palabra de la verdad, la buena nueva de nuestra salvación, fuimos sellados con el espíritu santo, garantía de nuestra resurrección. a. para ser alabanza ...", "archivo": "/cantos/resucito/b/benditoseadios.html"},</v>
      </c>
    </row>
    <row r="41" spans="1:8" x14ac:dyDescent="0.35">
      <c r="A41">
        <v>30</v>
      </c>
      <c r="B41" t="str" cm="1">
        <f t="array" ref="B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benetictus</v>
      </c>
      <c r="C41" t="s">
        <v>893</v>
      </c>
      <c r="D41" t="s">
        <v>156</v>
      </c>
      <c r="E41" t="str">
        <f>VLOOKUP(Table15[[#This Row],['#]],'Codigo Cantos'!A4:AN239, 11, FALSE)</f>
        <v>Lucas 1,67-80</v>
      </c>
      <c r="F41" t="s">
        <v>798</v>
      </c>
      <c r="G41" t="str">
        <f>_xlfn.CONCAT("""","archivo","""",": ","""","/cantos/resucito/" &amp; LEFT(Table15[[#This Row],[id]], 1),"/",Table15[[#This Row],[id]],".html","""")</f>
        <v>"archivo": "/cantos/resucito/b/benetictus.html"</v>
      </c>
      <c r="H41" t="str">
        <f t="shared" si="0"/>
        <v>{ "id": "benetictus", "titulo": "Benetictus", "salmo": "Lucas 1,67-80", "letra": "benedictus bendito sea el señor, Dios de israel, porque ha visitado y redimido a su pueblo, a. suscitándonos una fuerza de salvación en la casa de david, su siervo.  según lo había predicho desde antiguo por boca de sus santos profetas. es la salvación que nos libra de nuestros enemigos y de la mano de todos los que nos odian.  realizando así la misericordia que tuvo con nuestros padres, recordando su santa alianza y el juramento que juró a nuestro padre abraham, para concedernos que, libres de todo temor, arrancados de la mano de nuestros enemigos, le sirvamos con santidad y justicia, en su presencia, todos nuestros días. a. bendito sea el señor ...  y a ti, niño, te llamarán profeta del altísimo, porque irás delante del señor a preparar sus caminos, anunciando a su pueblo la salvación, el perdón de todos sus pecados.  por la entrañable misericordia de nuestro Dios, nos visitará el sol que nace de lo alto, para iluminar a los que viven en tinieblas y en sombra de muerte, para guiar nuestros pasos por el camino de la paz. a bendito sea el señor ..", "archivo": "/cantos/resucito/b/benetictus.html"},</v>
      </c>
    </row>
    <row r="42" spans="1:8" x14ac:dyDescent="0.35">
      <c r="A42">
        <v>31</v>
      </c>
      <c r="B42" t="str" cm="1">
        <f t="array" ref="B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cantadadios</v>
      </c>
      <c r="C42" t="s">
        <v>410</v>
      </c>
      <c r="D42" t="s">
        <v>159</v>
      </c>
      <c r="E42" t="str">
        <f>VLOOKUP(Table15[[#This Row],['#]],'Codigo Cantos'!A4:AN239, 11, FALSE)</f>
        <v>Salmo 67 (68) 2.4-7</v>
      </c>
      <c r="F42" t="s">
        <v>799</v>
      </c>
      <c r="G42" t="str">
        <f>_xlfn.CONCAT("""","archivo","""",": ","""","/cantos/resucito/" &amp; LEFT(Table15[[#This Row],[id]], 1),"/",Table15[[#This Row],[id]],".html","""")</f>
        <v>"archivo": "/cantos/resucito/c/cantadadios.html"</v>
      </c>
      <c r="H42" t="str">
        <f t="shared" si="0"/>
        <v>{ "id": "cantadadios", "titulo": "Cantad a Dios", "salmo": "Salmo 67 (68) 2.4-7", "letra": "cantad a Dios cantad a Dios, salmodiad para su nombre. cantad a Dios, allanad el camino al que cabalga en las nubes. c señor es su nombre, alegraos ante él. padre de los huérfanos, defensor de las viudas, es Dios. a. a los más pobres hace habitar en su casa, a los cautivos él los libra con amor. a. se levanta Dios, sus enemigos se dispersan; los justos se alegran y cantan de alegría.", "archivo": "/cantos/resucito/c/cantadadios.html"},</v>
      </c>
    </row>
    <row r="43" spans="1:8" x14ac:dyDescent="0.35">
      <c r="A43">
        <v>32</v>
      </c>
      <c r="B43" t="str" cm="1">
        <f t="array" ref="B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cantadalsenor</v>
      </c>
      <c r="C43" t="s">
        <v>412</v>
      </c>
      <c r="D43" t="s">
        <v>160</v>
      </c>
      <c r="E43" t="str">
        <f>VLOOKUP(Table15[[#This Row],['#]],'Codigo Cantos'!A4:AN239, 11, FALSE)</f>
        <v>Salmo 117 (116)</v>
      </c>
      <c r="F43" t="s">
        <v>8</v>
      </c>
      <c r="G43" t="str">
        <f>_xlfn.CONCAT("""","archivo","""",": ","""","/cantos/resucito/" &amp; LEFT(Table15[[#This Row],[id]], 1),"/",Table15[[#This Row],[id]],".html","""")</f>
        <v>"archivo": "/cantos/resucito/c/cantadalsenor.html"</v>
      </c>
      <c r="H43" t="str">
        <f t="shared" si="0"/>
        <v>{ "id": "cantadalsenor", "titulo": "Cantad al Señor", "salmo": "Salmo 117 (116)", "letra": "cantad al señor sal 117 (116) cantad al señor, pueblos todos de la tierra, naciones, dadle gloria.  porque grande es su amor hacia nosotros, es eterna su misericordia, naciones, dadle gloria. a. cantad al señor ...  porque firme es su amor hacia nosotros, su fidelidad dura por siempre, naciones, dadle gloria.", "archivo": "/cantos/resucito/c/cantadalsenor.html"},</v>
      </c>
    </row>
    <row r="44" spans="1:8" x14ac:dyDescent="0.35">
      <c r="A44">
        <v>33</v>
      </c>
      <c r="B44" t="str" cm="1">
        <f t="array" ref="B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cantiagodelostresjovenes</v>
      </c>
      <c r="C44" t="s">
        <v>894</v>
      </c>
      <c r="D44" t="s">
        <v>161</v>
      </c>
      <c r="E44" t="str">
        <f>VLOOKUP(Table15[[#This Row],['#]],'Codigo Cantos'!A4:AN239, 11, FALSE)</f>
        <v>Daniel 3,57-58</v>
      </c>
      <c r="F44" t="s">
        <v>9</v>
      </c>
      <c r="G44" t="str">
        <f>_xlfn.CONCAT("""","archivo","""",": ","""","/cantos/resucito/" &amp; LEFT(Table15[[#This Row],[id]], 1),"/",Table15[[#This Row],[id]],".html","""")</f>
        <v>"archivo": "/cantos/resucito/c/cantiagodelostresjovenes.html"</v>
      </c>
      <c r="H44" t="str">
        <f t="shared" si="0"/>
        <v>{ "id": "cantiagodelostresjovenes", "titulo": "Cantiago de los tres jovenes", "salmo": "Daniel 3,57-58", "letra": "cántico de los tres jóvenes daniel 3,57-88 criaturas todas del señor bendecid al señor. ensalzadlo con himnos por los siglos. ángeles del señor, cielos aguas del espacio, ejércitos del señor sol y luna, astros del cielo, lluvia y rocío, vientos todos, fuego y calor, fríos y heladas, rocíos y nevadas, témpanos y hielos, escarchas y nieves, noche y día, luz y tinieblas, rayos y nubes, montes y cumbres, cuanto germina en la tierra, manantiales, mares y ríos, cetáceos y peces, aves del cielo, fieras y ganados, ensalzadlo con himnos por los siglos. hijos de los hombres, bendiga israel al señor, sacerdotes del señor siervos del señor, almas y espíritus justos santos y humildes de corazón, ananías, azarías y misael ensalzadlo", "archivo": "/cantos/resucito/c/cantiagodelostresjovenes.html"},</v>
      </c>
    </row>
    <row r="45" spans="1:8" x14ac:dyDescent="0.35">
      <c r="A45">
        <v>34</v>
      </c>
      <c r="B45" t="str" cm="1">
        <f t="array" ref="B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cantodemoises</v>
      </c>
      <c r="C45" t="s">
        <v>895</v>
      </c>
      <c r="D45" t="s">
        <v>162</v>
      </c>
      <c r="E45" t="str">
        <f>VLOOKUP(Table15[[#This Row],['#]],'Codigo Cantos'!A4:AN239, 11, FALSE)</f>
        <v>Éxodo 15,1-18</v>
      </c>
      <c r="F45" t="s">
        <v>800</v>
      </c>
      <c r="G45" t="str">
        <f>_xlfn.CONCAT("""","archivo","""",": ","""","/cantos/resucito/" &amp; LEFT(Table15[[#This Row],[id]], 1),"/",Table15[[#This Row],[id]],".html","""")</f>
        <v>"archivo": "/cantos/resucito/c/cantodemoises.html"</v>
      </c>
      <c r="H45" t="str">
        <f t="shared" si="0"/>
        <v>{ "id": "cantodemoises", "titulo": "Canto de moises", "salmo": "Éxodo 15,1-18", "letra": "canto de moisés exodo 15,1-18 cantemos al señor, cantemos al señor, que se cubrió de gloria, de gloria, de gloria, precipitó en el mar caballo y caballero. mi fuerza y mi canción es el señor. él es mi salvación, es mi Dios, y yo lo ensalzaré. precipitó en el mar caballo y caballero, caballo y caballero. el señor es un guerrero, su nombre es yahveh. precipitó en el mar a los valientes, la flor del faraón. tu diestra poderosa, gloriosa por su fuerza tu diestra, oh señor, aplasta al enemigo, aplasta al enemigo. el enemigo había dicho: «les perseguiré y alcanzaré, desnudaré la espada, se saciará mi alma, los aniquilaré». soplaste con tu aliento y el mar los sepultó. se hundieron como plomo en las aguas de la muerte, en las aguas formidables. ¿quién como tú, señor, glorioso en santidad, terrible en las empresas, autor de maravillas, autor de maravillas? rescatas a tu pueblo, lo llevas a tu casa. los príncipes de edom, se estremecen al paso de jacob. lo llevas y lo plantas en el lugar sagrado sobre tu monte santo, el santuario que tus manos prepararon", "archivo": "/cantos/resucito/c/cantodemoises.html"},</v>
      </c>
    </row>
    <row r="46" spans="1:8" x14ac:dyDescent="0.35">
      <c r="A46">
        <v>35</v>
      </c>
      <c r="B46" t="str" cm="1">
        <f t="array" ref="B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caritaschristiurgetnos</v>
      </c>
      <c r="C46" t="s">
        <v>896</v>
      </c>
      <c r="D46" t="s">
        <v>163</v>
      </c>
      <c r="E46" t="str">
        <f>VLOOKUP(Table15[[#This Row],['#]],'Codigo Cantos'!A4:AN239, 11, FALSE)</f>
        <v>2ª Corintios 5,14.15.17.21</v>
      </c>
      <c r="F46" t="s">
        <v>801</v>
      </c>
      <c r="G46" t="str">
        <f>_xlfn.CONCAT("""","archivo","""",": ","""","/cantos/resucito/" &amp; LEFT(Table15[[#This Row],[id]], 1),"/",Table15[[#This Row],[id]],".html","""")</f>
        <v>"archivo": "/cantos/resucito/c/caritaschristiurgetnos.html"</v>
      </c>
      <c r="H46" t="str">
        <f t="shared" si="0"/>
        <v>{ "id": "caritaschristiurgetnos", "titulo": "Caritas christi urget nos", "salmo": "2ª Corintios 5,14.15.17.21", "letra": "caritas christi urget nos 2 corintios 5,14.17 .21; 1 co 9,16 ¡caritas christi urget nos! ¡caritas christi urget nos! c el amor de cristo nos apremia al pensar, a. el amor de cristo nos apremia al pensar,  que si uno murió por todos, todos por tanto murieron. a. que si cristo murió por todos, todos murieron. e y murió por todos para que los que viven no vivan más para sí, sino para aquel que murió y resucitó por ellos. a ¡caritas christi urget nos! ... c el que está en cristo es una nueva creación; pasó lo viejo, todo es nuevo. a quien no conoció pecado, Dios le hizo pecado, para que fuésemos justicia de Dios en él. c ¡ay de mí si no anunciase el evangelio! ¡ay de mí! ¡ay de mí! a ¡ay de mí si no anunciase el evangelio! ¡ay de mí! ¡ay de mí!", "archivo": "/cantos/resucito/c/caritaschristiurgetnos.html"},</v>
      </c>
    </row>
    <row r="47" spans="1:8" x14ac:dyDescent="0.35">
      <c r="A47">
        <v>36</v>
      </c>
      <c r="B47" t="str" cm="1">
        <f t="array" ref="B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carmen63</v>
      </c>
      <c r="C47" t="s">
        <v>897</v>
      </c>
      <c r="D47" t="s">
        <v>164</v>
      </c>
      <c r="E47" t="str">
        <f>VLOOKUP(Table15[[#This Row],['#]],'Codigo Cantos'!A4:AN239, 11, FALSE)</f>
        <v>(Rabindranath Tagore)*</v>
      </c>
      <c r="F47" t="s">
        <v>10</v>
      </c>
      <c r="G47" t="str">
        <f>_xlfn.CONCAT("""","archivo","""",": ","""","/cantos/resucito/" &amp; LEFT(Table15[[#This Row],[id]], 1),"/",Table15[[#This Row],[id]],".html","""")</f>
        <v>"archivo": "/cantos/resucito/c/carmen63.html"</v>
      </c>
      <c r="H47" t="str">
        <f t="shared" si="0"/>
        <v>{ "id": "carmen63", "titulo": "Carmen 63", "salmo": "(Rabindranath Tagore)*", "letra": "están rotas mis ataduras, pagadas mis deudas, mis puertas de par en par ... ¡me voy a todas partes! ellos, acurrucados en su rincón, siguen tejiendo el pálido lienzo de sus horas; o vuelven a sentarse en el polvo, a contar sus monedas. y me llaman, y me llaman para que no siga. ¡pero ya mi espada está forjada, ya tengo puesta mi armadura, ya mi caballo se impacienta!... ¡y yo ganaré mi reino! ¡y yo ganaré mi reino! ¡ganaré mi reino, ganaré mi reino, me voy a todas partes! ¡ganaré mi reino, ganaré mi reino, me voy a todas partes! a. están rotas mis ataduras, pagadas mis deudas, mis puertas de par en par ... ¡me voy a todas partes! a. ¡ganaré mi reino ...", "archivo": "/cantos/resucito/c/carmen63.html"},</v>
      </c>
    </row>
    <row r="48" spans="1:8" x14ac:dyDescent="0.35">
      <c r="A48">
        <v>37</v>
      </c>
      <c r="B48" t="str" cm="1">
        <f t="array" ref="B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comocondenadosamuerte</v>
      </c>
      <c r="C48" t="s">
        <v>898</v>
      </c>
      <c r="D48" t="s">
        <v>165</v>
      </c>
      <c r="E48" t="str">
        <f>VLOOKUP(Table15[[#This Row],['#]],'Codigo Cantos'!A4:AN239, 11, FALSE)</f>
        <v>1ª Corintios 4,9-13</v>
      </c>
      <c r="F48" t="s">
        <v>802</v>
      </c>
      <c r="G48" t="str">
        <f>_xlfn.CONCAT("""","archivo","""",": ","""","/cantos/resucito/" &amp; LEFT(Table15[[#This Row],[id]], 1),"/",Table15[[#This Row],[id]],".html","""")</f>
        <v>"archivo": "/cantos/resucito/c/comocondenadosamuerte.html"</v>
      </c>
      <c r="H48" t="str">
        <f t="shared" si="0"/>
        <v>{ "id": "comocondenadosamuerte", "titulo": "Como condenados a muerte ", "salmo": "1ª Corintios 4,9-13", "letra": "como condenados a muerte 1 co 4,9-13  hasta el presente, pasamos hambre, pasamos sed y desnudez. somos abofeteados, y andamos errantes. a somos abofeteados, y andamos errantes. c insultados, bendecimos, perseguidos, lo soportamos. si somos difamados, respondemos con amor. a. si somos difamados, respondemos con amor. a hemos venido a ser, hemos venido a ser, hemos venido a ser, la basura del mundo, el estropajo de todos. c porque pienso que a nosotros, los apóstoles, Dios nos ha asignado el último lugar. a. como condenados a muerte, como condenados a muerte. como condenados a muerte, como condenados a muerte.  puestos como espectáculo para el mundo, para los ángeles, para los hombres, para los hombres. a como condenados a muerte ... a. hemos venido a ser ..", "archivo": "/cantos/resucito/c/comocondenadosamuerte.html"},</v>
      </c>
    </row>
    <row r="49" spans="1:8" x14ac:dyDescent="0.35">
      <c r="A49">
        <v>38</v>
      </c>
      <c r="B49" t="str" cm="1">
        <f t="array" ref="B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comoesmaravilloso</v>
      </c>
      <c r="C49" t="s">
        <v>431</v>
      </c>
      <c r="D49" t="s">
        <v>166</v>
      </c>
      <c r="E49" t="str">
        <f>VLOOKUP(Table15[[#This Row],['#]],'Codigo Cantos'!A4:AN239, 11, FALSE)</f>
        <v>Salmo 133 (132)</v>
      </c>
      <c r="F49" t="s">
        <v>11</v>
      </c>
      <c r="G49" t="str">
        <f>_xlfn.CONCAT("""","archivo","""",": ","""","/cantos/resucito/" &amp; LEFT(Table15[[#This Row],[id]], 1),"/",Table15[[#This Row],[id]],".html","""")</f>
        <v>"archivo": "/cantos/resucito/c/comoesmaravilloso.html"</v>
      </c>
      <c r="H49" t="str">
        <f t="shared" si="0"/>
        <v>{ "id": "comoesmaravilloso", "titulo": "Cómo es maravilloso", "salmo": "Salmo 133 (132)", "letra": "cómo es maravilloso sal 133 (132) - melodía hebraica  ¡cómo es maravilloso estar con los hermanos! a. ¡cómo es maravilloso estar con los hermanos!  maravilloso estar con los hermanos es como aceite que baja por la barba de aarón. a. es como aceite que baja por la barba de aarón.  como aceite por la barba de aarón. como rocío del hermón que baja sobre sión. a. como rocío del hermón que baja sobre sión. c como rocío que baja sobre sión. a. como rocío que baja sobre sión.  allí yahveh nos ha dado toda su bendición. a. allí yahveh nos ha dado toda su bendición.  nos ha dado toda su bendición.  allí yahveh nos ha dado la vida para siempre. a. allí yahveh nos ha dado la vida para siempre.  nos ha da vida para siempre. a. nos ha da vida para siempre. a. ¡cómo es maravilloso estar con los hermanos!", "archivo": "/cantos/resucito/c/comoesmaravilloso.html"},</v>
      </c>
    </row>
    <row r="50" spans="1:8" x14ac:dyDescent="0.35">
      <c r="A50">
        <v>39</v>
      </c>
      <c r="B50" t="str" cm="1">
        <f t="array" ref="B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comolacierva</v>
      </c>
      <c r="C50" t="s">
        <v>433</v>
      </c>
      <c r="D50" t="s">
        <v>167</v>
      </c>
      <c r="E50" t="str">
        <f>VLOOKUP(Table15[[#This Row],['#]],'Codigo Cantos'!A4:AN239, 11, FALSE)</f>
        <v>Salmo 42-43 (41-42)</v>
      </c>
      <c r="F50" t="s">
        <v>803</v>
      </c>
      <c r="G50" t="str">
        <f>_xlfn.CONCAT("""","archivo","""",": ","""","/cantos/resucito/" &amp; LEFT(Table15[[#This Row],[id]], 1),"/",Table15[[#This Row],[id]],".html","""")</f>
        <v>"archivo": "/cantos/resucito/c/comolacierva.html"</v>
      </c>
      <c r="H50" t="str">
        <f t="shared" si="0"/>
        <v>{ "id": "comolacierva", "titulo": "Como la cierva", "salmo": "Salmo 42-43 (41-42)", "letra": "como la cierva 39 sal 42-43 (41-42) c como la cierva anhela las corrientes de agua, así mi alma te anhela a ti, Dios mío; mi alma tiene sed de Dios, del Dios vivo, ¿cuándo podré ver el rostro de Dios? mis lágrimas son mi pan noche y día, mientras mis enemigos me dicen todo el día: «¿dónde está tu Dios? ¿dónde está tu Dios? ¿dónde está tu Dios?», y cuando yo recuerdo el alma se me llena de tristeza, cómo marchaba en medio de un pueblo en fiesta. ¿por qué te abates, alma mía, por qué tú gimes dentro de mí? a. espera en Dios, espera en Dios, que volverás a alabarlo. c porque él, él es tu salvación, él es tu Dios, él es tu Dios. a. espera en Dios, espera en Dios, espera en Dios, espera en Dios, que volverás a alabarlo.  ¡cuántas veces le he dicho a mi roca: ¿por qué me has abandonado?! ¿por qué camino triste, oprimido por mis enemigos? se me rompen los huesos de escuchar todo el día: ¿dónde está tu Dios? ¿dónde está ese Dios? señor, envíame tu luz y tu verdad, que ellas me guíen hasta tu monte santo. entonces podré cantar un canto de alegría con mi guitarra. c ¿por qué te abates, alma mía ... a. espera en Dios ... c porque él, él es tu salvación ... a. espera en Dios ...", "archivo": "/cantos/resucito/c/comolacierva.html"},</v>
      </c>
    </row>
    <row r="51" spans="1:8" x14ac:dyDescent="0.35">
      <c r="A51">
        <v>40</v>
      </c>
      <c r="B51" t="str" cm="1">
        <f t="array" ref="B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comoovejaqueve</v>
      </c>
      <c r="C51" t="s">
        <v>437</v>
      </c>
      <c r="D51" t="s">
        <v>168</v>
      </c>
      <c r="E51" t="str">
        <f>VLOOKUP(Table15[[#This Row],['#]],'Codigo Cantos'!A4:AN239, 11, FALSE)</f>
        <v>Kontáklon (Romano el Meloda)</v>
      </c>
      <c r="F51" t="s">
        <v>804</v>
      </c>
      <c r="G51" t="str">
        <f>_xlfn.CONCAT("""","archivo","""",": ","""","/cantos/resucito/" &amp; LEFT(Table15[[#This Row],[id]], 1),"/",Table15[[#This Row],[id]],".html","""")</f>
        <v>"archivo": "/cantos/resucito/c/comoovejaqueve.html"</v>
      </c>
      <c r="H51" t="str">
        <f t="shared" si="0"/>
        <v>{ "id": "comoovejaqueve", "titulo": "Como oveja que ve", "salmo": "Kontáklon (Romano el Meloda)", "letra": "como oveja que ve kontáklon (romano el meloda)  como oveja que ve cómo se llevan su corderito al matadero, maría lo seguía consumida de dolor. y le decía: «¿dónde te llevan, hijo mío? ¿cómo se acaba tan pronto el curso de tu vida? ¡háblame: no pases, te ruego, sin hablarme. hijo mío, hijo mío y Dios mío! a. ¡hijo mío, hijo mío y Dios mío!  nunca hubiera podido imaginar que llegaría a verte en este estado, nunca hubiera creído que llegarían a tal punto de odio y de furor, apresándote contra toda justicia. ¡quisiera comprender! ¡ay de mí! a. ¡quisiera comprender! ¡ay de mí!  ¡cómo es posible que la luz se apague! a. ¡cómo es posible que la luz se apague!  ¡cómo es posible que te claven en una cruz! hijo mío, hijo mío y Dios mío! a. ¡hijo mío, hijo mío y Dios mío!».  «¿por qué lloras, por qué lloras, madre mía? ¿por qué lloras, por qué lloras, madre mía? ¿acaso no debería sufrir? ¿acaso no debo morir? entonces, ¿cómo podría salvar a adán? entonces, ¿cómo podrías ver a eva que vuelve a la vida?». a. como oveja que ve ... ... de tu vida?  ¡háblame: no pases, te ruego, sin hablarme, hijo mío, hijo mío y Dios mío! a. ¡hijo mío, hijo mío y Dios mío!", "archivo": "/cantos/resucito/c/comoovejaqueve.html"},</v>
      </c>
    </row>
    <row r="52" spans="1:8" x14ac:dyDescent="0.35">
      <c r="A52">
        <v>41</v>
      </c>
      <c r="B52" t="str" cm="1">
        <f t="array" ref="B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consoladamipueblo</v>
      </c>
      <c r="C52" t="s">
        <v>439</v>
      </c>
      <c r="D52" t="s">
        <v>170</v>
      </c>
      <c r="E52" t="str">
        <f>VLOOKUP(Table15[[#This Row],['#]],'Codigo Cantos'!A4:AN239, 11, FALSE)</f>
        <v xml:space="preserve">Isaías 40,1-11 - Melodía hebraica </v>
      </c>
      <c r="F52" t="s">
        <v>12</v>
      </c>
      <c r="G52" t="str">
        <f>_xlfn.CONCAT("""","archivo","""",": ","""","/cantos/resucito/" &amp; LEFT(Table15[[#This Row],[id]], 1),"/",Table15[[#This Row],[id]],".html","""")</f>
        <v>"archivo": "/cantos/resucito/c/consoladamipueblo.html"</v>
      </c>
      <c r="H52" t="str">
        <f t="shared" si="0"/>
        <v>{ "id": "consoladamipueblo", "titulo": "Consolad a mi pueblo", "salmo": "Isaías 40,1-11 - Melodía hebraica ", "letra": "consolad a mi pueblo is 40,1-11 - melodía hebraica a. consolad a mi pueblo y hablad al corazón de jerusalén, y decidle que se acaba su esclavitud.  ¡ohey!, una voz en el desierto grita: «preparad el camino, la senda al señor». a. porque el señor viene con potencia, trae consigo el premio. como el pastor reúne a su rebaño, lleva al corderillo en sus brazos.  como el pastor conduce con cuidado las ovejas que van a ser madres, como el pastor que lleva sobre sus hombros la oveja perdida. a. consolad a mi pueblo ...", "archivo": "/cantos/resucito/c/consoladamipueblo.html"},</v>
      </c>
    </row>
    <row r="53" spans="1:8" x14ac:dyDescent="0.35">
      <c r="A53">
        <v>42</v>
      </c>
      <c r="B53" t="str" cm="1">
        <f t="array" ref="B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cristoeslaluz</v>
      </c>
      <c r="C53" t="s">
        <v>899</v>
      </c>
      <c r="D53" t="s">
        <v>171</v>
      </c>
      <c r="E53" t="str">
        <f>VLOOKUP(Table15[[#This Row],['#]],'Codigo Cantos'!A4:AN239, 11, FALSE)</f>
        <v>Himno - Juan 8,12; 14,6</v>
      </c>
      <c r="F53" t="s">
        <v>13</v>
      </c>
      <c r="G53" t="str">
        <f>_xlfn.CONCAT("""","archivo","""",": ","""","/cantos/resucito/" &amp; LEFT(Table15[[#This Row],[id]], 1),"/",Table15[[#This Row],[id]],".html","""")</f>
        <v>"archivo": "/cantos/resucito/c/cristoeslaluz.html"</v>
      </c>
      <c r="H53" t="str">
        <f t="shared" si="0"/>
        <v>{ "id": "cristoeslaluz", "titulo": "Cristo es la luz ", "salmo": "Himno - Juan 8,12; 14,6", "letra": "cristo es la luz juan 8,12; 14,6 cristo es la luz. él es la salvación cristo es el camino. cristo es la verdad. cristo es la vida.", "archivo": "/cantos/resucito/c/cristoeslaluz.html"},</v>
      </c>
    </row>
    <row r="54" spans="1:8" x14ac:dyDescent="0.35">
      <c r="A54">
        <v>43</v>
      </c>
      <c r="B54" t="str" cm="1">
        <f t="array" ref="B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cuandoelsenor</v>
      </c>
      <c r="C54" t="s">
        <v>449</v>
      </c>
      <c r="D54" t="s">
        <v>172</v>
      </c>
      <c r="E54" t="str">
        <f>VLOOKUP(Table15[[#This Row],['#]],'Codigo Cantos'!A4:AN239, 11, FALSE)</f>
        <v>Salmo 126 (125)</v>
      </c>
      <c r="F54" t="s">
        <v>14</v>
      </c>
      <c r="G54" t="str">
        <f>_xlfn.CONCAT("""","archivo","""",": ","""","/cantos/resucito/" &amp; LEFT(Table15[[#This Row],[id]], 1),"/",Table15[[#This Row],[id]],".html","""")</f>
        <v>"archivo": "/cantos/resucito/c/cuandoelsenor.html"</v>
      </c>
      <c r="H54" t="str">
        <f t="shared" si="0"/>
        <v>{ "id": "cuandoelsenor", "titulo": "Cuando el Señor", "salmo": "Salmo 126 (125)", "letra": "cuando el señor sal 126 (125) cuando el señor hizo volver a los cautivos de sión, nos parecía soñar; la boca se nos llenaba de risas, la lengua de cantares. a. porque al ir, se va llorando, llevan semilla; mas al volver, se viene cantando, trayens gavillas.  ¡grandes cosas ha hecho, maravillas, ha hecho el señor con nosotros! por eso estamos alegres.", "archivo": "/cantos/resucito/c/cuandoelsenor.html"},</v>
      </c>
    </row>
    <row r="55" spans="1:8" x14ac:dyDescent="0.35">
      <c r="A55">
        <v>44</v>
      </c>
      <c r="B55" t="str" cm="1">
        <f t="array" ref="B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cuandoisraelsaliodeegipo</v>
      </c>
      <c r="C55" t="s">
        <v>900</v>
      </c>
      <c r="D55" t="s">
        <v>173</v>
      </c>
      <c r="E55" t="str">
        <f>VLOOKUP(Table15[[#This Row],['#]],'Codigo Cantos'!A4:AN239, 11, FALSE)</f>
        <v>Salmo 114 (113)</v>
      </c>
      <c r="F55" t="s">
        <v>805</v>
      </c>
      <c r="G55" t="str">
        <f>_xlfn.CONCAT("""","archivo","""",": ","""","/cantos/resucito/" &amp; LEFT(Table15[[#This Row],[id]], 1),"/",Table15[[#This Row],[id]],".html","""")</f>
        <v>"archivo": "/cantos/resucito/c/cuandoisraelsaliodeegipo.html"</v>
      </c>
      <c r="H55" t="str">
        <f t="shared" si="0"/>
        <v>{ "id": "cuandoisraelsaliodeegipo", "titulo": "Cuando israel salió de egipo", "salmo": "Salmo 114 (113)", "letra": "cuando israel salió de egipto  cuando israel salió de egipto, la casa de jacob de un pueblo bárbaro, judá fue su santuario, israel fue su dominio. a judá fue su santuario, israel fue su dominio.  lo vio el mar y huyó, retrocedió el jordán, los montes saltaron como carneros, las colinas como corderos. a. ¿qué es lo que tienes, oh mar, para huir, y tú jordán, para retroceder, vosotros, montes que saltáis como carneros, colinas, como corderos? tiembla tierra, tiembla, delante de Dios que pasa, delante del Dios de jacob, que hace brotar de la roca el agua.*", "archivo": "/cantos/resucito/c/cuandoisraelsaliodeegipo.html"},</v>
      </c>
    </row>
    <row r="56" spans="1:8" x14ac:dyDescent="0.35">
      <c r="A56">
        <v>45</v>
      </c>
      <c r="B56" t="str" cm="1">
        <f t="array" ref="B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dayenu</v>
      </c>
      <c r="C56" t="s">
        <v>453</v>
      </c>
      <c r="D56" t="s">
        <v>174</v>
      </c>
      <c r="E56" t="str">
        <f>VLOOKUP(Table15[[#This Row],['#]],'Codigo Cantos'!A4:AN239, 11, FALSE)</f>
        <v>De la Hagadá de Pésaj hebrea</v>
      </c>
      <c r="F56" t="s">
        <v>15</v>
      </c>
      <c r="G56" t="str">
        <f>_xlfn.CONCAT("""","archivo","""",": ","""","/cantos/resucito/" &amp; LEFT(Table15[[#This Row],[id]], 1),"/",Table15[[#This Row],[id]],".html","""")</f>
        <v>"archivo": "/cantos/resucito/d/dayenu.html"</v>
      </c>
      <c r="H56" t="str">
        <f t="shared" si="0"/>
        <v>{ "id": "dayenu", "titulo": "Dayenú", "salmo": "De la Hagadá de Pésaj hebrea", "letra": "dayenú haggadá de pésaj cuántos bienes nos ha dado el señor. a. cuántos bienes nos ha dado el señor. c cuántos bienes nos ha dado el señor. a cuántos bienes nos ha dado el señor. c si cristo nos hubiera hecho salir de egipto y no hubiera hecho justicia del faraón: a eso nos habría bastado, nos habría bastado. dayenú,dayenú,dayenú. c si hubiera hecho justicia del faraón y no nos hubiera librado de todos los ídolos: a eso nos habría bastado ... c si nos hubiera librado de todos los ídolos y no nos hubiera dado todas sus riquezas: a eso nos habría bastado ... c si nos hubiera dado todas sus riquezas y no hubiera abierto el mar para nosotros: a eso nos habría bastado ...  si hubiera abierto el mar para nosotros y no hubiera hundido a nuestros opresores: a. eso nos habría bastado ... c si hubiera hundido a nuestros opresores y no nos hubiera abierto un camino en el desierto: a eso nos habría bastado ...  si nos hubiera abierto un camino en el desierto y no nos hubiera nutrido con el pan de la vida: a eso nos habría bastado ... c si nos hubiera nutrido con el pan de la vida y no nos hubiera dado el día del señor: a. eso nos habría bastado ...  si nos hubiera dado el día del señor y no nos hubiera sellado una nueva alianza: a. eso nos habría bastado ... c si hubiera hecho con nosotros una nueva alianza y no nos hubiera hecho entrar en su iglesia: a. eso nos habría bastado ... c si nos hubiera hecho entrar en su iglesia y no hubiera construido en nosotros su templo: a. eso nos habría bastado ... si hubiera construido en nosotros su templo y no lo hubiera llenado de su santo espíritu: a. eso nos habría bastado ... c cuánto más tenemos que dar gracias al señor. a cuánto más tenemos que dar gracias al señor. c cuánto más tenemos que dar gracias al señor. a. cuánto más tenemos que dar gracias al señor.  que nos ha hecho salir de egipto. que ha hecho justicia del faraón. que nos ha librado de todos los enemigos que nos ha dado todas sus riquezas. que ha abierto el mar para nosotros que ha hundido a nuestros opresores. que nos ha dado un camino en el desierto que nos ha nutrido con el pan de la vida. que nos ha dado el día del señor. que nos ha hecho una nueva alianza. que nos ha hecho entrar en su iglesia. que ha construido en nosotros su templo.  y lo ha llenado de su espíritu santo en el perdón de los pecados.  cristo nuestra pascua está resucitado. a. cristo nuestra pascua está resucitado. c cristo nuestra pascua está resucitado. a. cristo nuestra pascua está resucitado aleluya", "archivo": "/cantos/resucito/d/dayenu.html"},</v>
      </c>
    </row>
    <row r="57" spans="1:8" x14ac:dyDescent="0.35">
      <c r="A57">
        <v>47</v>
      </c>
      <c r="B57" t="str" cm="1">
        <f t="array" ref="B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deprofundis</v>
      </c>
      <c r="C57" t="s">
        <v>901</v>
      </c>
      <c r="D57" t="s">
        <v>175</v>
      </c>
      <c r="E57" t="str">
        <f>VLOOKUP(Table15[[#This Row],['#]],'Codigo Cantos'!A4:AN239, 11, FALSE)</f>
        <v>Salmo 130 (129)</v>
      </c>
      <c r="F57" t="s">
        <v>16</v>
      </c>
      <c r="G57" t="str">
        <f>_xlfn.CONCAT("""","archivo","""",": ","""","/cantos/resucito/" &amp; LEFT(Table15[[#This Row],[id]], 1),"/",Table15[[#This Row],[id]],".html","""")</f>
        <v>"archivo": "/cantos/resucito/d/deprofundis.html"</v>
      </c>
      <c r="H57" t="str">
        <f t="shared" si="0"/>
        <v>{ "id": "deprofundis", "titulo": "De profundis", "salmo": "Salmo 130 (129)", "letra": "de profundis 47 sal 130 (129) c de lo profundo a ti grito, señor: señor escucha mi voz. ¡estén tus oídos atentos a la voz de mi súplica! a. de lo profundo a ti grito, señor: señor escucha mi voz. ¡estén tus oídos atentos a la voz de mi súplica! c si llevas cuentas de los pecados, señor, ¿quién se salvará?, ¿quién se salvará? mas cerca de ti está el perdón, sólo en ti se encuentra el amor. mas cerca de ti está el perdón, sólo en ti se encuentra el amor. c yo espero en el señor mi alma espera en su palabra; mi alma aguarda al señor más que el centinela la aurora; israel espera al señor más que el centinela espera a la aurora. porque solo en el señor está el amor, sólo en él se encuentra el perdón. a. porque solo en el señor está el amor, sólo en él se encuentra el perdón. c el señor redime a israel, a. el señor redime a israel a. de todos sus pecados. c ¡ay!", "archivo": "/cantos/resucito/d/deprofundis.html"},</v>
      </c>
    </row>
    <row r="58" spans="1:8" x14ac:dyDescent="0.35">
      <c r="A58">
        <v>48</v>
      </c>
      <c r="B58" t="str" cm="1">
        <f t="array" ref="B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decidlealosdecorazoncansado</v>
      </c>
      <c r="C58" t="s">
        <v>459</v>
      </c>
      <c r="D58" t="s">
        <v>176</v>
      </c>
      <c r="E58" t="str">
        <f>VLOOKUP(Table15[[#This Row],['#]],'Codigo Cantos'!A4:AN239, 11, FALSE)</f>
        <v>Isaías 35,4ss</v>
      </c>
      <c r="F58" t="s">
        <v>806</v>
      </c>
      <c r="G58" t="str">
        <f>_xlfn.CONCAT("""","archivo","""",": ","""","/cantos/resucito/" &amp; LEFT(Table15[[#This Row],[id]], 1),"/",Table15[[#This Row],[id]],".html","""")</f>
        <v>"archivo": "/cantos/resucito/d/decidlealosdecorazoncansado.html"</v>
      </c>
      <c r="H58" t="str">
        <f t="shared" si="0"/>
        <v>{ "id": "decidlealosdecorazoncansado", "titulo": "Decidle a los de corazón cansado", "salmo": "Isaías 35,4ss", "letra": "decidle a los de corazón cansado  decidle a los de corazón cansado, decídselo, decídselo a los pobres: ,,¡ánimo, no temáis! que vuestro Dios viene a salvaros». ya se abren los ojos de los ciegos, se abren los oídos de los sordos. el cojo salta como un ciervo, grita de júbilo la lengua del mudo. a. porque se abrirá un camino, un camino de salvación; una senda, una vía para los pobres.  y por ella retornarán los rescatados del señor. a. y por ella retornarán los rescatados del señor. is 35,4ss  todos los pobres, ciegos y cojos, los alejados del señor. a. todos los pobres, ciegos y cojos, los alejados del señor.  ¡los pecadores! a. y cantarán felicidad, y cantarán felicidad. aleluya, aleluya. aleluya, aleluya. aleluya, aleluya. aleluya, aleluya.", "archivo": "/cantos/resucito/d/decidlealosdecorazoncansado.html"},</v>
      </c>
    </row>
    <row r="59" spans="1:8" x14ac:dyDescent="0.35">
      <c r="A59">
        <v>49</v>
      </c>
      <c r="B59" t="str" cm="1">
        <f t="array" ref="B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delantedelosangeles</v>
      </c>
      <c r="C59" t="s">
        <v>902</v>
      </c>
      <c r="D59" t="s">
        <v>177</v>
      </c>
      <c r="E59" t="str">
        <f>VLOOKUP(Table15[[#This Row],['#]],'Codigo Cantos'!A4:AN239, 11, FALSE)</f>
        <v>Salmo 138 (137)</v>
      </c>
      <c r="F59" t="s">
        <v>17</v>
      </c>
      <c r="G59" t="str">
        <f>_xlfn.CONCAT("""","archivo","""",": ","""","/cantos/resucito/" &amp; LEFT(Table15[[#This Row],[id]], 1),"/",Table15[[#This Row],[id]],".html","""")</f>
        <v>"archivo": "/cantos/resucito/d/delantedelosangeles.html"</v>
      </c>
      <c r="H59" t="str">
        <f t="shared" si="0"/>
        <v>{ "id": "delantedelosangeles", "titulo": "Delante de los ángeles ", "salmo": "Salmo 138 (137)", "letra": "delante de los ángeles a. delante de los ángeles para ti yo cantaré, señor. delante de los ángeles para ti salmodiaré. daré gracias a tu nombre, para ti salmodiaré. te doy gracias, señor, de todo corazón, porque tus promesas han superado tu fama. cuando te invoqué, tú me escuchaste, diste fuerza y vigor a mi alma. a. delante de los ángeles ...  te darán gracias, señor, los reyes de la tierra, al escuchar las palabras de tu boca; y cantarán en el camino del señor, dirán: «¡qué grande es tu amor!». sublime es el señor, que mira hacia el humilde, conoce al soberbio, le mira desde lejos. mas cuando yo camino en medio de la angustia, extiende su mano y su diestra me salva el señor terminará en mí lo comenzado, porque es eterno su amor. no abandona la obra de sus manos. ¡señor, no nos abandones!", "archivo": "/cantos/resucito/d/delantedelosangeles.html"},</v>
      </c>
    </row>
    <row r="60" spans="1:8" x14ac:dyDescent="0.35">
      <c r="A60">
        <v>50</v>
      </c>
      <c r="B60" t="str" cm="1">
        <f t="array" ref="B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diadereposo</v>
      </c>
      <c r="C60" t="s">
        <v>903</v>
      </c>
      <c r="D60" t="s">
        <v>178</v>
      </c>
      <c r="E60" t="str">
        <f>VLOOKUP(Table15[[#This Row],['#]],'Codigo Cantos'!A4:AN239, 11, FALSE)</f>
        <v>Juan 8,52</v>
      </c>
      <c r="F60" t="s">
        <v>18</v>
      </c>
      <c r="G60" t="str">
        <f>_xlfn.CONCAT("""","archivo","""",": ","""","/cantos/resucito/" &amp; LEFT(Table15[[#This Row],[id]], 1),"/",Table15[[#This Row],[id]],".html","""")</f>
        <v>"archivo": "/cantos/resucito/d/diadereposo.html"</v>
      </c>
      <c r="H60" t="str">
        <f t="shared" si="0"/>
        <v>{ "id": "diadereposo", "titulo": "Día de reposo ", "salmo": "Juan 8,52", "letra": "día de reposo jn 8,52 - melodía hebraica  si alguno guarda mi palabra no gustará la muerte, ¡no! a. tú eres único, el único con alegría. ¿quién es como el señor?  corona de salvación, a. memorial de alegría. a. día de reposo y de santidad has dado a tu pueblo. día de reposo y de santidad has dado a tu pueblo.  abraham vio este día a. y en isaac se alegró.  jacob y sus hijos en él descansaron. a. jacob y sus hijos en él descansaron.", "archivo": "/cantos/resucito/d/diadereposo.html"},</v>
      </c>
    </row>
    <row r="61" spans="1:8" x14ac:dyDescent="0.35">
      <c r="A61">
        <v>51</v>
      </c>
      <c r="B61" t="str" cm="1">
        <f t="array" ref="B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diceelsenoramisenor</v>
      </c>
      <c r="C61" t="s">
        <v>465</v>
      </c>
      <c r="D61" t="s">
        <v>179</v>
      </c>
      <c r="E61" t="str">
        <f>VLOOKUP(Table15[[#This Row],['#]],'Codigo Cantos'!A4:AN239, 11, FALSE)</f>
        <v>Salmo 110 (109)</v>
      </c>
      <c r="F61" t="s">
        <v>19</v>
      </c>
      <c r="G61" t="str">
        <f>_xlfn.CONCAT("""","archivo","""",": ","""","/cantos/resucito/" &amp; LEFT(Table15[[#This Row],[id]], 1),"/",Table15[[#This Row],[id]],".html","""")</f>
        <v>"archivo": "/cantos/resucito/d/diceelsenoramisenor.html"</v>
      </c>
      <c r="H61" t="str">
        <f t="shared" si="0"/>
        <v>{ "id": "diceelsenoramisenor", "titulo": "Dice el Señor a mi Señor", "salmo": "Salmo 110 (109)", "letra": "dice el señor a mi señor dice el señor a mi señor: «siéntate a mi derecha, hasta que ponga a tus enemigos como escabel de tus pies; debajo de tus pies, debajo de tus pies».  el cetro de tu poder extiende el señor desde sión: ¡domina en medio de tus enemigos, domina en medio de tus enemigos! «desde el seno de la aurora como rocío yo te he engendrado; desde antes de la aurora como rocío yo te he engendrado». a dice el señor a mi señor ... sal 110 (109) el señor ha jurado y no se arrepiente: ,,tú eres sacerdote para siempre, a semejanza de melquisedec, a semejanza de melquisedec». porque el señor está a tu derecha, destruirá tus enemigos, tú juzgarás los pueblos, sentenciarás a las naciones. en el camino bebe del torrente, y levanta la cabeza, levanta la cabeza, levanta la cabeza. a dice el señor a mi señor ...", "archivo": "/cantos/resucito/d/diceelsenoramisenor.html"},</v>
      </c>
    </row>
    <row r="62" spans="1:8" x14ac:dyDescent="0.35">
      <c r="A62">
        <v>52</v>
      </c>
      <c r="B62" t="str" cm="1">
        <f t="array" ref="B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dichosoelhombre</v>
      </c>
      <c r="C62" t="s">
        <v>467</v>
      </c>
      <c r="D62" t="s">
        <v>180</v>
      </c>
      <c r="E62" t="str">
        <f>VLOOKUP(Table15[[#This Row],['#]],'Codigo Cantos'!A4:AN239, 11, FALSE)</f>
        <v>Salmo 1</v>
      </c>
      <c r="F62" t="s">
        <v>20</v>
      </c>
      <c r="G62" t="str">
        <f>_xlfn.CONCAT("""","archivo","""",": ","""","/cantos/resucito/" &amp; LEFT(Table15[[#This Row],[id]], 1),"/",Table15[[#This Row],[id]],".html","""")</f>
        <v>"archivo": "/cantos/resucito/d/dichosoelhombre.html"</v>
      </c>
      <c r="H62" t="str">
        <f t="shared" si="0"/>
        <v>{ "id": "dichosoelhombre", "titulo": "Dichoso el hombre", "salmo": "Salmo 1", "letra": "dichoso el hombre salmo 1 dichoso el hombre que no sigue el consejo de los impíos, ni en la senda de los pecadores se detiene, ni en el banco de los burlones se sienta.  mas se complace en la palabra del señor, sus salmos susurra día y noche. será como árbol plantado junto a corrientes de agua. a. será como árbol plantado junto a corrientes de agua, que da fruto a su tiempo, nunca se marchitarán sus hojas; todo lo que emprende le sale bien, todo lo que emprende le sale bien.  ¡no así los impíos, no así! que son como la paja que se lleva el viento. a. ¡no así los impíos, no así! que son como la paja que se lleva el viento.  no resistirán en el juicio los impíos, ni los pecadores en la comunidad de los santos. porque el señor cuida el camino de sus fieles, mas el camino de los impíos acaba mal, acaba mal, acaba mal. a. dichoso el hombre ...", "archivo": "/cantos/resucito/d/dichosoelhombre.html"},</v>
      </c>
    </row>
    <row r="63" spans="1:8" x14ac:dyDescent="0.35">
      <c r="A63">
        <v>53</v>
      </c>
      <c r="B63" t="str" cm="1">
        <f t="array" ref="B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elcombateescatologico</v>
      </c>
      <c r="C63" t="s">
        <v>469</v>
      </c>
      <c r="D63" t="s">
        <v>181</v>
      </c>
      <c r="E63" t="str">
        <f>VLOOKUP(Table15[[#This Row],['#]],'Codigo Cantos'!A4:AN239, 11, FALSE)</f>
        <v>Apocalipsis 19,11-20</v>
      </c>
      <c r="F63" t="s">
        <v>807</v>
      </c>
      <c r="G63" t="str">
        <f>_xlfn.CONCAT("""","archivo","""",": ","""","/cantos/resucito/" &amp; LEFT(Table15[[#This Row],[id]], 1),"/",Table15[[#This Row],[id]],".html","""")</f>
        <v>"archivo": "/cantos/resucito/e/elcombateescatologico.html"</v>
      </c>
      <c r="H63" t="str">
        <f t="shared" si="0"/>
        <v>{ "id": "elcombateescatologico", "titulo": "El combate escatológico", "salmo": "Apocalipsis 19,11-20", "letra": "el combate escatológico c veo el cielo abierto, y un caballo blanco, el que lo monta lleva un manto, lleno de sangre, lleno de sangre. sus ojos, llamas de fuego, y en su boca hay una espada para herir, para herir. c ¿cuál es su nombre? ¿cuál es su nombre? a su nombre es, su nombre es palabra de Dios. c veo una bestia y un profeta que se reúnen para un combate, para un combate, contra el que monta en el caballo y lleva el manto lleno de sangre, lleno de sangre. a. él pisa solo en el lagar de la furiosa cólera de Dios. c veo la bestia que es capturada, y con ella el profeta, por el que monta en el caballo y lleva el manto lleno de sangre. a. aleluya, aleluya, aleluya, aleluya, aleluya, aleluya, ¡aleluya!  ¿cuál es su nombre? ¿cuál es su nombre? a. su nombre es, su nombre es palabra de Dios.", "archivo": "/cantos/resucito/e/elcombateescatologico.html"},</v>
      </c>
    </row>
    <row r="64" spans="1:8" x14ac:dyDescent="0.35">
      <c r="A64">
        <v>54</v>
      </c>
      <c r="B64" t="str" cm="1">
        <f t="array" ref="B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elespiritudelsenorestasobremi</v>
      </c>
      <c r="C64" t="s">
        <v>958</v>
      </c>
      <c r="D64" t="s">
        <v>182</v>
      </c>
      <c r="E64" t="str">
        <f>VLOOKUP(Table15[[#This Row],['#]],'Codigo Cantos'!A4:AN239, 11, FALSE)</f>
        <v>Lucas 4,18 – Isaías 61,1-3</v>
      </c>
      <c r="F64" t="s">
        <v>21</v>
      </c>
      <c r="G64" t="str">
        <f>_xlfn.CONCAT("""","archivo","""",": ","""","/cantos/resucito/" &amp; LEFT(Table15[[#This Row],[id]], 1),"/",Table15[[#This Row],[id]],".html","""")</f>
        <v>"archivo": "/cantos/resucito/e/elespiritudelsenorestasobremi.html"</v>
      </c>
      <c r="H64" t="str">
        <f t="shared" si="0"/>
        <v>{ "id": "elespiritudelsenorestasobremi", "titulo": "El espíritu del Señor está sobre mí", "salmo": "Lucas 4,18 – Isaías 61,1-3", "letra": "el espíritu del señor está sobre mí le 4,18-19 a. el espíritu del señor está sobre mí, el espíritu del señor está sobre mí. pues me ha ungido, me ha enviado, para anunciar la salvación. para anunciar la salvación, para anunciar la salvación a los pobres de quebrantado corazón. c para que los ciegos vean, los cojos anden, los leprosos queden limpios, para anunciar la salvación. a. el espíritu del señor está sobre mí...", "archivo": "/cantos/resucito/e/elespiritudelsenorestasobremi.html"},</v>
      </c>
    </row>
    <row r="65" spans="1:8" x14ac:dyDescent="0.35">
      <c r="A65">
        <v>55</v>
      </c>
      <c r="B65" t="str" cm="1">
        <f t="array" ref="B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eljacaldelospastores</v>
      </c>
      <c r="C65" t="s">
        <v>473</v>
      </c>
      <c r="D65" t="s">
        <v>183</v>
      </c>
      <c r="E65" t="str">
        <f>VLOOKUP(Table15[[#This Row],['#]],'Codigo Cantos'!A4:AN239, 11, FALSE)</f>
        <v>Cantar de los Cantares 1,2-8</v>
      </c>
      <c r="F65" t="s">
        <v>22</v>
      </c>
      <c r="G65" t="str">
        <f>_xlfn.CONCAT("""","archivo","""",": ","""","/cantos/resucito/" &amp; LEFT(Table15[[#This Row],[id]], 1),"/",Table15[[#This Row],[id]],".html","""")</f>
        <v>"archivo": "/cantos/resucito/e/eljacaldelospastores.html"</v>
      </c>
      <c r="H65" t="str">
        <f t="shared" si="0"/>
        <v>{ "id": "eljacaldelospastores", "titulo": "El jacal de los pastores", "salmo": "Cantar de los Cantares 1,2-8", "letra": "el jacal de los pastores que me bese con besos de su boca, mejores son que el vino tus amores. tu nombre es ungüento que se vierte, por eso te aman las doncellas. a. llévame en pos de ti, salgamos. llévame tras de ti, corramos. celebraremos tus amores más que el vino, con cuánta razón eres amado. hazme saber, amado de mi alma, dónde apacientas el rebaño, para que yo no ande vagabunda detrás de otros compañeros. c si no lo sabes, oh bella entre las bellas, sigue la senda de mis ovejas y lleva por allí tus cabras hasta el jacal de los pastores. a llévame en pos de ti, salgamos", "archivo": "/cantos/resucito/e/eljacaldelospastores.html"},</v>
      </c>
    </row>
    <row r="66" spans="1:8" x14ac:dyDescent="0.35">
      <c r="A66">
        <v>56</v>
      </c>
      <c r="B66" t="str" cm="1">
        <f t="array" ref="B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ellagarero</v>
      </c>
      <c r="C66" t="s">
        <v>904</v>
      </c>
      <c r="D66" t="s">
        <v>184</v>
      </c>
      <c r="E66" t="str">
        <f>VLOOKUP(Table15[[#This Row],['#]],'Codigo Cantos'!A4:AN239, 11, FALSE)</f>
        <v>Isaías 63,1-6</v>
      </c>
      <c r="F66" t="s">
        <v>23</v>
      </c>
      <c r="G66" t="str">
        <f>_xlfn.CONCAT("""","archivo","""",": ","""","/cantos/resucito/" &amp; LEFT(Table15[[#This Row],[id]], 1),"/",Table15[[#This Row],[id]],".html","""")</f>
        <v>"archivo": "/cantos/resucito/e/ellagarero.html"</v>
      </c>
      <c r="H66" t="str">
        <f t="shared" si="0"/>
        <v>{ "id": "ellagarero", "titulo": "El lagarero ", "salmo": "Isaías 63,1-6", "letra": "el lagarero a. ¿quién es ese que viene de edom is 63,1-6 la m mi m ¿quién es ese todo manchado de rojo, si7 ese del vestido esplendoroso, mim y de andar tan esforzado? re mim  soy yo, soy yo que hablo con justicia, si7 mim soy yo un gran libertador. mim a. y ¿por qué, por qué está de rojo tu vestido? la m mi m ¿por qué pareces un lagarero? si7 mim ¿por qué? ¿por qué? re mim  el lagar, el lagar, he pisado yo solo, s17 mim de mi pueblo, no hubo nadie conmigo. re mim miré bien, miré bien, y no había auxiliador, si7 mim me asombré, de que ninguno me ayudase. la m a. por eso, la fuerza mía, mim fuerza mía me sostuvo. si7 el día de la venganza era llegado mim pisoteé los pueblos en mi ira. la m mi m los pisé, los pisé con furia, e hice correr si7 por la tierra su sangre, mim y todos mis vestidos he manchado. mim a. ¿quién es ese que viene de edom ...", "archivo": "/cantos/resucito/e/ellagarero.html"},</v>
      </c>
    </row>
    <row r="67" spans="1:8" x14ac:dyDescent="0.35">
      <c r="A67">
        <v>57</v>
      </c>
      <c r="B67" t="str" cm="1">
        <f t="array" ref="B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elmesiasleon</v>
      </c>
      <c r="C67" t="s">
        <v>905</v>
      </c>
      <c r="D67" t="s">
        <v>185</v>
      </c>
      <c r="E67" t="str">
        <f>VLOOKUP(Table15[[#This Row],['#]],'Codigo Cantos'!A4:AN239, 11, FALSE)</f>
        <v>Comentario al Apocalipsis (Victorino de Pettau)</v>
      </c>
      <c r="F67" t="s">
        <v>24</v>
      </c>
      <c r="G67" t="str">
        <f>_xlfn.CONCAT("""","archivo","""",": ","""","/cantos/resucito/" &amp; LEFT(Table15[[#This Row],[id]], 1),"/",Table15[[#This Row],[id]],".html","""")</f>
        <v>"archivo": "/cantos/resucito/e/elmesiasleon.html"</v>
      </c>
      <c r="H67" t="str">
        <f t="shared" si="0"/>
        <v>{ "id": "elmesiasleon", "titulo": "El mesías león", "salmo": "Comentario al Apocalipsis (Victorino de Pettau)", "letra": "el mesías león comentario al apocalipsis (victorino de pettau) el mesías, león para vencer, se hizo cordero para sufrir. el mesías, león para vencer, se hizo cordero para sufrir. subió al leño para ser esposo, para morir. y su sangre dejó dote para su esposa virgen. el mesías, león para vencer... y descendió a los infiernos en busca de la oveja perdida. y con ella subió al cielo, y la hizo entrar en la casa del padre. el mesías, león para vencer...", "archivo": "/cantos/resucito/e/elmesiasleon.html"},</v>
      </c>
    </row>
    <row r="68" spans="1:8" x14ac:dyDescent="0.35">
      <c r="A68">
        <v>58</v>
      </c>
      <c r="B68" t="str" cm="1">
        <f t="array" ref="B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elneciopiensaquediosnoexiste</v>
      </c>
      <c r="C68" t="s">
        <v>481</v>
      </c>
      <c r="D68" t="s">
        <v>186</v>
      </c>
      <c r="E68" t="str">
        <f>VLOOKUP(Table15[[#This Row],['#]],'Codigo Cantos'!A4:AN239, 11, FALSE)</f>
        <v>Salmo 14 (13)</v>
      </c>
      <c r="F68" t="s">
        <v>808</v>
      </c>
      <c r="G68" t="str">
        <f>_xlfn.CONCAT("""","archivo","""",": ","""","/cantos/resucito/" &amp; LEFT(Table15[[#This Row],[id]], 1),"/",Table15[[#This Row],[id]],".html","""")</f>
        <v>"archivo": "/cantos/resucito/e/elneciopiensaquediosnoexiste.html"</v>
      </c>
      <c r="H68" t="str">
        <f t="shared" si="0"/>
        <v>{ "id": "elneciopiensaquediosnoexiste", "titulo": "El necio piensa que Dios no existe", "salmo": "Salmo 14 (13)", "letra": "el necio piensa que Dios no existe el necio piensa que Dios no existe, se han corrompido y hacen cosas abominables. no hay quien obre el bien, no hay quien obre el bien. el señor desde el cielo se inclina hacia los hombres, para ver si hay alguno que sea justo, un hombre que busque a Dios, un hombre que busque a Dios. todos se han desviado, están pervertidos. nadie que haga el bien ni siquiera uno. el necio piensa... no entienden nada los malvados que devoran a mi pueblo como pan. no invocan nunca al señor, mas temblarán de espanto. porque Dios está con el justo: el señor es su refugio. porque Dios está con el justo: el señor es su refugio. porque Dios está con el justo: el señor es su refugio. el necio piensa...", "archivo": "/cantos/resucito/e/elneciopiensaquediosnoexiste.html"},</v>
      </c>
    </row>
    <row r="69" spans="1:8" x14ac:dyDescent="0.35">
      <c r="A69">
        <v>59</v>
      </c>
      <c r="B69" t="str" cm="1">
        <f t="array" ref="B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elpuebloquecaminabaenlastinieblas</v>
      </c>
      <c r="C69" t="s">
        <v>483</v>
      </c>
      <c r="D69" t="s">
        <v>187</v>
      </c>
      <c r="E69" t="str">
        <f>VLOOKUP(Table15[[#This Row],['#]],'Codigo Cantos'!A4:AN239, 11, FALSE)</f>
        <v>Isaías 9,1-5</v>
      </c>
      <c r="F69" t="s">
        <v>809</v>
      </c>
      <c r="G69" t="str">
        <f>_xlfn.CONCAT("""","archivo","""",": ","""","/cantos/resucito/" &amp; LEFT(Table15[[#This Row],[id]], 1),"/",Table15[[#This Row],[id]],".html","""")</f>
        <v>"archivo": "/cantos/resucito/e/elpuebloquecaminabaenlastinieblas.html"</v>
      </c>
      <c r="H69" t="str">
        <f t="shared" si="0"/>
        <v>{ "id": "elpuebloquecaminabaenlastinieblas", "titulo": "El pueblo que caminaba en las tinieblas", "salmo": "Isaías 9,1-5", "letra": "el pueblo que caminaba en las tinieblas el pueblo que caminaba en las tinieblas ha visto una gran luz. sobre los que vivían en tierras tenebrosas, una gran luz ha brillado. has acrecentado el gozo, hiciste grande la alegría. se han alegrado cuando te han visto, como se alegran durante la siega, como se alegran al reparto del botín. el dominio estará sobre sus hombros, y su nombre será, y su nombre será: consejero maravilloso, Dios fuerte, padre eterno, príncipe de paz, príncipe de paz. is 9,1-5 porque el yugo que pesaba sobre el pueblo, el yugo que oprimía sus espaldas, la vara del opresor tú la has quebrado, como en madián. y todo el que pisa con dominio, todo manto manchado de sangre será para la quema, pasto del fuego. porque nos ha nacido un niño, porque un hijo se nos ha dado. el dominio estará...", "archivo": "/cantos/resucito/e/elpuebloquecaminabaenlastinieblas.html"},</v>
      </c>
    </row>
    <row r="70" spans="1:8" x14ac:dyDescent="0.35">
      <c r="A70">
        <v>60</v>
      </c>
      <c r="B70" t="str" cm="1">
        <f t="array" ref="B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elsenoranunciaunanoticia</v>
      </c>
      <c r="C70" t="s">
        <v>487</v>
      </c>
      <c r="D70" t="s">
        <v>188</v>
      </c>
      <c r="E70" t="str">
        <f>VLOOKUP(Table15[[#This Row],['#]],'Codigo Cantos'!A4:AN239, 11, FALSE)</f>
        <v>Salmo 68 (67)</v>
      </c>
      <c r="F70" t="s">
        <v>810</v>
      </c>
      <c r="G70" t="str">
        <f>_xlfn.CONCAT("""","archivo","""",": ","""","/cantos/resucito/" &amp; LEFT(Table15[[#This Row],[id]], 1),"/",Table15[[#This Row],[id]],".html","""")</f>
        <v>"archivo": "/cantos/resucito/e/elsenoranunciaunanoticia.html"</v>
      </c>
      <c r="H70" t="str">
        <f t="shared" si="0"/>
        <v>{ "id": "elsenoranunciaunanoticia", "titulo": "El Señor anuncia una noticia", "salmo": "Salmo 68 (67)", "letra": "el señor anuncia una noticia el señor anuncia una noticia, los mensajeros son un ejército inmenso. los reyes enemigos huyen, huyen, la bella de la casa reparte el botín. y mientras vosotros dormís entre las tapias del aprisco, se cubren de plata las alas de la paloma, sus plumas de destellos de oro. por ella cae la nieve sobre el monte, sobre el monte umbrío. el señor anuncia una noticia... cantad a Dios, cantad, salmodiad todos al señor, que cabalga los cielos, los antiguos cielos. ved que viene sobre las nubes, él lanza su voz, su voz potente. el señor anuncia una noticia...", "archivo": "/cantos/resucito/e/elsenoranunciaunanoticia.html"},</v>
      </c>
    </row>
    <row r="71" spans="1:8" x14ac:dyDescent="0.35">
      <c r="A71">
        <v>61</v>
      </c>
      <c r="B71" t="str" cm="1">
        <f t="array" ref="B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elsenoresmipastor</v>
      </c>
      <c r="C71" t="s">
        <v>489</v>
      </c>
      <c r="D71" t="s">
        <v>189</v>
      </c>
      <c r="E71" t="str">
        <f>VLOOKUP(Table15[[#This Row],['#]],'Codigo Cantos'!A4:AN239, 11, FALSE)</f>
        <v>Salmo 23 (22)</v>
      </c>
      <c r="F71" t="s">
        <v>25</v>
      </c>
      <c r="G71" t="str">
        <f>_xlfn.CONCAT("""","archivo","""",": ","""","/cantos/resucito/" &amp; LEFT(Table15[[#This Row],[id]], 1),"/",Table15[[#This Row],[id]],".html","""")</f>
        <v>"archivo": "/cantos/resucito/e/elsenoresmipastor.html"</v>
      </c>
      <c r="H71" t="str">
        <f t="shared" si="0"/>
        <v>{ "id": "elsenoresmipastor", "titulo": "El Señor es mi pastor", "salmo": "Salmo 23 (22)", "letra": "el señor es mi pastor el señor es mi pastor, nada me falta. en prados de fresca hierba me apacienta. el señor es mi pastor, nada me falta. hacia las aguas de la vida me conduce. repara mis fuerzas y me lleva por el camino del amor. repara mis fuerzas y me lleva para la gloria de su nombre. el señor es mi pastor... aunque camine por valle oscuro, no temeré, porque tú, porque tú, porque tú vas conmigo; tu vara y tu cayado me consuelan, me consuelan. el señor es mi pastor... preparas una mesa ante mí frente a mis enemigos. me unges la cabeza con perfume, mi copa rebosa. el señor es mi pastor... sí, tu amor y tu alegría me acompañarán. sí, yo viviré en tu casa eternamente. el señor es mi pastor... sí, tu amor y tu alegría... el señor es mi pastor", "archivo": "/cantos/resucito/e/elsenoresmipastor.html"},</v>
      </c>
    </row>
    <row r="72" spans="1:8" x14ac:dyDescent="0.35">
      <c r="A72">
        <v>62</v>
      </c>
      <c r="B72" t="str" cm="1">
        <f t="array" ref="B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elsenormehadado</v>
      </c>
      <c r="C72" t="s">
        <v>491</v>
      </c>
      <c r="D72" t="s">
        <v>190</v>
      </c>
      <c r="E72" t="str">
        <f>VLOOKUP(Table15[[#This Row],['#]],'Codigo Cantos'!A4:AN239, 11, FALSE)</f>
        <v>Isaías 50,4-10  - Tercer canto del Siervo de Yahveh</v>
      </c>
      <c r="F72" t="s">
        <v>811</v>
      </c>
      <c r="G72" t="str">
        <f>_xlfn.CONCAT("""","archivo","""",": ","""","/cantos/resucito/" &amp; LEFT(Table15[[#This Row],[id]], 1),"/",Table15[[#This Row],[id]],".html","""")</f>
        <v>"archivo": "/cantos/resucito/e/elsenormehadado.html"</v>
      </c>
      <c r="H72" t="str">
        <f t="shared" si="0"/>
        <v>{ "id": "elsenormehadado", "titulo": "El Señor me ha dado", "salmo": "Isaías 50,4-10  - Tercer canto del Siervo de Yahveh", "letra": "el señor me ha dado tercer canto del siervo de yahveh - is 50,4-10 el señor me ha dado lengua de discípulo, para que pueda llevar al cansado una palabra alentadora. mañana tras mañana despiertas tú mi oído, para hacerme escuchar como un discípulo. el señor, el señor, bis el señor me ha abierto el oído. y yo no me resistí, no me resistí. ofrecí mis espaldas a los que me pegaban. y yo no me resistí, no me resistí. ofrecí mis mejillas a los que mesaban mi barba. y yo no me resistí, no me resistí. mi rostro no esquivó insultos ni salivazos. porque yo ya sabía que tú habrías de ayudarme, por eso puse mi cara dura como la piedra, estaba yo seguro que no quedaría avergonzado. cerca estás, cerca estás tú, si tú salvas, ¿quién pelearía conmigo? si tú ayudas, si tú me ayudas, si tú sálvas, ¿quién me condenará? vosotros que teméis a Dios, escuchad la voz de su siervo. y si alguno se encuentra en las tinieblas ponga su confianza en él, que se apoye en su nombre. cerca estás, cerca estás tú...", "archivo": "/cantos/resucito/e/elsenormehadado.html"},</v>
      </c>
    </row>
    <row r="73" spans="1:8" x14ac:dyDescent="0.35">
      <c r="A73">
        <v>63</v>
      </c>
      <c r="B73" t="str" cm="1">
        <f t="array" ref="B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elielilamasabactani</v>
      </c>
      <c r="C73" t="s">
        <v>906</v>
      </c>
      <c r="D73" t="s">
        <v>191</v>
      </c>
      <c r="E73" t="str">
        <f>VLOOKUP(Table15[[#This Row],['#]],'Codigo Cantos'!A4:AN239, 11, FALSE)</f>
        <v>Salmo 22 (21)</v>
      </c>
      <c r="F73" t="s">
        <v>812</v>
      </c>
      <c r="G73" t="str">
        <f>_xlfn.CONCAT("""","archivo","""",": ","""","/cantos/resucito/" &amp; LEFT(Table15[[#This Row],[id]], 1),"/",Table15[[#This Row],[id]],".html","""")</f>
        <v>"archivo": "/cantos/resucito/e/elielilamasabactani.html"</v>
      </c>
      <c r="H73" t="str">
        <f t="shared" si="0"/>
        <v>{ "id": "elielilamasabactani", "titulo": "Elí, elí, lamá sabactaní", "salmo": "Salmo 22 (21)", "letra": "elí, elí, lamá sabactaní 63 sal 22 (21) elí, elí, lamá sabactaní. Dios mío, Dios mío, ¿por qué me has abandonado? ¡qué lejos te siento de mis gritos! de día clamo, y no respondes, grito de noche, y no hay reposo para mí. elí, elí, lamá sabactaní... ¡mas tú eres el santo, tú que vives en medio de mi pueblo! a ti clamaron nuestros padres, y tú les ayudaste, en ti confiaron y nunca quedaron confundidos. entonces yo, ¿por qué no me ayudas? ¿acaso no soy un hombre? eso soy yo: soy un gusano, desprecio de la gente, asco del pueblo, todos los que me ven de mí se ríen, menean la cabeza y dicen: «se confió a Dios, ¡que él lo libre, que él le salve, si tanto dice que le ama!» sí, que tú me amas, sí, que tú me quieres, en el seno de mi madre me formaste; cuando me dio a luz ya me ofreció a ti, desde el vientre de mi madre tú ya eras mi Dios. elí, elí, lamá sabactaní... soy agua sucia que se tira, todos mis huesos se dislocan mi corazón como cera, se derrite en mis entrañas. mi paladar está seco como teja, y mi lengua está pegada a la garganta. elí, elí, lamá sabactaní... perros innumerables me rodean, una banda de malhechores me acomete, taladran mis manos y mis pies. se pueden contar mis huesos; me observan y me miran, se reparten mis vestidos, se sortean mi túnica. ¡mas tú, Dios mío, no estés lejos! ven en mi ayuda, fuerza mía, libra mi alma de la espada, libra mi vida de las fauces del león, libra mi alma de los cuernos de los búfalos. ¡anunciaré, yo, tu nombre a mis hermanos, en medio de la asamblea te cantaré!: «los que a yahveh amáis, dadle alabanza, raza de jacob, glorificad a yahveh, temedle, pueblo de israel». porque ha sido el único que no ha tenido asco de este pobre ni ha desdeña miseria de mi vida; no me ha ocultado su rostro cuando le invocaba, por eso, yo ahora sé que los pobres vivirán. los pobres comerán, serán saciados, los que buscan a yahveh lo encontrarán: ¡su corazón, su corazón, vivirá para siempre!", "archivo": "/cantos/resucito/e/elielilamasabactani.html"},</v>
      </c>
    </row>
    <row r="74" spans="1:8" x14ac:dyDescent="0.35">
      <c r="A74">
        <v>64</v>
      </c>
      <c r="B74" t="str" cm="1">
        <f t="array" ref="B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enmediodeaquelgentio</v>
      </c>
      <c r="C74" t="s">
        <v>907</v>
      </c>
      <c r="D74" t="s">
        <v>192</v>
      </c>
      <c r="E74" t="str">
        <f>VLOOKUP(Table15[[#This Row],['#]],'Codigo Cantos'!A4:AN239, 11, FALSE)</f>
        <v>Lucas 8,42b-48</v>
      </c>
      <c r="F74" t="s">
        <v>813</v>
      </c>
      <c r="G74" t="str">
        <f>_xlfn.CONCAT("""","archivo","""",": ","""","/cantos/resucito/" &amp; LEFT(Table15[[#This Row],[id]], 1),"/",Table15[[#This Row],[id]],".html","""")</f>
        <v>"archivo": "/cantos/resucito/e/enmediodeaquelgentio.html"</v>
      </c>
      <c r="H74" t="str">
        <f t="shared" si="0"/>
        <v>{ "id": "enmediodeaquelgentio", "titulo": "En medio de aquel gentío ", "salmo": "Lucas 8,42b-48", "letra": "en medio de aquel gentío en medio de aquel gentío, en medio de toda aquella gente una mujer, una mujer le tocó. «¿quién es el que me ha tocado? ¿quién es el que me ha tocado?» dijo cristo, dijo cristo y se paró. una mujer temblorosa, una mujer temblorosa dijo a cristo: «¡he sido yo! que soy una mujer impura, que soy una mujer impura que sufro flujo de sangre. que soy una mujer impura, que soy una mujer impura que sufro flujo de sangre. mas al tocar tu vestido, mas al tocar tu vestido el flujo de sangre se curó». «hija, tu fe, tu fe te ha salvado». en medio de aquel gentío... si quieres tú tocar a cristo, si quieres tú tocar a cristo, lo puedes tocar con la fe. que él es el hijo de Dios, que él es el hijo de Dios que ha venido para curarte, para salvarte. en medio de aquel gentío...", "archivo": "/cantos/resucito/e/enmediodeaquelgentio.html"},</v>
      </c>
    </row>
    <row r="75" spans="1:8" x14ac:dyDescent="0.35">
      <c r="A75">
        <v>65</v>
      </c>
      <c r="B75" t="str" cm="1">
        <f t="array" ref="B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enunanocheoscura</v>
      </c>
      <c r="C75" t="s">
        <v>908</v>
      </c>
      <c r="D75" t="s">
        <v>193</v>
      </c>
      <c r="E75" t="str">
        <f>VLOOKUP(Table15[[#This Row],['#]],'Codigo Cantos'!A4:AN239, 11, FALSE)</f>
        <v>Subida al Monte Carmelo – San Juan de la Cruz</v>
      </c>
      <c r="F75" t="s">
        <v>26</v>
      </c>
      <c r="G75" t="str">
        <f>_xlfn.CONCAT("""","archivo","""",": ","""","/cantos/resucito/" &amp; LEFT(Table15[[#This Row],[id]], 1),"/",Table15[[#This Row],[id]],".html","""")</f>
        <v>"archivo": "/cantos/resucito/e/enunanocheoscura.html"</v>
      </c>
      <c r="H75" t="str">
        <f t="shared" si="0"/>
        <v>{ "id": "enunanocheoscura", "titulo": "En una noche oscura ", "salmo": "Subida al Monte Carmelo – San Juan de la Cruz", "letra": "en una noche oscura (san juan de la cruz) en una noche oscura, con ansias, en amores inflamada, ¡oh dichosa ventura!, bis a. salí sin ser notada, estando ya mi casa sosegada. a oscuras y segura, por la secreta escala, disfrazada, ¡oh dichosa ventura!, a oscuras y en celada, estando ya mi casa sosegada. en la noche dichosa, en secreto, que nadie me veía, ni yo miraba cosa, sin otra luz y guía, sino la que en el corazón ardía aquésta me guiaba más cierto que la luz del mediodía, adonde me esperaba quien yo bien me sabía, en parte donde nadie parecía. ¡oh noche que guiaste! ¡oh noche amable más que la alborada! ¡oh noche que juntaste amado con amada, amada en el amado transformada! ¡oh noche que guiaste! ¡oh noche amable más que la alborada! ¡oh noche que juntaste amado con amada, amada en el amado transformada!", "archivo": "/cantos/resucito/e/enunanocheoscura.html"},</v>
      </c>
    </row>
    <row r="76" spans="1:8" x14ac:dyDescent="0.35">
      <c r="A76">
        <v>66</v>
      </c>
      <c r="B76" t="str" cm="1">
        <f t="array" ref="B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eresdignodetomarellibro</v>
      </c>
      <c r="C76" t="s">
        <v>499</v>
      </c>
      <c r="D76" t="s">
        <v>194</v>
      </c>
      <c r="E76" t="str">
        <f>VLOOKUP(Table15[[#This Row],['#]],'Codigo Cantos'!A4:AN239, 11, FALSE)</f>
        <v>Apocalipsis 5,9ss</v>
      </c>
      <c r="F76" t="s">
        <v>814</v>
      </c>
      <c r="G76" t="str">
        <f>_xlfn.CONCAT("""","archivo","""",": ","""","/cantos/resucito/" &amp; LEFT(Table15[[#This Row],[id]], 1),"/",Table15[[#This Row],[id]],".html","""")</f>
        <v>"archivo": "/cantos/resucito/e/eresdignodetomarellibro.html"</v>
      </c>
      <c r="H76" t="str">
        <f t="shared" ref="H76:H139" si="1">_xlfn.CONCAT("{ ","""","id","""",": ","""","",B76,"""",", ","""","titulo","""",": ","""",C76,"""",", ","""","salmo","""",": ","""",E76,"""",", ","""","letra","""",": ","""",F76,"""",", ",G76,"},")</f>
        <v>{ "id": "eresdignodetomarellibro", "titulo": "Eres digno de tomar el libro", "salmo": "Apocalipsis 5,9ss", "letra": "eres digno de tomar el libro eres digno de tomar el libro y abrir sus sellos porque tú has sido inmolado y has comprado con tu sangre hombres de toda raza, lengua, pueblo y nación; y has hecho de ellos para nuestro Dios un reino de sacerdotes, y reinan, y reinan sobre la tierra. eres digno, cordero degollado, de tomar el libro y abrir sus sellos porque has comprado con tu sangre hombres de toda raza, lengua, pueblo y nación; digno eres, cordero degollado, de recibir el poder, la riqueza y la gloria, la sabiduría, el honor y la alabanza, porque has comprado con tu sangre hombres de toda raza, lengua, pueblo y nación", "archivo": "/cantos/resucito/e/eresdignodetomarellibro.html"},</v>
      </c>
    </row>
    <row r="77" spans="1:8" x14ac:dyDescent="0.35">
      <c r="A77">
        <v>67</v>
      </c>
      <c r="B77" t="str" cm="1">
        <f t="array" ref="B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ereshermoso</v>
      </c>
      <c r="C77" t="s">
        <v>500</v>
      </c>
      <c r="D77" t="s">
        <v>196</v>
      </c>
      <c r="E77" t="str">
        <f>VLOOKUP(Table15[[#This Row],['#]],'Codigo Cantos'!A4:AN239, 11, FALSE)</f>
        <v xml:space="preserve">Salmo 45 (44) </v>
      </c>
      <c r="F77" t="s">
        <v>27</v>
      </c>
      <c r="G77" t="str">
        <f>_xlfn.CONCAT("""","archivo","""",": ","""","/cantos/resucito/" &amp; LEFT(Table15[[#This Row],[id]], 1),"/",Table15[[#This Row],[id]],".html","""")</f>
        <v>"archivo": "/cantos/resucito/e/ereshermoso.html"</v>
      </c>
      <c r="H77" t="str">
        <f t="shared" si="1"/>
        <v>{ "id": "ereshermoso", "titulo": "Eres hermoso", "salmo": "Salmo 45 (44) ", "letra": "eres hermoso eres hermoso, el más hermoso de los hijos de adán, de los hijos de adán. la gracia está en tus labios. eres bendito, el bendito para siempre. ciñe la espada a tu flanco, oh valiente, y marcha lleno de gloria y esplendor, cabalga por la verdad, la mansedumbre, la justicia. ¡tensa tu arco, que hace temible tu derecha! agudas son tus flechas, te han sido entregados los pueblos. te han sido entregados los pueblos. eres hermoso... desde los palacios de marfil las cítaras cantan para ti. hijas de reyes son tus favoritas; a tu derecha está la reina, en oro de ofir. a tu derecha está la reina en oro de ofir. eres hermoso... escucha, hija, y mira, inclina el oído, olvida tu pueblo y la casa de tu padre, y el rey se prendará de tu belleza. y el rey se prendará de tu belleza. el es tu señor, ¡entrégate a él! y en lugar de padres, tendrás hijos, que serán príncipes sobre la tierra. eres hermoso...", "archivo": "/cantos/resucito/e/ereshermoso.html"},</v>
      </c>
    </row>
    <row r="78" spans="1:8" x14ac:dyDescent="0.35">
      <c r="A78">
        <v>68</v>
      </c>
      <c r="B78" t="str" cm="1">
        <f t="array" ref="B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espaciente</v>
      </c>
      <c r="C78" t="s">
        <v>502</v>
      </c>
      <c r="D78" t="s">
        <v>197</v>
      </c>
      <c r="E78" t="str">
        <f>VLOOKUP(Table15[[#This Row],['#]],'Codigo Cantos'!A4:AN239, 11, FALSE)</f>
        <v xml:space="preserve">Himno al Espíritu Santo (Kiko Argüello) </v>
      </c>
      <c r="F78" t="s">
        <v>815</v>
      </c>
      <c r="G78" t="str">
        <f>_xlfn.CONCAT("""","archivo","""",": ","""","/cantos/resucito/" &amp; LEFT(Table15[[#This Row],[id]], 1),"/",Table15[[#This Row],[id]],".html","""")</f>
        <v>"archivo": "/cantos/resucito/e/espaciente.html"</v>
      </c>
      <c r="H78" t="str">
        <f t="shared" si="1"/>
        <v>{ "id": "espaciente", "titulo": "Es paciente", "salmo": "Himno al Espíritu Santo (Kiko Argüello) ", "letra": "es paciente himno al espíritu santo (kiko argüello) el espíritu santo es el yugo suave, es el yugo suave y ligero. el espíritu santo es el yugo suave, es el yugo suave y ligero. lleno de comprensión, lleno de misericordia con nuestras faltas, lleno de ternura y compasión y de amor sin límites. es paciente, es benigno, es el sumo bien, es el don de Dios, es la garantía de la vida eterna, es el «paráclito•. habitando en el hombre, nos perdona siempre, habitando en el hombre, espera siempre. lo comprende todo, lo excusa todo. nos defiende siempre, y nos enseña a ser pacientes con nuestros pecados. nos dice quiénes somos, y nos dice dónde andamos, cuál es el camino y porqué sufrimos. es paciente, es benigno... nos dice que en nuestra vida todo es santo, que nuestra historia es santa, y nos conduce al abandono total en cristo. en él nada se pretende, se acepta todo, se soporta todo. porque parecerse al señor sobre la cruz es nuestra gloria, es la verdad, es la santidad, es nuestro ser cristiano.", "archivo": "/cantos/resucito/e/espaciente.html"},</v>
      </c>
    </row>
    <row r="79" spans="1:8" x14ac:dyDescent="0.35">
      <c r="A79">
        <v>69</v>
      </c>
      <c r="B79" t="str" cm="1">
        <f t="array" ref="B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escondemeenloocultodetutienda</v>
      </c>
      <c r="C79" t="s">
        <v>909</v>
      </c>
      <c r="D79" t="s">
        <v>198</v>
      </c>
      <c r="E79" t="str">
        <f>VLOOKUP(Table15[[#This Row],['#]],'Codigo Cantos'!A4:AN239, 11, FALSE)</f>
        <v>Salmo 27 (26)</v>
      </c>
      <c r="F79" t="s">
        <v>28</v>
      </c>
      <c r="G79" t="str">
        <f>_xlfn.CONCAT("""","archivo","""",": ","""","/cantos/resucito/" &amp; LEFT(Table15[[#This Row],[id]], 1),"/",Table15[[#This Row],[id]],".html","""")</f>
        <v>"archivo": "/cantos/resucito/e/escondemeenloocultodetutienda.html"</v>
      </c>
      <c r="H79" t="str">
        <f t="shared" si="1"/>
        <v>{ "id": "escondemeenloocultodetutienda", "titulo": "Escóndeme en lo oculto de tu tienda ", "salmo": "Salmo 27 (26)", "letra": "escóndeme en lo oculto de tu tienda escóndeme en lo oculto de tu tienda, sobre tu roca levántame. yahveh es mi luz y mi salvación, ¿a quién he de temer? yahveh es el refugio de mi vida, ¿por quién he de temblar? escóndeme... cuando se acercan contra mí los malvados a devorar mi carne, son ellos, mis adversarios y enemigos, los que tropiezan y sucumben. escóndeme... aunque acampe un ejército contra mí, mi corazón no teme; aunque estalle una guerra contra mí, estoy seguro en ella. escóndeme... una cosa he pedido a yahveh, eso solo estoy buscando: habitar en la casa de yahveh, todos los días de mi vida. escóndeme... él me dará cobijo en su cabaña el día de la desdicha; me esconderá en lo oculto de su tienda, sobre su roca me levantará. escóndeme... escucha, yahveh, mi voz que clama, ¡tenme piedad, respóndeme! sí, yahveh, tu rostro busco: no me ocultes tu rostro.", "archivo": "/cantos/resucito/e/escondemeenloocultodetutienda.html"},</v>
      </c>
    </row>
    <row r="80" spans="1:8" x14ac:dyDescent="0.35">
      <c r="A80">
        <v>70</v>
      </c>
      <c r="B80" t="str" cm="1">
        <f t="array" ref="B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escuchadislaslejanas</v>
      </c>
      <c r="C80" t="s">
        <v>910</v>
      </c>
      <c r="D80" t="s">
        <v>199</v>
      </c>
      <c r="E80" t="str">
        <f>VLOOKUP(Table15[[#This Row],['#]],'Codigo Cantos'!A4:AN239, 11, FALSE)</f>
        <v>Isaias 49,1-16 - Segundo canto de Siervo de Yahveh</v>
      </c>
      <c r="F80" t="s">
        <v>29</v>
      </c>
      <c r="G80" t="str">
        <f>_xlfn.CONCAT("""","archivo","""",": ","""","/cantos/resucito/" &amp; LEFT(Table15[[#This Row],[id]], 1),"/",Table15[[#This Row],[id]],".html","""")</f>
        <v>"archivo": "/cantos/resucito/e/escuchadislaslejanas.html"</v>
      </c>
      <c r="H80" t="str">
        <f t="shared" si="1"/>
        <v>{ "id": "escuchadislaslejanas", "titulo": "Escuchad, islas lejanas ", "salmo": "Isaias 49,1-16 - Segundo canto de Siervo de Yahveh", "letra": "escuchad, islas lejanas segundo canto de siervo de yahveh - is 49,1-16 escuchad, islas lejanas, prestad atención, naciones, así habla el señor, el santo de israel: aquel que tiene la vida despreciada y es el abominio de las gentes, al esclavo de los dominadores: te verán los reyes, se pondrán en pie. los príncipes de la tierra se inclinarán, yo te he elegido, te he elegido. en el día favorable te ayudaré, en el día de la muerte te asistiré, pues te he elegido como alianza a las naciones. dirás a los prisioneros: «salid»; dirás a los ciegos: «mirad»; conducirás a los pueblos por el camino de la vida. te verán los reyes... mas sión dice: «yahveh me ha abandonado, yahveh me ha olvidado». ¿acaso una madre olvida a su hijo de pecho, es que se olvida del hijo de su seno? pues aunque una madre se olvidase de su hijo, yo jamás te olvidaré. mírame, en las palmas de mis manos te llevo tatuada. mírame, en las palmas de mis manos te llevo tatuada.", "archivo": "/cantos/resucito/e/escuchadislaslejanas.html"},</v>
      </c>
    </row>
    <row r="81" spans="1:8" x14ac:dyDescent="0.35">
      <c r="A81">
        <v>71</v>
      </c>
      <c r="B81" t="str" cm="1">
        <f t="array" ref="B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esteeseldiaenqueactuoelsenor</v>
      </c>
      <c r="C81" t="s">
        <v>959</v>
      </c>
      <c r="D81" t="s">
        <v>200</v>
      </c>
      <c r="E81" t="str">
        <f>VLOOKUP(Table15[[#This Row],['#]],'Codigo Cantos'!A4:AN239, 11, FALSE)</f>
        <v>Sal 118 (117)</v>
      </c>
      <c r="F81" t="s">
        <v>30</v>
      </c>
      <c r="G81" t="str">
        <f>_xlfn.CONCAT("""","archivo","""",": ","""","/cantos/resucito/" &amp; LEFT(Table15[[#This Row],[id]], 1),"/",Table15[[#This Row],[id]],".html","""")</f>
        <v>"archivo": "/cantos/resucito/e/esteeseldiaenqueactuoelsenor.html"</v>
      </c>
      <c r="H81" t="str">
        <f t="shared" si="1"/>
        <v>{ "id": "esteeseldiaenqueactuoelsenor", "titulo": "Este es el día en que actuó el Señor ", "salmo": "Sal 118 (117)", "letra": "este es el día en que actuó el señor 71 no he de morir, que viviré, no he de morir, que viviré, para cantar las hazañas del señor. me castigó, me castigó. me castigó, me castigó, pero no me dejó en la muerte. dad gracias al señor porque es bueno, porque es eterna su misericordia. que lo diga la casa de israel: es eterna... que lo diga la casa de aarón: es eterna... que lo digan los fieles del señor: es eterna... mejor es confiar en el señor que fiarse de los hombres, mejor es apoyarse en el señor que confiar en los inteligentes. me rodeaban, me rodeaban, me rodeaban, me rodeaban, en el nombre del señor los rechacé. me empujaban, me empujaban, me empujaban, me empujaban, pero el señor me ayudó. escuchad: hay cantos de victoria en las tiendas de los justos: ((la diestra del señor es poderosa, es excelsa la diestra del señor•. no he de morir... ...en la muerte. abridme las puertas del triunfo y entraré para dar gracias al señor. esta es la puerta del señor: los vencedores entrarán por ella. la piedra que desecharon los arquitectos es ahora la piedra angular. es el señor quien lo ha hecho, ha sido un milagro patente. este es el día en que actuó el señor: sea nuestra alegría y nuestro gozo. no he de morir... ...en la muerte.", "archivo": "/cantos/resucito/e/esteeseldiaenqueactuoelsenor.html"},</v>
      </c>
    </row>
    <row r="82" spans="1:8" x14ac:dyDescent="0.35">
      <c r="A82">
        <v>72</v>
      </c>
      <c r="B82" t="str" cm="1">
        <f t="array" ref="B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esteeselmandamientomio</v>
      </c>
      <c r="C82" t="s">
        <v>911</v>
      </c>
      <c r="D82" t="s">
        <v>201</v>
      </c>
      <c r="E82" t="str">
        <f>VLOOKUP(Table15[[#This Row],['#]],'Codigo Cantos'!A4:AN239, 11, FALSE)</f>
        <v>Jn 15,12ss</v>
      </c>
      <c r="F82" t="s">
        <v>31</v>
      </c>
      <c r="G82" t="str">
        <f>_xlfn.CONCAT("""","archivo","""",": ","""","/cantos/resucito/" &amp; LEFT(Table15[[#This Row],[id]], 1),"/",Table15[[#This Row],[id]],".html","""")</f>
        <v>"archivo": "/cantos/resucito/e/esteeselmandamientomio.html"</v>
      </c>
      <c r="H82" t="str">
        <f t="shared" si="1"/>
        <v>{ "id": "esteeselmandamientomio", "titulo": "Este es el mandamiento mío ", "salmo": "Jn 15,12ss", "letra": "este es el mandamiento mío este es el mandamiento mío: que os améis. este es el mandamiento mío: que os améis los unos a los otros como yo os he amado, como yo os he amado, como yo os he amado. nadie tiene mayor amor que el que da su vida por sus amigos. vosotros sois mis amigos, vosotros sois mis amigos. vosotros sois mis amigos, vosotros sois mis amigos. no me habéis elegido vosotros a mí, no me habéis elegido vosotros a mí, sino que yo os he elegido a vosotros, sino que yo os he elegido a vosotros. si el mundo os odia sabed que antes me ha odiado a mí; si el mundo os odia. padre, como tú estás en mí y yo estoy en ti, que ellos sean uno en nosotros, que ellos sean uno en nosotros, para que el mundo crea que tú me has enviado, para que el mundo crea que tú me has enviado. este es el mandamiento mío: que os améis como yo os he amado, que os améis como yo os he amado.", "archivo": "/cantos/resucito/e/esteeselmandamientomio.html"},</v>
      </c>
    </row>
    <row r="83" spans="1:8" x14ac:dyDescent="0.35">
      <c r="A83">
        <v>73</v>
      </c>
      <c r="B83" t="str" cm="1">
        <f t="array" ref="B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evenushalomalejem</v>
      </c>
      <c r="C83" t="s">
        <v>912</v>
      </c>
      <c r="D83" t="s">
        <v>203</v>
      </c>
      <c r="E83" t="str">
        <f>VLOOKUP(Table15[[#This Row],['#]],'Codigo Cantos'!A4:AN239, 11, FALSE)</f>
        <v>Melodía hebraica</v>
      </c>
      <c r="F83" t="s">
        <v>32</v>
      </c>
      <c r="G83" t="str">
        <f>_xlfn.CONCAT("""","archivo","""",": ","""","/cantos/resucito/" &amp; LEFT(Table15[[#This Row],[id]], 1),"/",Table15[[#This Row],[id]],".html","""")</f>
        <v>"archivo": "/cantos/resucito/e/evenushalomalejem.html"</v>
      </c>
      <c r="H83" t="str">
        <f t="shared" si="1"/>
        <v>{ "id": "evenushalomalejem", "titulo": "Evenu shalom alejem ", "salmo": "Melodía hebraica", "letra": "evenu shalom alejem evenu shalom alejem, evenu shalom alejem, evenu shalom alejem, evenu shalom, shalom, shalom alejem. que sea la paz con nosotros, que sea la paz con nosotros, que sea la paz con nosotros, evenu shalom, shalom, shalom alejem. evenu shalom alejem... e sia la pace con noi, e sia la pace con noi, e sia la pace con noi, evenu shalom, shalom, shalom alejem. melodía hebraica et la paix soit avec nous... and may peace be with us... und sei der friede mit uns... evenu shalom alejem... digamos la paz al mundo, cantemos la paz al mundo, que nuestra vida sea gloriosa, yo te saludo: la paz, la paz sea contigo. evenu shalom alejem...", "archivo": "/cantos/resucito/e/evenushalomalejem.html"},</v>
      </c>
    </row>
    <row r="84" spans="1:8" x14ac:dyDescent="0.35">
      <c r="A84">
        <v>74</v>
      </c>
      <c r="B84" t="str" cm="1">
        <f t="array" ref="B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extiendomismanos</v>
      </c>
      <c r="C84" t="s">
        <v>913</v>
      </c>
      <c r="D84" t="s">
        <v>205</v>
      </c>
      <c r="E84" t="str">
        <f>VLOOKUP(Table15[[#This Row],['#]],'Codigo Cantos'!A4:AN239, 11, FALSE)</f>
        <v>Oda XXVII de Salomón</v>
      </c>
      <c r="F84" t="s">
        <v>33</v>
      </c>
      <c r="G84" t="str">
        <f>_xlfn.CONCAT("""","archivo","""",": ","""","/cantos/resucito/" &amp; LEFT(Table15[[#This Row],[id]], 1),"/",Table15[[#This Row],[id]],".html","""")</f>
        <v>"archivo": "/cantos/resucito/e/extiendomismanos.html"</v>
      </c>
      <c r="H84" t="str">
        <f t="shared" si="1"/>
        <v>{ "id": "extiendomismanos", "titulo": "Extiendo mis manos ", "salmo": "Oda XXVII de Salomón", "letra": "extiendo mis manos extiendo mis manos, extiendo mis manos, y grito al señor, y grito al señor. abbá, padre mío, abbá, padre mío. bis a. en tus manos encomiendo mi espíritu, en tus manos encomiendo mi espíritu. extiendo mis manos... porque el extender las manos es el signo de su cruz, y el estar derecho es el leño alzado, es el leño alzado. extiendo mis manos...", "archivo": "/cantos/resucito/e/extiendomismanos.html"},</v>
      </c>
    </row>
    <row r="85" spans="1:8" x14ac:dyDescent="0.35">
      <c r="A85">
        <v>75</v>
      </c>
      <c r="B85" t="str" cm="1">
        <f t="array" ref="B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exultadjustosenelsenor</v>
      </c>
      <c r="C85" t="s">
        <v>513</v>
      </c>
      <c r="D85" t="s">
        <v>207</v>
      </c>
      <c r="E85" t="str">
        <f>VLOOKUP(Table15[[#This Row],['#]],'Codigo Cantos'!A4:AN239, 11, FALSE)</f>
        <v>Sal 33 (32)</v>
      </c>
      <c r="F85" t="s">
        <v>34</v>
      </c>
      <c r="G85" t="str">
        <f>_xlfn.CONCAT("""","archivo","""",": ","""","/cantos/resucito/" &amp; LEFT(Table15[[#This Row],[id]], 1),"/",Table15[[#This Row],[id]],".html","""")</f>
        <v>"archivo": "/cantos/resucito/e/exultadjustosenelsenor.html"</v>
      </c>
      <c r="H85" t="str">
        <f t="shared" si="1"/>
        <v>{ "id": "exultadjustosenelsenor", "titulo": "Exultad, justos, en el Señor", "salmo": "Sal 33 (32)", "letra": "exultad, justos, en el señor sal 33 (32) exultad, justos, en el señor, de los santos es propia la alabanza. dad gracias al señor con la cítara, con el arpa de diez cuerdas tocad para él. cantad al señor un cantar nuevo, tocad la cítara con arte y aclamadle. porque recta es la palabra del señor, verdad son todas sus obras. en él están la justicia y el derecho, de su amor está llena la tierra. [melisma] exultad, justos, en el señor... la palabra del señor hizo los cielos, el aliento de su boca sus ejércitos. el señor anula los planes de las naciones, hace vanos los proyectos de los pueblos. mas el proyecto del señor, el proyecto del señor subsiste por siempre. [melisma] exultad, justos, en el señor...", "archivo": "/cantos/resucito/e/exultadjustosenelsenor.html"},</v>
      </c>
    </row>
    <row r="86" spans="1:8" x14ac:dyDescent="0.35">
      <c r="A86">
        <v>76</v>
      </c>
      <c r="B86" t="str" cm="1">
        <f t="array" ref="B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felicidadparaelhombre</v>
      </c>
      <c r="C86" t="s">
        <v>914</v>
      </c>
      <c r="D86" t="s">
        <v>208</v>
      </c>
      <c r="E86" t="str">
        <f>VLOOKUP(Table15[[#This Row],['#]],'Codigo Cantos'!A4:AN239, 11, FALSE)</f>
        <v>Sal 128 (127)</v>
      </c>
      <c r="F86" t="s">
        <v>816</v>
      </c>
      <c r="G86" t="str">
        <f>_xlfn.CONCAT("""","archivo","""",": ","""","/cantos/resucito/" &amp; LEFT(Table15[[#This Row],[id]], 1),"/",Table15[[#This Row],[id]],".html","""")</f>
        <v>"archivo": "/cantos/resucito/f/felicidadparaelhombre.html"</v>
      </c>
      <c r="H86" t="str">
        <f t="shared" si="1"/>
        <v>{ "id": "felicidadparaelhombre", "titulo": "Felicidad para el hombre ", "salmo": "Sal 128 (127)", "letra": "felicidad para el hombre felicidad para el hombre que teme al señor, felicidad para el hombre que camina por su sendero. vivirá del trabajo de sus manos, será feliz y gozará de todo bien; bis a. su esposa como vid fecunda en medio de su casa; sus hijos, como brotes de olivo en torno a su mesa. felicidad para el hombre... así será bendecido el hombre que teme al señor. ¡que te bendiga Dios desde sión, que puedas tú ver la prosperidad de jerusalén, que puedas tú ver a los hijos de tus hijos! ¡paz a israel! felicidad para el hombre...", "archivo": "/cantos/resucito/f/felicidadparaelhombre.html"},</v>
      </c>
    </row>
    <row r="87" spans="1:8" x14ac:dyDescent="0.35">
      <c r="A87">
        <v>77</v>
      </c>
      <c r="B87" t="str" cm="1">
        <f t="array" ref="B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graciasayahveh</v>
      </c>
      <c r="C87" t="s">
        <v>518</v>
      </c>
      <c r="D87" t="s">
        <v>210</v>
      </c>
      <c r="E87" t="str">
        <f>VLOOKUP(Table15[[#This Row],['#]],'Codigo Cantos'!A4:AN239, 11, FALSE)</f>
        <v>Sal 136 (135) - Melodía hebraica</v>
      </c>
      <c r="F87" t="s">
        <v>817</v>
      </c>
      <c r="G87" t="str">
        <f>_xlfn.CONCAT("""","archivo","""",": ","""","/cantos/resucito/" &amp; LEFT(Table15[[#This Row],[id]], 1),"/",Table15[[#This Row],[id]],".html","""")</f>
        <v>"archivo": "/cantos/resucito/g/graciasayahveh.html"</v>
      </c>
      <c r="H87" t="str">
        <f t="shared" si="1"/>
        <v>{ "id": "graciasayahveh", "titulo": "Gracias a Yahveh", "salmo": "Sal 136 (135) - Melodía hebraica", "letra": "gracias a yahveh 77 sal 136 (135) - melodía hebraica gracias a yahveh, aleluya. gracias a yahveh, aleluya. gracias a yahveh, aleluya. gracias a yahveh, aleluya. demos gracias al Dios de los Dioses, porque eterna es su misericordia, demos gracias al señor de los señores. gracias a yahveh... él ha abierto en dos partes el mar rojo, porque eterna es su misericordia, hizo pasar por en medio a su pueblo. gracias a yahveh... él ha abierto un camino en el desierto, porque eterna es su misericordia, e hizo con el pueblo una alianza para siempre. gracias a yahveh... él los condujo a la tierra prometida, porque eterna es su misericordia, una tierra que mana leche y miel. gracias a yahveh... en la angustia no nos abandona, porque eterna es su misericordia, él nos libra de nuestros enemigos. gracias a yahveh...", "archivo": "/cantos/resucito/g/graciasayahveh.html"},</v>
      </c>
    </row>
    <row r="88" spans="1:8" x14ac:dyDescent="0.35">
      <c r="A88">
        <v>78</v>
      </c>
      <c r="B88" t="str" cm="1">
        <f t="array" ref="B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gritadjubilosos</v>
      </c>
      <c r="C88" t="s">
        <v>519</v>
      </c>
      <c r="D88" t="s">
        <v>212</v>
      </c>
      <c r="E88" t="str">
        <f>VLOOKUP(Table15[[#This Row],['#]],'Codigo Cantos'!A4:AN239, 11, FALSE)</f>
        <v>Isaías 12,1ss</v>
      </c>
      <c r="F88" t="s">
        <v>818</v>
      </c>
      <c r="G88" t="str">
        <f>_xlfn.CONCAT("""","archivo","""",": ","""","/cantos/resucito/" &amp; LEFT(Table15[[#This Row],[id]], 1),"/",Table15[[#This Row],[id]],".html","""")</f>
        <v>"archivo": "/cantos/resucito/g/gritadjubilosos.html"</v>
      </c>
      <c r="H88" t="str">
        <f t="shared" si="1"/>
        <v>{ "id": "gritadjubilosos", "titulo": "Gritad jubilosos", "salmo": "Isaías 12,1ss", "letra": "gritad jubilosos is 12,1ss gritad jubilosos: «qué grande es en medio de ti bis el santo de israel•. el señor es mi Dios y mi salvador, confiaré y no temeré, porque mi fuerza y mi canto es el señor, él es mi salvación. gritad jubilosos... sacaréis agua con gozo de las fuentes de la salvación. dad gracias al señor, invocad su nombre, proclamad entre los pueblos sus hazañas. gritad jubilosos... cantad al señor, que hizo proezas, anunciadlas por toda la tierra, gritad jubilosos, exultad, habitantes de sión. gritad jubilosos...", "archivo": "/cantos/resucito/g/gritadjubilosos.html"},</v>
      </c>
    </row>
    <row r="89" spans="1:8" x14ac:dyDescent="0.35">
      <c r="A89">
        <v>79</v>
      </c>
      <c r="B89" t="str" cm="1">
        <f t="array" ref="B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haciatimoradasanta</v>
      </c>
      <c r="C89" t="s">
        <v>521</v>
      </c>
      <c r="D89" t="s">
        <v>213</v>
      </c>
      <c r="E89" t="str">
        <f>VLOOKUP(Table15[[#This Row],['#]],'Codigo Cantos'!A4:AN239, 11, FALSE)</f>
        <v>Himno procesional eucarístico (Kiko Argüello)</v>
      </c>
      <c r="F89" t="s">
        <v>35</v>
      </c>
      <c r="G89" t="str">
        <f>_xlfn.CONCAT("""","archivo","""",": ","""","/cantos/resucito/" &amp; LEFT(Table15[[#This Row],[id]], 1),"/",Table15[[#This Row],[id]],".html","""")</f>
        <v>"archivo": "/cantos/resucito/h/haciatimoradasanta.html"</v>
      </c>
      <c r="H89" t="str">
        <f t="shared" si="1"/>
        <v>{ "id": "haciatimoradasanta", "titulo": "Hacia ti, morada santa", "salmo": "Himno procesional eucarístico (Kiko Argüello)", "letra": "hacia ti, morada santa himno procesional eucarístico (klko argüello) hacia ti, morada santa, hacia ti, tierra del salvador, peregrinos, caminantes, vamos hacia ti. venimos a tu mesa, sellaremos tu pacto, comeremos tu carne, tu sangre nos limpiará. reinaremos contigo en tu morada santa, beberemos tu sangre, tu fe nos salvará. hacia ti, morada santa... somos tu pueblo santo, que hoy camina unido, tú vas entre nosotros, tu amor nos guiará. tú eres el camino, tú eres la esperanza, hermano de los pobres. amén. aleluya. hacia ti, morada santa...", "archivo": "/cantos/resucito/h/haciatimoradasanta.html"},</v>
      </c>
    </row>
    <row r="90" spans="1:8" x14ac:dyDescent="0.35">
      <c r="A90">
        <v>80</v>
      </c>
      <c r="B90" t="str" cm="1">
        <f t="array" ref="B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hastacuando</v>
      </c>
      <c r="C90" t="s">
        <v>523</v>
      </c>
      <c r="D90" t="s">
        <v>214</v>
      </c>
      <c r="E90" t="str">
        <f>VLOOKUP(Table15[[#This Row],['#]],'Codigo Cantos'!A4:AN239, 11, FALSE)</f>
        <v>Sal 13 (12)</v>
      </c>
      <c r="F90" t="s">
        <v>36</v>
      </c>
      <c r="G90" t="str">
        <f>_xlfn.CONCAT("""","archivo","""",": ","""","/cantos/resucito/" &amp; LEFT(Table15[[#This Row],[id]], 1),"/",Table15[[#This Row],[id]],".html","""")</f>
        <v>"archivo": "/cantos/resucito/h/hastacuando.html"</v>
      </c>
      <c r="H90" t="str">
        <f t="shared" si="1"/>
        <v>{ "id": "hastacuando", "titulo": "Hasta cuándo", "salmo": "Sal 13 (12)", "letra": "hasta cuándo ¿hasta cuándo, por fin te acordarás, yahveh, de mí, y tu rostro a mí lo volverás? cantaré a yahveh, cantaré al que es mi redentor. mírame, respóndeme, yahveh, amor de mí, alumbra mis ojos, no me duerma yo en la muerte. cantaré a yahveh... que no puedan, decir mis enemigos: ••le vencí», mis enemigos se alegrarán si yo cayera. cantaré a yahveh... pero yo espero en tu piedad, y mi corazón se alegrará en tu salvación. cantaré a yahveh...", "archivo": "/cantos/resucito/h/hastacuando.html"},</v>
      </c>
    </row>
    <row r="91" spans="1:8" x14ac:dyDescent="0.35">
      <c r="A91">
        <v>81</v>
      </c>
      <c r="B91" t="str" cm="1">
        <f t="array" ref="B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heaquimisiervo</v>
      </c>
      <c r="C91" t="s">
        <v>524</v>
      </c>
      <c r="D91" t="s">
        <v>216</v>
      </c>
      <c r="E91" t="str">
        <f>VLOOKUP(Table15[[#This Row],['#]],'Codigo Cantos'!A4:AN239, 11, FALSE)</f>
        <v>Isaías 42,1-4; Mateo 12,18-21 - Primer canto de Siervo de Yahveh</v>
      </c>
      <c r="F91" t="s">
        <v>37</v>
      </c>
      <c r="G91" t="str">
        <f>_xlfn.CONCAT("""","archivo","""",": ","""","/cantos/resucito/" &amp; LEFT(Table15[[#This Row],[id]], 1),"/",Table15[[#This Row],[id]],".html","""")</f>
        <v>"archivo": "/cantos/resucito/h/heaquimisiervo.html"</v>
      </c>
      <c r="H91" t="str">
        <f t="shared" si="1"/>
        <v>{ "id": "heaquimisiervo", "titulo": "He aquí mi siervo", "salmo": "Isaías 42,1-4; Mateo 12,18-21 - Primer canto de Siervo de Yahveh", "letra": "he aquí mi siervo primer canto de siervo de yahveh - is 42,1-4; mt 12,18-21 he aquí mi siervo a quien elegí, he aquí mi siervo a quien elegí, mi amado, en quien mi alma se complace, mi amado a quien elegí. haré descansar mi espíritu sobre él, y anunciará el derecho a las naciones, y anunciará el derecho a las naciones. no disputará ni gritará, nadie oirá su voz en las plazas. la caña cascada no la quebrará, la mecha humeante no apagará, hasta hacer triunfar el derecho, hasta hacer triunfar el derecho. y en su nombre, y en su nombre pondrán las naciones su esperanza.", "archivo": "/cantos/resucito/h/heaquimisiervo.html"},</v>
      </c>
    </row>
    <row r="92" spans="1:8" x14ac:dyDescent="0.35">
      <c r="A92">
        <v>82</v>
      </c>
      <c r="B92" t="str" cm="1">
        <f t="array" ref="B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heaquiquevengopresto</v>
      </c>
      <c r="C92" t="s">
        <v>528</v>
      </c>
      <c r="D92" t="s">
        <v>217</v>
      </c>
      <c r="E92" t="str">
        <f>VLOOKUP(Table15[[#This Row],['#]],'Codigo Cantos'!A4:AN239, 11, FALSE)</f>
        <v>Apocalipsis 22,12-16</v>
      </c>
      <c r="F92" t="s">
        <v>38</v>
      </c>
      <c r="G92" t="str">
        <f>_xlfn.CONCAT("""","archivo","""",": ","""","/cantos/resucito/" &amp; LEFT(Table15[[#This Row],[id]], 1),"/",Table15[[#This Row],[id]],".html","""")</f>
        <v>"archivo": "/cantos/resucito/h/heaquiquevengopresto.html"</v>
      </c>
      <c r="H92" t="str">
        <f t="shared" si="1"/>
        <v>{ "id": "heaquiquevengopresto", "titulo": "He aquí que vengo presto", "salmo": "Apocalipsis 22,12-16", "letra": "he aquí que vengo presto ap 22,12-16 he aquí que vengo presto y conmigo mi recompensa para dar a cada uno según sus obras. yo soy el alfa y la omega, el primero y el último, el primero y el último, el principio y el fin. bienaventurados los que lavan sus túnicas para tener derecho al árbol de la vida yo soy la raíz y el linaje de david la estrella de la mañana", "archivo": "/cantos/resucito/h/heaquiquevengopresto.html"},</v>
      </c>
    </row>
    <row r="93" spans="1:8" x14ac:dyDescent="0.35">
      <c r="A93">
        <v>83</v>
      </c>
      <c r="B93" t="str" cm="1">
        <f t="array" ref="B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heesperadoenelsenor</v>
      </c>
      <c r="C93" t="s">
        <v>530</v>
      </c>
      <c r="D93" t="s">
        <v>218</v>
      </c>
      <c r="E93" t="str">
        <f>VLOOKUP(Table15[[#This Row],['#]],'Codigo Cantos'!A4:AN239, 11, FALSE)</f>
        <v>Salmo 40 (39)</v>
      </c>
      <c r="F93" t="s">
        <v>819</v>
      </c>
      <c r="G93" t="str">
        <f>_xlfn.CONCAT("""","archivo","""",": ","""","/cantos/resucito/" &amp; LEFT(Table15[[#This Row],[id]], 1),"/",Table15[[#This Row],[id]],".html","""")</f>
        <v>"archivo": "/cantos/resucito/h/heesperadoenelsenor.html"</v>
      </c>
      <c r="H93" t="str">
        <f t="shared" si="1"/>
        <v>{ "id": "heesperadoenelsenor", "titulo": "He esperado en el Señor", "salmo": "Salmo 40 (39)", "letra": "he esperado en el señor sal 40 (39) he esperado, he esperado en el señor, y él hacia mí se ha inclinado, ha escuchado mi grito, me ha sacado de la fosa de la muerte. me ha sacado del fango de la ciénaga, ha puesto mis pies sobre la roca, ha establecido mis pasos bis a. en un camino, en un camino de salvación. he esperado... ha puesto en mi boca un cantar nuevo, una alabanza, una alabanza a nuestro Dios. muchos vendrán y lo verán, y tantos en él confiarán Dios mío, ¡cuántas maravillas, cuántos prodigios en nuestro favor! si los quiero anunciar y proclamar, son tantos que me superan en número. he esperado... no quisiste sacrificios ni oblación, por eso me has abierto el oído. no has querido víctima por la culpa, por eso he dicho: he aquí que vengo para hacer tu voluntad. he esperado... de mí está escrito en tu libro que yo haga, señor, tu voluntad. Dios mío, eso sólo quiero: tu palabra, tu palabra en mis entrañas", "archivo": "/cantos/resucito/h/heesperadoenelsenor.html"},</v>
      </c>
    </row>
    <row r="94" spans="1:8" x14ac:dyDescent="0.35">
      <c r="A94">
        <v>84</v>
      </c>
      <c r="B94" t="str" cm="1">
        <f t="array" ref="B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hijasdejerusalen</v>
      </c>
      <c r="C94" t="s">
        <v>915</v>
      </c>
      <c r="D94" t="s">
        <v>219</v>
      </c>
      <c r="E94" t="str">
        <f>VLOOKUP(Table15[[#This Row],['#]],'Codigo Cantos'!A4:AN239, 11, FALSE)</f>
        <v>Lucas 23,28-46</v>
      </c>
      <c r="F94" t="s">
        <v>39</v>
      </c>
      <c r="G94" t="str">
        <f>_xlfn.CONCAT("""","archivo","""",": ","""","/cantos/resucito/" &amp; LEFT(Table15[[#This Row],[id]], 1),"/",Table15[[#This Row],[id]],".html","""")</f>
        <v>"archivo": "/cantos/resucito/h/hijasdejerusalen.html"</v>
      </c>
      <c r="H94" t="str">
        <f t="shared" si="1"/>
        <v>{ "id": "hijasdejerusalen", "titulo": "Hijas de jerusalén", "salmo": "Lucas 23,28-46", "letra": "hijas de jerusalén hijas de jerusalén,  no lloréis, no lloréis por mí. bis a. que si esto hacen con el leño verde, con el seco, ¿qué se hará?, con el seco, ¿qué se hará? ¡aaaay! hijas de jerusalén... padre, perdónales, porque no saben qué es lo que hacen. perdónales, perdónales. ¡aaaay! hijas de jerusalén. yo te aseguro: hoy estarás conmigo en el paraíso. hijas de jerusalén... ¡padre!, ¡padre!, en tus manos encomiendo mi espíritu. ¡ah! ¡ah! ¡ah! hijas de jerusalén", "archivo": "/cantos/resucito/h/hijasdejerusalen.html"},</v>
      </c>
    </row>
    <row r="95" spans="1:8" x14ac:dyDescent="0.35">
      <c r="A95">
        <v>85</v>
      </c>
      <c r="B95" t="str" cm="1">
        <f t="array" ref="B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himnoacristoluz</v>
      </c>
      <c r="C95" t="s">
        <v>916</v>
      </c>
      <c r="D95" t="s">
        <v>220</v>
      </c>
      <c r="E95" t="str">
        <f>VLOOKUP(Table15[[#This Row],['#]],'Codigo Cantos'!A4:AN239, 11, FALSE)</f>
        <v>Himno vespertino (San Gregorio Nacianceno)</v>
      </c>
      <c r="F95" t="s">
        <v>820</v>
      </c>
      <c r="G95" t="str">
        <f>_xlfn.CONCAT("""","archivo","""",": ","""","/cantos/resucito/" &amp; LEFT(Table15[[#This Row],[id]], 1),"/",Table15[[#This Row],[id]],".html","""")</f>
        <v>"archivo": "/cantos/resucito/h/himnoacristoluz.html"</v>
      </c>
      <c r="H95" t="str">
        <f t="shared" si="1"/>
        <v>{ "id": "himnoacristoluz", "titulo": "Himno a cristo luz", "salmo": "Himno vespertino (San Gregorio Nacianceno)", "letra": "himno a cristo luz himno vespertino (san gregorio nacianceno)  te bendecimos en esta hora, ¡oh cristo mío!, verbo de Dios, luz de la luz sin comienzo. te bendecimos, verbo de Dios, te bendecimos, verbo de Dios. c te bendecimos, ¡oh triple luz de una indivisa gloria! has dominado las tinieblas, has hecho resurgir la luz resucitando de la noche. tú eres la eterna luz que ilumina nuestras vidas. tú eres la eterna luz que alboreas sobre el mundo. tú eres la eterna luz, te bendecimos, señor. ", "archivo": "/cantos/resucito/h/himnoacristoluz.html"},</v>
      </c>
    </row>
    <row r="96" spans="1:8" x14ac:dyDescent="0.35">
      <c r="A96">
        <v>86</v>
      </c>
      <c r="B96" t="str" cm="1">
        <f t="array" ref="B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himnoalacaridad</v>
      </c>
      <c r="C96" t="s">
        <v>537</v>
      </c>
      <c r="D96" t="s">
        <v>222</v>
      </c>
      <c r="E96" t="str">
        <f>VLOOKUP(Table15[[#This Row],['#]],'Codigo Cantos'!A4:AN239, 11, FALSE)</f>
        <v>1 Corintios 13,1-7</v>
      </c>
      <c r="F96" t="s">
        <v>821</v>
      </c>
      <c r="G96" t="str">
        <f>_xlfn.CONCAT("""","archivo","""",": ","""","/cantos/resucito/" &amp; LEFT(Table15[[#This Row],[id]], 1),"/",Table15[[#This Row],[id]],".html","""")</f>
        <v>"archivo": "/cantos/resucito/h/himnoalacaridad.html"</v>
      </c>
      <c r="H96" t="str">
        <f t="shared" si="1"/>
        <v>{ "id": "himnoalacaridad", "titulo": "Himno a la caridad", "salmo": "1 Corintios 13,1-7", "letra": "himno a la caridad 1 co 13,1-7 aunque hablara las lenguas de los ángeles, si no tengo amor, nada. aunque tuviera el don de profecía y conociera todos los misterios, aunque tuviera plenitud de fe y pudiera trasladar montañas, si no tengo amor, nada. aunque repartiera todos mis bienes a los pobres y entregara mi cuerpo a las llamas, si no tengo amor, nada. porque el amor, el amor, el amor, es paciente, es servicial, no es enviDioso, no se jacta, no se engríe, es decoroso, no busca lo suyo, no se irrita. no toma en cuenta el mal, no toma en cuenta el mal, no se alegra de la injusticia, se alegra con la verdad. todo lo cree, todo lo excusa, todo lo espera, soporta todo, soporta todo. porque el amor, el amor, porque el amor es Dios es Dios, es Dios. ", "archivo": "/cantos/resucito/h/himnoalacaridad.html"},</v>
      </c>
    </row>
    <row r="97" spans="1:8" x14ac:dyDescent="0.35">
      <c r="A97">
        <v>87</v>
      </c>
      <c r="B97" t="str" cm="1">
        <f t="array" ref="B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himnoalakenosis</v>
      </c>
      <c r="C97" t="s">
        <v>541</v>
      </c>
      <c r="D97" t="s">
        <v>223</v>
      </c>
      <c r="E97" t="str">
        <f>VLOOKUP(Table15[[#This Row],['#]],'Codigo Cantos'!A4:AN239, 11, FALSE)</f>
        <v>Filipenses 2,1-11</v>
      </c>
      <c r="F97" t="s">
        <v>822</v>
      </c>
      <c r="G97" t="str">
        <f>_xlfn.CONCAT("""","archivo","""",": ","""","/cantos/resucito/" &amp; LEFT(Table15[[#This Row],[id]], 1),"/",Table15[[#This Row],[id]],".html","""")</f>
        <v>"archivo": "/cantos/resucito/h/himnoalakenosis.html"</v>
      </c>
      <c r="H97" t="str">
        <f t="shared" si="1"/>
        <v>{ "id": "himnoalakenosis", "titulo": "Himno a la kenosis", "salmo": "Filipenses 2,1-11", "letra": "himno a la kenosis flp 2,1-11 con un mismo amor, con un mismo espíritu, con los mismos sentimientos. nada por rivalidad, ni por vanagloria, mas todo con humildad. considerando a los otros como superiores a ti, no buscando tu propio interés, teniendo los sentimientos de jesús. el cual, siendo Dios, no retuvo ávidamente su dignidad, sino que se hizo hombre. y hecho hombre, se humilló a sí mismo, tomando condición de esclavo, obedeciendo hasta la muerte. ¡y qué muerte!: muerte de pecador, muerte de malhechor, ¡muerte de cruz! por eso Dios lo resucitó, lo exaltó y le dio el nombre más alto que existe: cristo jesús es el señor, a. aleluya. cristo jesús es el señor, a aleluya. cristo jesús es el señor, a aleluya. a. ¡aleluya! a aleluya, aleluya, aleluya. aleluya, aleluya, aleluya. aleluya, aleluya, aleluya. ¡aleluya! cristo jesús es mi señor, a. aleluya. cristo jesús es tu señor, a aleluya. cristo jesús es el señor, a. aleluya. a. ¡aleluya! a. aleluya, aleluya, aleluya ...", "archivo": "/cantos/resucito/h/himnoalakenosis.html"},</v>
      </c>
    </row>
    <row r="98" spans="1:8" x14ac:dyDescent="0.35">
      <c r="A98">
        <v>88</v>
      </c>
      <c r="B98" t="str" cm="1">
        <f t="array" ref="B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himnodeadviento</v>
      </c>
      <c r="C98" t="s">
        <v>917</v>
      </c>
      <c r="D98" t="s">
        <v>224</v>
      </c>
      <c r="E98" t="str">
        <f>VLOOKUP(Table15[[#This Row],['#]],'Codigo Cantos'!A4:AN239, 11, FALSE)</f>
        <v>Himno lat. «Vox clara ecce Intonat»</v>
      </c>
      <c r="F98" t="s">
        <v>40</v>
      </c>
      <c r="G98" t="str">
        <f>_xlfn.CONCAT("""","archivo","""",": ","""","/cantos/resucito/" &amp; LEFT(Table15[[#This Row],[id]], 1),"/",Table15[[#This Row],[id]],".html","""")</f>
        <v>"archivo": "/cantos/resucito/h/himnodeadviento.html"</v>
      </c>
      <c r="H98" t="str">
        <f t="shared" si="1"/>
        <v>{ "id": "himnodeadviento", "titulo": "Himno de adviento", "salmo": "Himno lat. «Vox clara ecce Intonat»", "letra": "himno de adviento himno lat. «vox clara ecce lntonat» una voz recia disipa con sus ecos la oscuridad, lejos el ensueño, jesús brilla ya. levántese el alma entorpecida y deje de arrastrarse por el suelo: amanece una nueva estrella. ved, que se nos envía un cordero para satisfacer gratuitamente nuestras deudas: vayamos a él con lágrimas, pidámosle todos perdón. a. para que, cuando aparezca glorioso en su segunda venida, y llene el mundo de espanto, él nos proteja piadoso. a. por eso yo le canto esta balada al padre, al hijo y al espíritu, que ellos vivan, amén.", "archivo": "/cantos/resucito/h/himnodeadviento.html"},</v>
      </c>
    </row>
    <row r="99" spans="1:8" x14ac:dyDescent="0.35">
      <c r="A99">
        <v>89</v>
      </c>
      <c r="B99" t="str" cm="1">
        <f t="array" ref="B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himnodelaascension</v>
      </c>
      <c r="C99" t="s">
        <v>918</v>
      </c>
      <c r="D99" t="s">
        <v>225</v>
      </c>
      <c r="E99" t="str">
        <f>VLOOKUP(Table15[[#This Row],['#]],'Codigo Cantos'!A4:AN239, 11, FALSE)</f>
        <v xml:space="preserve">Himno de Laudes del tiempo Pascual, de la Ascensión a Pentecostés  / Himno de la liturgia de las horas </v>
      </c>
      <c r="F99" t="s">
        <v>823</v>
      </c>
      <c r="G99" t="str">
        <f>_xlfn.CONCAT("""","archivo","""",": ","""","/cantos/resucito/" &amp; LEFT(Table15[[#This Row],[id]], 1),"/",Table15[[#This Row],[id]],".html","""")</f>
        <v>"archivo": "/cantos/resucito/h/himnodelaascension.html"</v>
      </c>
      <c r="H99" t="str">
        <f t="shared" si="1"/>
        <v>{ "id": "himnodelaascension", "titulo": "Himno de la ascensión", "salmo": "Himno de Laudes del tiempo Pascual, de la Ascensión a Pentecostés  / Himno de la liturgia de las horas ", "letra": "himno de la ascensión el buen pastor ha subido a la derecha del padre, vela el pequeño rebaño con maría en el cenáculo. del esplendor eterno desciende el crisma profético, que consagra a los apóstoles en heraldos del evangelio. el buen pastor... ven, oh divino espíritu, con tus santos dones y transforma nuestros cuerpos en el templo de tu santa gloria. el buen pastor... himno de la liturgia de las horas bis a. oh luz de eterna sabiduría, revélanos el gran misterio del Dios uno y trino fuente de eterno amor. a el buen pastor...", "archivo": "/cantos/resucito/h/himnodelaascension.html"},</v>
      </c>
    </row>
    <row r="100" spans="1:8" x14ac:dyDescent="0.35">
      <c r="A100">
        <v>90</v>
      </c>
      <c r="B100" t="str" cm="1">
        <f t="array" ref="B1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himnodepascua</v>
      </c>
      <c r="C100" t="s">
        <v>919</v>
      </c>
      <c r="D100" t="s">
        <v>226</v>
      </c>
      <c r="E100" t="str">
        <f>VLOOKUP(Table15[[#This Row],['#]],'Codigo Cantos'!A4:AN239, 11, FALSE)</f>
        <v>Himno lat. «Aurora lucis rutiiat»</v>
      </c>
      <c r="F100" t="s">
        <v>41</v>
      </c>
      <c r="G100" t="str">
        <f>_xlfn.CONCAT("""","archivo","""",": ","""","/cantos/resucito/" &amp; LEFT(Table15[[#This Row],[id]], 1),"/",Table15[[#This Row],[id]],".html","""")</f>
        <v>"archivo": "/cantos/resucito/h/himnodepascua.html"</v>
      </c>
      <c r="H100" t="str">
        <f t="shared" si="1"/>
        <v>{ "id": "himnodepascua", "titulo": "Himno de pascua", "salmo": "Himno lat. «Aurora lucis rutiiat»", "letra": "himno de pascua himno lat. «aurora lucis rutilat» la aurora tiñe de púrpura el cielo, resuena en los aires el eco de las alabanzas, el mundo triunfante se alegra, tenebroso el infierno brama. a mientras el rey, cristo, libra a todos de la cárcel tenebrosa que es la muerte y nos conduce a la vida.  una piedra sellaba su sepulcro, muchos guardias lo custodiaban, pero él triunfa glorioso y de la muerte se levanta. a. no más lutos, ni llantos, ni pesares, ¡resucitó! ¡resucitó!", "archivo": "/cantos/resucito/h/himnodepascua.html"},</v>
      </c>
    </row>
    <row r="101" spans="1:8" x14ac:dyDescent="0.35">
      <c r="A101">
        <v>91</v>
      </c>
      <c r="B101" t="str" cm="1">
        <f t="array" ref="B1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huyeamadomio</v>
      </c>
      <c r="C101" t="s">
        <v>549</v>
      </c>
      <c r="D101" t="s">
        <v>227</v>
      </c>
      <c r="E101" t="str">
        <f>VLOOKUP(Table15[[#This Row],['#]],'Codigo Cantos'!A4:AN239, 11, FALSE)</f>
        <v>Cantar de los Cantares 8,10-14</v>
      </c>
      <c r="F101" t="s">
        <v>42</v>
      </c>
      <c r="G101" t="str">
        <f>_xlfn.CONCAT("""","archivo","""",": ","""","/cantos/resucito/" &amp; LEFT(Table15[[#This Row],[id]], 1),"/",Table15[[#This Row],[id]],".html","""")</f>
        <v>"archivo": "/cantos/resucito/h/huyeamadomio.html"</v>
      </c>
      <c r="H101" t="str">
        <f t="shared" si="1"/>
        <v>{ "id": "huyeamadomio", "titulo": "Huye, amado mío", "salmo": "Cantar de los Cantares 8,10-14", "letra": "huye, amado mío ct 8,10-14 tú, que vives en los jardines, donde tus compañeros te están escuchando: hazme oír tu voz, hazme oír tu voz. a. huye, amado mío, como una gacela, como un cervatillo, hasta el monte de las balsameras. yo soy para mi amado como aquella que encontró la paz. mi viña está aquí, está ante mí, mi viña está aquí, está ante mí. a. huye, amado mío...", "archivo": "/cantos/resucito/h/huyeamadomio.html"},</v>
      </c>
    </row>
    <row r="102" spans="1:8" x14ac:dyDescent="0.35">
      <c r="A102">
        <v>92</v>
      </c>
      <c r="B102" t="str" cm="1">
        <f t="array" ref="B1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idyanunciadamishermanos</v>
      </c>
      <c r="C102" t="s">
        <v>551</v>
      </c>
      <c r="D102" t="s">
        <v>228</v>
      </c>
      <c r="E102" t="str">
        <f>VLOOKUP(Table15[[#This Row],['#]],'Codigo Cantos'!A4:AN239, 11, FALSE)</f>
        <v>Mateo 28,10.16-20</v>
      </c>
      <c r="F102" t="s">
        <v>43</v>
      </c>
      <c r="G102" t="str">
        <f>_xlfn.CONCAT("""","archivo","""",": ","""","/cantos/resucito/" &amp; LEFT(Table15[[#This Row],[id]], 1),"/",Table15[[#This Row],[id]],".html","""")</f>
        <v>"archivo": "/cantos/resucito/i/idyanunciadamishermanos.html"</v>
      </c>
      <c r="H102" t="str">
        <f t="shared" si="1"/>
        <v>{ "id": "idyanunciadamishermanos", "titulo": "Id y anunciad a mis hermanos", "salmo": "Mateo 28,10.16-20", "letra": "id y anunciad a mis hermanos a. «id y anunciad a mis hermanos que vayan a galilea.  que allí me verán, a. que allí me verán.  los discípulos fueron a galilea, al monte que jesús les había indicado. cuando lo vieron le adoraron. y jesús les dijo: «me ha sido dado todo poder en el cielo y en la tierra. a me ha sido dado todo poder en el cielo y en la tierra. c id, pues, y haced discípulos a todas las gentes bautizándolas en el nombre del padre y del hijo y del espíritu santo, mt 28,10.16-20 bis y enseñándoles a poner en práctica, todo lo que yo os he mandado. a. id y anunciad a mis hermanos...  ved que yo estoy con vosotros, ved que yo estoy con vosotros todos los días. a. ved que yo estoy con vosotros, ved que yo estoy con vosotros todos los días.  hasta el fin del mundo, a. hasta el fin del mundo. a. id y anunciad a mis hermanos...", "archivo": "/cantos/resucito/i/idyanunciadamishermanos.html"},</v>
      </c>
    </row>
    <row r="103" spans="1:8" x14ac:dyDescent="0.35">
      <c r="A103">
        <v>93</v>
      </c>
      <c r="B103" t="str" cm="1">
        <f t="array" ref="B1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improperios</v>
      </c>
      <c r="C103" t="s">
        <v>553</v>
      </c>
      <c r="D103" t="s">
        <v>229</v>
      </c>
      <c r="E103" t="str">
        <f>VLOOKUP(Table15[[#This Row],['#]],'Codigo Cantos'!A4:AN239, 11, FALSE)</f>
        <v>Adoración de la santa Cruz el Viernes santo</v>
      </c>
      <c r="F103" t="s">
        <v>44</v>
      </c>
      <c r="G103" t="str">
        <f>_xlfn.CONCAT("""","archivo","""",": ","""","/cantos/resucito/" &amp; LEFT(Table15[[#This Row],[id]], 1),"/",Table15[[#This Row],[id]],".html","""")</f>
        <v>"archivo": "/cantos/resucito/i/improperios.html"</v>
      </c>
      <c r="H103" t="str">
        <f t="shared" si="1"/>
        <v>{ "id": "improperios", "titulo": "Improperios", "salmo": "Adoración de la santa Cruz el Viernes santo", "letra": "improperios adoración de la santa cruz el viernes santo ¡oh pueblo mío! ¡oh pueblo mío! ¿qué mal yo te he hecho? ¿qué mal yo te he hecho? ¿en qué te he contristado? respóndeme. ¿en qué te he contristado? yo te he hecho salir de egipto, yo te he abierto el mar en dos partes, yo te he liberado del faraón y tú, y tú, me has preparado la cruz. ¡oh pueblo mío ... yo te he abierto un camino en el desierto, yo te he alimentado con el maná, te he introducido en la tierra prometida, y tú, y tú, me has preparado la cruz. ¡oh pueblo mío ... ¿qué más he podido hacer por ti que no haya hecho? yo te llamé: «mi viña amada», y tú, y tú me has dado fruto amargo. hágios o théos, sanctus deus. hágios ischyrós, sanctus fortis. hágios athánatos, eléison himás. sanctus et inmortalis, miserere nobis. ¡oh pueblo mío ...", "archivo": "/cantos/resucito/i/improperios.html"},</v>
      </c>
    </row>
    <row r="104" spans="1:8" x14ac:dyDescent="0.35">
      <c r="A104">
        <v>94</v>
      </c>
      <c r="B104" t="str" cm="1">
        <f t="array" ref="B1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jerusalenreconstruida</v>
      </c>
      <c r="C104" t="s">
        <v>556</v>
      </c>
      <c r="D104" t="s">
        <v>231</v>
      </c>
      <c r="E104" t="str">
        <f>VLOOKUP(Table15[[#This Row],['#]],'Codigo Cantos'!A4:AN239, 11, FALSE)</f>
        <v>Tobias 13,11-17</v>
      </c>
      <c r="F104" t="s">
        <v>45</v>
      </c>
      <c r="G104" t="str">
        <f>_xlfn.CONCAT("""","archivo","""",": ","""","/cantos/resucito/" &amp; LEFT(Table15[[#This Row],[id]], 1),"/",Table15[[#This Row],[id]],".html","""")</f>
        <v>"archivo": "/cantos/resucito/j/jerusalenreconstruida.html"</v>
      </c>
      <c r="H104" t="str">
        <f t="shared" si="1"/>
        <v>{ "id": "jerusalenreconstruida", "titulo": "Jerusalén reconstruida", "salmo": "Tobias 13,11-17", "letra": "jerusalén reconstruida tobias 13,11-17  bendice, alma mía al señor, bendice, alma mía, al gran rey, porque será reconstruida jerusalén, jerusalén. a jerusalén, jerusalén, jerusalén, jerusalén. jerusalén reconstruida, jerusalén para siempre. c jerusalén será reconstruida, con zafiros y esmeraldas, de piedras preciosas sus murallas, sus torres con oro puro. sus plazas serán de rubí, sus calles de oro de ofir, sobre sus puertas se exultará y en sus casas se cantará. a. jerusalén, jerusalén ... c brillará tu luz hasta los confines de la tierra, vendrán a ti pueblos numerosos, vendrán a ti todas las naciones, hasta la casa de tu nombre. las generaciones te cantarán, todos los pueblos exultarán y en ella el nombre de tu elegido será para siempre, será para siempre. a. jerusalén, jerusalén ... c malditos sean los que te dicen palabras crueles, malditos sean los que te destruyen, todos los que derriban tus murallas, y tiran por tierra tus torres. mas sean benditos, benditos para siempre, los que te construyen, los que te edifican. benditos los que te aman, los que lloran por tus castigos, porque en tus puertas exultarán, porque en sus casas te cantarán. a. jerusalén, jerusalén ... a. aleluya,aleluya,aleluya,aleluya. aleluya,aleluya,aleluya,aleluya.", "archivo": "/cantos/resucito/j/jerusalenreconstruida.html"},</v>
      </c>
    </row>
    <row r="105" spans="1:8" x14ac:dyDescent="0.35">
      <c r="A105">
        <v>95</v>
      </c>
      <c r="B105" t="str" cm="1">
        <f t="array" ref="B1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jesusrecorriatodaslasciudades</v>
      </c>
      <c r="C105" t="s">
        <v>558</v>
      </c>
      <c r="D105" t="s">
        <v>232</v>
      </c>
      <c r="E105" t="str">
        <f>VLOOKUP(Table15[[#This Row],['#]],'Codigo Cantos'!A4:AN239, 11, FALSE)</f>
        <v xml:space="preserve">Mateo 9,35ss; 10 </v>
      </c>
      <c r="F105" t="s">
        <v>824</v>
      </c>
      <c r="G105" t="str">
        <f>_xlfn.CONCAT("""","archivo","""",": ","""","/cantos/resucito/" &amp; LEFT(Table15[[#This Row],[id]], 1),"/",Table15[[#This Row],[id]],".html","""")</f>
        <v>"archivo": "/cantos/resucito/j/jesusrecorriatodaslasciudades.html"</v>
      </c>
      <c r="H105" t="str">
        <f t="shared" si="1"/>
        <v>{ "id": "jesusrecorriatodaslasciudades", "titulo": "Jesús recorría todas las ciudades", "salmo": "Mateo 9,35ss; 10 ", "letra": "jesús recorría todas las ciudades 95 jesús recorría todas las ciudades. jesús de pueblo en pueblo anunciaba el reino. y viendo las gentes que lo seguían se conmovió. estaban cansados, estaban abatidos como ovejas sin pastor. bis a. entonces jesús dijo a sus discípulos: «la mies es grande, es verdaderamente grande, y los obreros son pocos. rogad, hermanos, al dueño de la mies que envíe obreros a su mies. mirad que yo os envío como ovejas entre lobos. sed prudentes como serpientes y sencillos como palomas, a como palomas. mt 9,35ss; 10 no llevéis ni bolsa ni dinero, ni alforja, ni calzado. y anunciad que el reino está cerca, cristo ha resucitado y viene con nosotros, a. viene con nosotros. el que ama a su padre o a su madre más que a mí, a. no es digno de mí, no es digno de mí. el que ama a su hijo o a su hija más que a mí, a. no es digno de mí, no es digno de mí. el que no tome su cruz y me siga, a. no es digno de mí, no es digno de mí. porque el que busca en este mundo su vida, a. la perderá, la perderá. y el que pierda su vida por el amor mío, a. la encontrará, la encontrará. quien os escucha, a. me escucha a mí. quien os acoge, a. me acoge a mí. a. quien me acoge a mí, acoge a Dios, acoge a Dios•", "archivo": "/cantos/resucito/j/jesusrecorriatodaslasciudades.html"},</v>
      </c>
    </row>
    <row r="106" spans="1:8" x14ac:dyDescent="0.35">
      <c r="A106">
        <v>96</v>
      </c>
      <c r="B106" t="str" cm="1">
        <f t="array" ref="B1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lacorderadedios</v>
      </c>
      <c r="C106" t="s">
        <v>560</v>
      </c>
      <c r="D106" t="s">
        <v>233</v>
      </c>
      <c r="E106" t="str">
        <f>VLOOKUP(Table15[[#This Row],['#]],'Codigo Cantos'!A4:AN239, 11, FALSE)</f>
        <v>Mateo 1,18s; 2,13s.18</v>
      </c>
      <c r="F106" t="s">
        <v>888</v>
      </c>
      <c r="G106" t="str">
        <f>_xlfn.CONCAT("""","archivo","""",": ","""","/cantos/resucito/" &amp; LEFT(Table15[[#This Row],[id]], 1),"/",Table15[[#This Row],[id]],".html","""")</f>
        <v>"archivo": "/cantos/resucito/l/lacorderadedios.html"</v>
      </c>
      <c r="H106" t="str">
        <f t="shared" si="1"/>
        <v>{ "id": "lacorderadedios", "titulo": "La cordera de Dios", "salmo": "Mateo 1,18s; 2,13s.18", "letra": "la cordera de Dios mateo 1,18s; 2,13s.18  era la virgen maría prometida de josé, cuando antes de que vivieran juntos, se encontró encinta por obra del espíritu santo. y josé, como era justo y no quería repudiarla, decidió abandonarla en secreto. a qué amarga es el agua, maría, cordera de Dios, humilde cordera, que no te resistes al mal. madre de jesús y madre nuestra, ruega por nosotros, ruega por nosotros.  maría dio a luz a su hijo, lo envolvió en pañales y lo acostó en un pesebre porque no había sitio para ellos en la posada. a. qué amarga es el agua, maría...  y una noche josé se levantó, tomó al niño y a su madre y huyó a egipto porque querían matar al niño. a qué amarga es el agua, maría...  un grito se siente en ramá, ¡ay ayaay! un llanto y un lamento grande: es raquel que llora a sus hijos, y no quiere ser consolada, porque ya no existen. a. qué amarga es el agua, maría...  el ángel del señor le dijo a josé en egipto: «levántate, toma contigo al niño y a su madre y vuelve a la tierra de israel, porque de egipto llamé a mi hijo». a. cordera de Dios...", "archivo": "/cantos/resucito/l/lacorderadedios.html"},</v>
      </c>
    </row>
    <row r="107" spans="1:8" x14ac:dyDescent="0.35">
      <c r="A107">
        <v>97</v>
      </c>
      <c r="B107" t="str" cm="1">
        <f t="array" ref="B1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laespada</v>
      </c>
      <c r="C107" t="s">
        <v>562</v>
      </c>
      <c r="D107" t="s">
        <v>234</v>
      </c>
      <c r="E107" t="str">
        <f>VLOOKUP(Table15[[#This Row],['#]],'Codigo Cantos'!A4:AN239, 11, FALSE)</f>
        <v>Ezequiel 21,14-22</v>
      </c>
      <c r="F107" t="s">
        <v>825</v>
      </c>
      <c r="G107" t="str">
        <f>_xlfn.CONCAT("""","archivo","""",": ","""","/cantos/resucito/" &amp; LEFT(Table15[[#This Row],[id]], 1),"/",Table15[[#This Row],[id]],".html","""")</f>
        <v>"archivo": "/cantos/resucito/l/laespada.html"</v>
      </c>
      <c r="H107" t="str">
        <f t="shared" si="1"/>
        <v>{ "id": "laespada", "titulo": "La espada", "salmo": "Ezequiel 21,14-22", "letra": "la espada ezequiel 21,14-22  espada, espada, bruñida para matar. a. espada, espada, bruñida para matar.  maría, maría, madre de Dios. a. maría, maría, madre de Dios.  grita, hijo de hombre, grita, hijo de hombre: la espada es para mi pueblo, espada para mi pueblo. a. espada, espada .... maría, maría ...  gira a tu derecha, gira hacia tu izquierda, allí donde tus filos quedarán saciados, allí donde se saciará mi alma. a. espada, espada .... maría, maría ...  bruñida para matar, bruñida para matar. grita, hijo de hombre, grita, hijo de hombre: la espada es para mi pueblo, espada para mi pueblo. a. espada, espada ... maría, maría ...", "archivo": "/cantos/resucito/l/laespada.html"},</v>
      </c>
    </row>
    <row r="108" spans="1:8" x14ac:dyDescent="0.35">
      <c r="A108">
        <v>98</v>
      </c>
      <c r="B108" t="str" cm="1">
        <f t="array" ref="B1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lamarchaesdura</v>
      </c>
      <c r="C108" t="s">
        <v>564</v>
      </c>
      <c r="D108" t="s">
        <v>235</v>
      </c>
      <c r="E108" t="str">
        <f>VLOOKUP(Table15[[#This Row],['#]],'Codigo Cantos'!A4:AN239, 11, FALSE)</f>
        <v>Espiritual negro «Go down, Moses»</v>
      </c>
      <c r="F108" t="s">
        <v>46</v>
      </c>
      <c r="G108" t="str">
        <f>_xlfn.CONCAT("""","archivo","""",": ","""","/cantos/resucito/" &amp; LEFT(Table15[[#This Row],[id]], 1),"/",Table15[[#This Row],[id]],".html","""")</f>
        <v>"archivo": "/cantos/resucito/l/lamarchaesdura.html"</v>
      </c>
      <c r="H108" t="str">
        <f t="shared" si="1"/>
        <v>{ "id": "lamarchaesdura", "titulo": "La marcha es dura", "salmo": "Espiritual negro «Go down, Moses»", "letra": "la marcha es dura espiritual negro «go down, moses» la marcha es dura, recio el sol, lento el caminar. moisés caudillo de israel lo va a liberar. la marcha es dura espiritual negro «go down, moses» a. oye, padre, el grito de tu pueblo. oye, padre, manda al salvador. c el pueblo anhela vida y paz, quiere resurgir. moisés caudillo de israel va a librarlo al fin.", "archivo": "/cantos/resucito/l/lamarchaesdura.html"},</v>
      </c>
    </row>
    <row r="109" spans="1:8" x14ac:dyDescent="0.35">
      <c r="A109">
        <v>99</v>
      </c>
      <c r="B109" t="str" cm="1">
        <f t="array" ref="B1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lasalve</v>
      </c>
      <c r="C109" t="s">
        <v>920</v>
      </c>
      <c r="D109" t="s">
        <v>237</v>
      </c>
      <c r="E109" t="str">
        <f>VLOOKUP(Table15[[#This Row],['#]],'Codigo Cantos'!A4:AN239, 11, FALSE)</f>
        <v>Himno lat. «Salve Regina»</v>
      </c>
      <c r="F109" t="s">
        <v>826</v>
      </c>
      <c r="G109" t="str">
        <f>_xlfn.CONCAT("""","archivo","""",": ","""","/cantos/resucito/" &amp; LEFT(Table15[[#This Row],[id]], 1),"/",Table15[[#This Row],[id]],".html","""")</f>
        <v>"archivo": "/cantos/resucito/l/lasalve.html"</v>
      </c>
      <c r="H109" t="str">
        <f t="shared" si="1"/>
        <v>{ "id": "lasalve", "titulo": "La salve", "salmo": "Himno lat. «Salve Regina»", "letra": "la salve: himno lat. «salve regina» Dios te salve, reina y madre de misericordia, vida, dulzura y esperanza nuestra. Dios te salve. a ti llamamos los desterrados hijos de eva, a ti suspiramos, gimiendo y llorando en este valle de lágrimas, en este valle de lágrimas. ea, pues, señora, abogada nuestra, vuelve a nosotros esos tus ojos misericorDiosos, y después de este destierro muéstranos a jesús, fruto bendito de tu vientre. ¡oh, clementísima! ¡oh, piadosa! ¡oh, dulce virgen maría! ruega por nosotros, santa madre de Dios, para que seamos dignos de alcanzar las promesas de jesucristo, de jesucristo", "archivo": "/cantos/resucito/l/lasalve.html"},</v>
      </c>
    </row>
    <row r="110" spans="1:8" x14ac:dyDescent="0.35">
      <c r="A110">
        <v>100</v>
      </c>
      <c r="B110" t="str" cm="1">
        <f t="array" ref="B1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lasiegadelasnaciones</v>
      </c>
      <c r="C110" t="s">
        <v>568</v>
      </c>
      <c r="D110" t="s">
        <v>239</v>
      </c>
      <c r="E110" t="str">
        <f>VLOOKUP(Table15[[#This Row],['#]],'Codigo Cantos'!A4:AN239, 11, FALSE)</f>
        <v>Juan 4,31-38</v>
      </c>
      <c r="F110" t="s">
        <v>47</v>
      </c>
      <c r="G110" t="str">
        <f>_xlfn.CONCAT("""","archivo","""",": ","""","/cantos/resucito/" &amp; LEFT(Table15[[#This Row],[id]], 1),"/",Table15[[#This Row],[id]],".html","""")</f>
        <v>"archivo": "/cantos/resucito/l/lasiegadelasnaciones.html"</v>
      </c>
      <c r="H110" t="str">
        <f t="shared" si="1"/>
        <v>{ "id": "lasiegadelasnaciones", "titulo": "La siega de las naciones", "salmo": "Juan 4,31-38", "letra": "la siega de las naciones llegaron sus discípulos y le dijeron: «rabbí, come, rabbí, come». pero él les dijo: «yo tengo para comer un alimento que vosotros no conocéis: mi alimento es hacer la voluntad de aquel que me ha enviado y llevar a cabo su obra». a. ¿no decís vosotros: todavía cuatro meses y llega ya la siega? ¿no decís vosotros: todavía cuatro meses y llega ya la siega? pues bien, yo os digo: alzad vuestros ojos y ved los campos que ya blanquean para la siega, a. que ya blanquean para la siega. a ¿no decís vosotros ... jn 4,31-38 ya se reúnen los segadores, a ya se reúnen los segadores, y reciben el salario y recogen fruto para la vida eterna, a para la vida eterna. a. ¿no decís vosotros ... yo os he mandado a segar lo que vosotros no habéis trabajado; otros se fatigaron y vosotros os aprovecháis de su fatiga; de modo que el sembrador se alegra, se alegra con el segador. a. ¿no decís vosotros ...", "archivo": "/cantos/resucito/l/lasiegadelasnaciones.html"},</v>
      </c>
    </row>
    <row r="111" spans="1:8" x14ac:dyDescent="0.35">
      <c r="A111">
        <v>101</v>
      </c>
      <c r="B111" t="str" cm="1">
        <f t="array" ref="B1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lavozdemiamado</v>
      </c>
      <c r="C111" t="s">
        <v>570</v>
      </c>
      <c r="D111" t="s">
        <v>240</v>
      </c>
      <c r="E111" t="str">
        <f>VLOOKUP(Table15[[#This Row],['#]],'Codigo Cantos'!A4:AN239, 11, FALSE)</f>
        <v>Cantar de los Cantares 2,8-17</v>
      </c>
      <c r="F111" t="s">
        <v>48</v>
      </c>
      <c r="G111" t="str">
        <f>_xlfn.CONCAT("""","archivo","""",": ","""","/cantos/resucito/" &amp; LEFT(Table15[[#This Row],[id]], 1),"/",Table15[[#This Row],[id]],".html","""")</f>
        <v>"archivo": "/cantos/resucito/l/lavozdemiamado.html"</v>
      </c>
      <c r="H111" t="str">
        <f t="shared" si="1"/>
        <v>{ "id": "lavozdemiamado", "titulo": "La voz de mi amado", "salmo": "Cantar de los Cantares 2,8-17", "letra": "la voz de mi amado 101 ¡la voz de mi amado! helo aquí que viene, saltando por los montes, brincando por los collados. semejante es mi amado a una gacela, o a un joven cervatillo, semejante es mi amado a una gacela. vedle que ya se para detrás de nuestra cerca, mira por la ventana, atisba por la reja. empieza a hablar mi amado y me dice: a. ¡levántate, amada mía, levántate, hermosa mía y vente! bis porque, mira, ha pasado ya el invierno, han cesado las lluvias y se han ido, aparecen las flores en la tierra, el tiempo de las canciones ha llegado. ct 2,8-17 se oye el arrullo de la tórtola, echa la higuera sus yemas y la viña exhala su fragancia. a. ¡levántate, amada mía ... paloma mía que vives en las grietas de la roca en escarpados escondrijos, déjame oír tu voz, déjame oír tu voz. cazadnos las raposas, las pequeñas raposas que devastan nuestra viña, porque nuestra viña está ya en flor, a. porque nuestra viña está ya en flor. mi amado es para mí, y yo soy para mi amado. antes que sople la brisa y se alarguen las sombras con la muerte, retorna, retorna, retorna. bis a. ¡levántate, amada mía ...", "archivo": "/cantos/resucito/l/lavozdemiamado.html"},</v>
      </c>
    </row>
    <row r="112" spans="1:8" x14ac:dyDescent="0.35">
      <c r="A112">
        <v>102</v>
      </c>
      <c r="B112" t="str" cm="1">
        <f t="array" ref="B1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lasarmasdelaluz</v>
      </c>
      <c r="C112" t="s">
        <v>572</v>
      </c>
      <c r="D112" t="s">
        <v>241</v>
      </c>
      <c r="E112" t="str">
        <f>VLOOKUP(Table15[[#This Row],['#]],'Codigo Cantos'!A4:AN239, 11, FALSE)</f>
        <v>cf Efesios 6,11.ss</v>
      </c>
      <c r="F112" t="s">
        <v>827</v>
      </c>
      <c r="G112" t="str">
        <f>_xlfn.CONCAT("""","archivo","""",": ","""","/cantos/resucito/" &amp; LEFT(Table15[[#This Row],[id]], 1),"/",Table15[[#This Row],[id]],".html","""")</f>
        <v>"archivo": "/cantos/resucito/l/lasarmasdelaluz.html"</v>
      </c>
      <c r="H112" t="str">
        <f t="shared" si="1"/>
        <v>{ "id": "lasarmasdelaluz", "titulo": "Las armas de la luz", "salmo": "cf Efesios 6,11.ss", "letra": "las armas de la luz cf. ef 6,11.ss  revestíos de la armadura de Dios, empuñando las armas de la luz. a. revestíos de la armadura de Dios, empuñando las armas de la luz. porque nuestra lucha no es contra la carne ni la sangre, más contra los espíritus del mal que viven en el mundo tenebroso. a. ceñidos con la verdad, revestidos de la justicia de la cruz.  que no se resiste al mal, mas lleva sobre sí los pecados de los demás. a. calzados con el celo por anunciar el evangelio, mas sobre todo con el escudo de la fe. c que cristo te ama ciertamente, que ha dado su vida por ti cuando eras malvado y pecador. a. con la espada del espíritu, que es la palabra de Dios, y coronados con el yelmo de la salvación.  que cristo jesús resucitó, que él es el señor, que volverá, que volverá y nos llevará con él. a aleluya,alelú,alelú,aleluya. aleluya,alelú,alelú,aleluya.", "archivo": "/cantos/resucito/l/lasarmasdelaluz.html"},</v>
      </c>
    </row>
    <row r="113" spans="1:8" x14ac:dyDescent="0.35">
      <c r="A113">
        <v>103</v>
      </c>
      <c r="B113" t="str" cm="1">
        <f t="array" ref="B1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laudasion</v>
      </c>
      <c r="C113" t="s">
        <v>921</v>
      </c>
      <c r="D113" t="s">
        <v>242</v>
      </c>
      <c r="E113" t="str">
        <f>VLOOKUP(Table15[[#This Row],['#]],'Codigo Cantos'!A4:AN239, 11, FALSE)</f>
        <v xml:space="preserve">Secuencia del Corpus Christi (Santo Tomas de Aquino) </v>
      </c>
      <c r="F113" t="s">
        <v>49</v>
      </c>
      <c r="G113" t="str">
        <f>_xlfn.CONCAT("""","archivo","""",": ","""","/cantos/resucito/" &amp; LEFT(Table15[[#This Row],[id]], 1),"/",Table15[[#This Row],[id]],".html","""")</f>
        <v>"archivo": "/cantos/resucito/l/laudasion.html"</v>
      </c>
      <c r="H113" t="str">
        <f t="shared" si="1"/>
        <v>{ "id": "laudasion", "titulo": "Lauda sion", "salmo": "Secuencia del Corpus Christi (Santo Tomas de Aquino) ", "letra": "lauda sion: secuencia del corpus christi (santo tomas de aquino)  alaba, sión, al salvador, él es tu guía y tu pastor. alábalo con himnos y cantos. este es el pan de los ángeles, pan de los que hacen camino. este es el pan de los hijos. canta con todo fervor, al pan vivo que da vida: este es el tema del canto y el objeto de alabanza. este es el pan de los ángeles... ciertamente se donó, al grupo de doce hermanos, en fraterna y santa cena. esta es la fiesta solemne, en la cual celebramos, la primera y santa cena. este es el pan de los ángeles... es el banquete del nuevo rey, la nueva pascua y nueva ley, donde lo antiguo termina. lo antiguo se verá nuevo, la realidad a la sombra; ¡es todo luz, ya no hay tinieblas! este es el pan de los ángeles... cristo deja en su memoria, lo que hizo en santa cena, nosotros lo renovamos. obedientes a su palabra, consagramos pan y vino, ¡hostia de la salvación! este es el pan de los ángeles... es cierto a los cristianos, que se transforma el pan en carne, y que el vino se hace sangre. este es el pan de los ángeles... tú no ves, tú no comprendes; mas la fe te lo confirma más allá de la razón. es signo lo que aparece, y esconde un gran misterio, una realidad sublime. comes carne, bebes sangre, en las dos especies; pero queda cristo entero. este es el pan de los ángeles... el que come solo parte, ni separa ni divide, en tanto que lo recibe. que sean uno, que sean mil, igualmente lo reciben y nunca se consume. este es el pan de los ángeles... buen pastor, pan verdadero, de nosotros ten piedad. danos los bienes eternos en la tierra de los vivos. este es el pan de los ángeles... ¡oh, señor, que todo sabes! ¡oh, señor, que todo puedes! ¡que nos sacias en la tierra! conduce a tus hermanos a la cena del cielo; en el gozo de los santos. este es el pan de los ángeles... lauda, sion, salvatorém, lauda ducem et pastorem in hymnis et canticis.", "archivo": "/cantos/resucito/l/laudasion.html"},</v>
      </c>
    </row>
    <row r="114" spans="1:8" x14ac:dyDescent="0.35">
      <c r="A114">
        <v>105</v>
      </c>
      <c r="B114" t="str" cm="1">
        <f t="array" ref="B1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levantomisojosalosmontes</v>
      </c>
      <c r="C114" t="s">
        <v>581</v>
      </c>
      <c r="D114" t="s">
        <v>243</v>
      </c>
      <c r="E114" t="str">
        <f>VLOOKUP(Table15[[#This Row],['#]],'Codigo Cantos'!A4:AN239, 11, FALSE)</f>
        <v>Sal 121 (120)</v>
      </c>
      <c r="F114" t="s">
        <v>50</v>
      </c>
      <c r="G114" t="str">
        <f>_xlfn.CONCAT("""","archivo","""",": ","""","/cantos/resucito/" &amp; LEFT(Table15[[#This Row],[id]], 1),"/",Table15[[#This Row],[id]],".html","""")</f>
        <v>"archivo": "/cantos/resucito/l/levantomisojosalosmontes.html"</v>
      </c>
      <c r="H114" t="str">
        <f t="shared" si="1"/>
        <v>{ "id": "levantomisojosalosmontes", "titulo": "Levanto mis ojos a los montes", "salmo": "Sal 121 (120)", "letra": "levanto mis ojos a los montes: ¿de dónde me vendrá el auxilio? el auxilio me viene del señor, que hizo el cielo y la tierra. el auxilio me viene del señor, que hizo el cielo y la tierra. no permitirá que resbale tu pie, tu guardián no duerme; no duerme ni reposa el guardián de israel. levanto mis ojos... el señor te guarda a su sombra, él está a tu derecha; de día el sol no te hará daño, ni la luna de noche. levanto mis ojos... el señor te guarda de todo mal, él guarda tu alma; vigila tus entradas y salidas, ahora y por siempre. levanto mis ojos.", "archivo": "/cantos/resucito/l/levantomisojosalosmontes.html"},</v>
      </c>
    </row>
    <row r="115" spans="1:8" x14ac:dyDescent="0.35">
      <c r="A115">
        <v>106</v>
      </c>
      <c r="B115" t="str" cm="1">
        <f t="array" ref="B1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lleguehastatupresenciamiclamor</v>
      </c>
      <c r="C115" t="s">
        <v>582</v>
      </c>
      <c r="D115" t="s">
        <v>245</v>
      </c>
      <c r="E115" t="str">
        <f>VLOOKUP(Table15[[#This Row],['#]],'Codigo Cantos'!A4:AN239, 11, FALSE)</f>
        <v>Sal 119 (118)</v>
      </c>
      <c r="F115" t="s">
        <v>51</v>
      </c>
      <c r="G115" t="str">
        <f>_xlfn.CONCAT("""","archivo","""",": ","""","/cantos/resucito/" &amp; LEFT(Table15[[#This Row],[id]], 1),"/",Table15[[#This Row],[id]],".html","""")</f>
        <v>"archivo": "/cantos/resucito/l/lleguehastatupresenciamiclamor.html"</v>
      </c>
      <c r="H115" t="str">
        <f t="shared" si="1"/>
        <v>{ "id": "lleguehastatupresenciamiclamor", "titulo": "Llegue hasta tu presencia mi clamor", "salmo": "Sal 119 (118)", "letra": "llegue hasta tu presencia mi clamor, brota de mis labios tu canción, canta mi lengua tus palabras, alma mía, jesús. sea conmigo tu mano para ayudarme, de ti anhelo la salvación, viva mi alma para alabarte, mírame, ando errante. ven, en busca de tu siervo, ven, señor jesús. ven, que yo sin ti me pierdo, ven, señor jesús. llegue hasta tu presencia... ven, en busca de tu siervo...", "archivo": "/cantos/resucito/l/lleguehastatupresenciamiclamor.html"},</v>
      </c>
    </row>
    <row r="116" spans="1:8" x14ac:dyDescent="0.35">
      <c r="A116">
        <v>107</v>
      </c>
      <c r="B116" t="str" cm="1">
        <f t="array" ref="B1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llevamealcielo</v>
      </c>
      <c r="C116" t="s">
        <v>583</v>
      </c>
      <c r="D116" t="s">
        <v>247</v>
      </c>
      <c r="E116" t="str">
        <f>VLOOKUP(Table15[[#This Row],['#]],'Codigo Cantos'!A4:AN239, 11, FALSE)</f>
        <v>Filipenses 1,23</v>
      </c>
      <c r="F116" t="s">
        <v>52</v>
      </c>
      <c r="G116" t="str">
        <f>_xlfn.CONCAT("""","archivo","""",": ","""","/cantos/resucito/" &amp; LEFT(Table15[[#This Row],[id]], 1),"/",Table15[[#This Row],[id]],".html","""")</f>
        <v>"archivo": "/cantos/resucito/l/llevamealcielo.html"</v>
      </c>
      <c r="H116" t="str">
        <f t="shared" si="1"/>
        <v>{ "id": "llevamealcielo", "titulo": "Llévame al cielo", "salmo": "Filipenses 1,23", "letra": "llévame al cielo, llévame al cielo, oh, oh señor. porque morir, porque morir, es con mucho lo mejor, estar contigo, estar contigo. una cosa te ruego, eso solo te pido: no dudar nunca de tu amor, no dudar nunca de ti, estar contigo, estar contigo. a llévame al cielo... llévame al cielo. oh qué bueno, oh qué dulce, ha sido tu amor conmigo, ha sido tu amor conmigo, oh qué bueno, oh qué dulce. a llévame al cielo... una cosa te ruego... a llévame al cielo...", "archivo": "/cantos/resucito/l/llevamealcielo.html"},</v>
      </c>
    </row>
    <row r="117" spans="1:8" x14ac:dyDescent="0.35">
      <c r="A117">
        <v>108</v>
      </c>
      <c r="B117" t="str" cm="1">
        <f t="array" ref="B1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magnificat</v>
      </c>
      <c r="C117" t="s">
        <v>585</v>
      </c>
      <c r="D117" t="s">
        <v>248</v>
      </c>
      <c r="E117" t="str">
        <f>VLOOKUP(Table15[[#This Row],['#]],'Codigo Cantos'!A4:AN239, 11, FALSE)</f>
        <v>Lucas 1,46-55</v>
      </c>
      <c r="F117" t="s">
        <v>828</v>
      </c>
      <c r="G117" t="str">
        <f>_xlfn.CONCAT("""","archivo","""",": ","""","/cantos/resucito/" &amp; LEFT(Table15[[#This Row],[id]], 1),"/",Table15[[#This Row],[id]],".html","""")</f>
        <v>"archivo": "/cantos/resucito/m/magnificat.html"</v>
      </c>
      <c r="H117" t="str">
        <f t="shared" si="1"/>
        <v>{ "id": "magnificat", "titulo": "Magníficat", "salmo": "Lucas 1,46-55", "letra": "proclama mi alma la grandeza del señor, se alegra mi espíritu en Dios mi salvador. desde ahora me felicitarán todas las generaciones. desde ahora me felicitarán todas las generaciones. porque el poderoso ha hecho grandes cosas en mí, su nombre es santo. porque el poderoso ha hecho grandes cosas en mí, su nombre es santo. él hace proezas con su brazo: dispersa a los soberbios de corazón. él hace proezas con su brazo: magníficat. derriba a los poderosos y ensalza a los humildes. a los hambrientos colma de bienes y a los ricos despide vacíos. auxilia a israel, su siervo, acordándose de la misericordia. auxilia a israel, su siervo, acordándose de la misericordia. como lo había prometido en favor de abraham. como lo había prometido en favor de abraham. proclama mi alma la grandeza del señor.", "archivo": "/cantos/resucito/m/magnificat.html"},</v>
      </c>
    </row>
    <row r="118" spans="1:8" x14ac:dyDescent="0.35">
      <c r="A118">
        <v>109</v>
      </c>
      <c r="B118" t="str" cm="1">
        <f t="array" ref="B1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mariacasadebendicion</v>
      </c>
      <c r="C118" t="s">
        <v>589</v>
      </c>
      <c r="D118" t="s">
        <v>249</v>
      </c>
      <c r="E118" t="str">
        <f>VLOOKUP(Table15[[#This Row],['#]],'Codigo Cantos'!A4:AN239, 11, FALSE)</f>
        <v>Juan 2,1–11 – Las Bodas de Caná</v>
      </c>
      <c r="F118" t="s">
        <v>53</v>
      </c>
      <c r="G118" t="str">
        <f>_xlfn.CONCAT("""","archivo","""",": ","""","/cantos/resucito/" &amp; LEFT(Table15[[#This Row],[id]], 1),"/",Table15[[#This Row],[id]],".html","""")</f>
        <v>"archivo": "/cantos/resucito/m/mariacasadebendicion.html"</v>
      </c>
      <c r="H118" t="str">
        <f t="shared" si="1"/>
        <v>{ "id": "mariacasadebendicion", "titulo": "María, casa de bendición", "salmo": "Juan 2,1–11 – Las Bodas de Caná", "letra": "maría, casa de bendición, salud de nuestro siglo, morada terrestre del humilde. tú, como en caná de galilea, has visto que nos faltaba el vino; que nuestra fiesta no era fiesta, que nuestra vida no era vida, porque la muerte reinaba en nosotros. maría, casa de bendición. y tú nos has llevado hasta tu hijo, nos has enseñado a obedecerle y a hacer todo lo que nos diga él, para que transforme nuestra agua en vino nuevo. ¡victoria! ¡victoria! ¡vida eterna en cristo resucitado! aleluya, alelú, aleluya. aleluya, alelú, aleluya", "archivo": "/cantos/resucito/m/mariacasadebendicion.html"},</v>
      </c>
    </row>
    <row r="119" spans="1:8" x14ac:dyDescent="0.35">
      <c r="A119">
        <v>110</v>
      </c>
      <c r="B119" t="str" cm="1">
        <f t="array" ref="B1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mariadejasnagora</v>
      </c>
      <c r="C119" t="s">
        <v>922</v>
      </c>
      <c r="D119" t="s">
        <v>250</v>
      </c>
      <c r="E119" t="str">
        <f>VLOOKUP(Table15[[#This Row],['#]],'Codigo Cantos'!A4:AN239, 11, FALSE)</f>
        <v xml:space="preserve">Himno a la Virgen de Jasna Göra, Częstochowa Polonia (Kiko Argüello) </v>
      </c>
      <c r="F119" t="s">
        <v>54</v>
      </c>
      <c r="G119" t="str">
        <f>_xlfn.CONCAT("""","archivo","""",": ","""","/cantos/resucito/" &amp; LEFT(Table15[[#This Row],[id]], 1),"/",Table15[[#This Row],[id]],".html","""")</f>
        <v>"archivo": "/cantos/resucito/m/mariadejasnagora.html"</v>
      </c>
      <c r="H119" t="str">
        <f t="shared" si="1"/>
        <v>{ "id": "mariadejasnagora", "titulo": "María de jasna góra", "salmo": "Himno a la Virgen de Jasna Göra, Częstochowa Polonia (Kiko Argüello) ", "letra": "maría de jasna góra mater abscondita, at semper solicita; tu, redemptoris mater, ora pro nobis. surge como débora, sálvanos como judit, canta como ana, intercede como ester. maría ... madre del cielo, enséñanos a seguir las huellas de cristo, las huellas del siervo, del humilde hijo, de la humilde madre, de la siempre virgen maría. María", "archivo": "/cantos/resucito/m/mariadejasnagora.html"},</v>
      </c>
    </row>
    <row r="120" spans="1:8" x14ac:dyDescent="0.35">
      <c r="A120">
        <v>111</v>
      </c>
      <c r="B120" t="str" cm="1">
        <f t="array" ref="B1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mariamadredelaiglesia</v>
      </c>
      <c r="C120" t="s">
        <v>923</v>
      </c>
      <c r="D120" t="s">
        <v>251</v>
      </c>
      <c r="E120" t="str">
        <f>VLOOKUP(Table15[[#This Row],['#]],'Codigo Cantos'!A4:AN239, 11, FALSE)</f>
        <v>Juan 19,26-34</v>
      </c>
      <c r="F120" t="s">
        <v>55</v>
      </c>
      <c r="G120" t="str">
        <f>_xlfn.CONCAT("""","archivo","""",": ","""","/cantos/resucito/" &amp; LEFT(Table15[[#This Row],[id]], 1),"/",Table15[[#This Row],[id]],".html","""")</f>
        <v>"archivo": "/cantos/resucito/m/mariamadredelaiglesia.html"</v>
      </c>
      <c r="H120" t="str">
        <f t="shared" si="1"/>
        <v>{ "id": "mariamadredelaiglesia", "titulo": "María, madre de la iglesia", "salmo": "Juan 19,26-34", "letra": "maria, madre de la iglesia: «mujer, he ahí a tu hijo, he ahí a tu hijo, he ahí a tu hijo ahí tienes a tu hijo. ahí tienes a tu madre, ahí tienes a tu madre». maría, madre mía, maría, madre nuestra: ven a vivir conmigo, ven a mi casa. y enséñanos a amar a tu hijo como lo has amado tú, y enséñanos a amar a tu hijo como lo has amado tú. «tengo sed, tengo sed, todo se ha cumplido, todo se ha cumplido, todo se ha cumplido». maría, madre mía ... llegaron, pues, los soldados, y viendo que estaba muerto no le quebraron las piernas, más uno de los soldados le atravesó el costado con la lanza y al instante salió sangre y agua, sangre y agua. maría, madre mía, maría, madre nuestra: tú eres madre de la iglesia, que nace del costado de cristo como esposa, nueva eva. que nace del costado de cristo como esposa, nueva eva.", "archivo": "/cantos/resucito/m/mariamadredelaiglesia.html"},</v>
      </c>
    </row>
    <row r="121" spans="1:8" x14ac:dyDescent="0.35">
      <c r="A121">
        <v>112</v>
      </c>
      <c r="B121" t="str" cm="1">
        <f t="array" ref="B1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mariamadredelcaminoardiente</v>
      </c>
      <c r="C121" t="s">
        <v>593</v>
      </c>
      <c r="D121" t="s">
        <v>252</v>
      </c>
      <c r="E121" t="str">
        <f>VLOOKUP(Table15[[#This Row],['#]],'Codigo Cantos'!A4:AN239, 11, FALSE)</f>
        <v>Himno a la Virgen del Tercer Milenio (Kiko Argüello)</v>
      </c>
      <c r="F121" t="s">
        <v>56</v>
      </c>
      <c r="G121" t="str">
        <f>_xlfn.CONCAT("""","archivo","""",": ","""","/cantos/resucito/" &amp; LEFT(Table15[[#This Row],[id]], 1),"/",Table15[[#This Row],[id]],".html","""")</f>
        <v>"archivo": "/cantos/resucito/m/mariamadredelcaminoardiente.html"</v>
      </c>
      <c r="H121" t="str">
        <f t="shared" si="1"/>
        <v>{ "id": "mariamadredelcaminoardiente", "titulo": "María, madre del camino ardiente", "salmo": "Himno a la Virgen del Tercer Milenio (Kiko Argüello)", "letra": "maría, madre del camino ardiente, tú nos libras del fuego de las pasiones con el rocío de tu intercesión, tú nos libras del fuego de las pasiones con el rocío de tu intercesión. ¡humilde maría, toda inmaculada, ángel de la guarda del tercer milenio; lugar de todas las gracias; imagen de la virtud; tu belleza canta la jerusalén celeste! ¡tú nos has mostrado el camino! bajo la cruz nos has recibido, madre del camino ardiente; bajo la cruz nos has recibido: ¡cómo decir no a tu hijo sufriente! ¡humilde maría", "archivo": "/cantos/resucito/m/mariamadredelcaminoardiente.html"},</v>
      </c>
    </row>
    <row r="122" spans="1:8" x14ac:dyDescent="0.35">
      <c r="A122">
        <v>113</v>
      </c>
      <c r="B122" t="str" cm="1">
        <f t="array" ref="B1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mariapequenamaria</v>
      </c>
      <c r="C122" t="s">
        <v>924</v>
      </c>
      <c r="D122" t="s">
        <v>253</v>
      </c>
      <c r="E122" t="str">
        <f>VLOOKUP(Table15[[#This Row],['#]],'Codigo Cantos'!A4:AN239, 11, FALSE)</f>
        <v>Himno a la Virgen María (Kiko Argüello)</v>
      </c>
      <c r="F122" t="s">
        <v>829</v>
      </c>
      <c r="G122" t="str">
        <f>_xlfn.CONCAT("""","archivo","""",": ","""","/cantos/resucito/" &amp; LEFT(Table15[[#This Row],[id]], 1),"/",Table15[[#This Row],[id]],".html","""")</f>
        <v>"archivo": "/cantos/resucito/m/mariapequenamaria.html"</v>
      </c>
      <c r="H122" t="str">
        <f t="shared" si="1"/>
        <v>{ "id": "mariapequenamaria", "titulo": "María, pequeña maría", "salmo": "Himno a la Virgen María (Kiko Argüello)", "letra": "maría, pequeña maría, tú eres la brisa suave de elías, el susurro del espíritu de Dios. tú eres la zarza ardiente de moisés que llevas al señor y no te consumes. tú eres el lugar junto a mí que mostró el señor a moisés, tú eres la hendidura de la roca que Dios cubre con su mano mientras que pasa su gloria. venga el señor con nosotros, si hemos hallado gracia a sus ojos. es cierto que somos pecadores, mas ruega tú por nosotros, y seremos su pueblo y su heredad. maría, pequeña maría, hija de jerusalén, madre de todos los pueblos, virgen de nazaret. tú eres la nube del desierto que protege la marcha de israel, tú eres la tienda de la reunión, el arca que lleva la alianza, el santuario de la gloria del señor. venga el señor con nosotros.", "archivo": "/cantos/resucito/m/mariapequenamaria.html"},</v>
      </c>
    </row>
    <row r="123" spans="1:8" x14ac:dyDescent="0.35">
      <c r="A123">
        <v>114</v>
      </c>
      <c r="B123" t="str" cm="1">
        <f t="array" ref="B1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meensenaraselcaminodelavida</v>
      </c>
      <c r="C123" t="s">
        <v>596</v>
      </c>
      <c r="D123" t="s">
        <v>255</v>
      </c>
      <c r="E123" t="str">
        <f>VLOOKUP(Table15[[#This Row],['#]],'Codigo Cantos'!A4:AN239, 11, FALSE)</f>
        <v>Sal 16 (15)</v>
      </c>
      <c r="F123" t="s">
        <v>830</v>
      </c>
      <c r="G123" t="str">
        <f>_xlfn.CONCAT("""","archivo","""",": ","""","/cantos/resucito/" &amp; LEFT(Table15[[#This Row],[id]], 1),"/",Table15[[#This Row],[id]],".html","""")</f>
        <v>"archivo": "/cantos/resucito/m/meensenaraselcaminodelavida.html"</v>
      </c>
      <c r="H123" t="str">
        <f t="shared" si="1"/>
        <v>{ "id": "meensenaraselcaminodelavida", "titulo": "Me enseñarás el camino de la vida", "salmo": "Sal 16 (15)", "letra": "me enseñarás el camino de la vida, me enseñarás el camino de la vida, me saciarás de gozo en tu presencia, de alegría perpetua a tu derecha. protégeme, Dios mío, en ti me refugio. yo digo a Dios: «tú eres mi señor, sin ti no tengo nada». me enseñarás el camino de la vida. el señor es mi heredad y mi copa, mi vida está en sus manos; me ha tocado en suerte un lote hermoso, me encanta mi heredad. bendigo al señor que me aconseja, hasta de noche instruye mi corazón, tengo siempre delante de mí al señor, está a mi derecha, no vacilaré. me enseñarás el camino de la vida. por eso se alegra mi corazón, exulta mi alma, y mi carne descansa serena; porque no abandonarás mi vida en el sepulcro, ni dejarás que tu santo experimente la corrupción, la corrupción. me enseñarás el camino de la vida.", "archivo": "/cantos/resucito/m/meensenaraselcaminodelavida.html"},</v>
      </c>
    </row>
    <row r="124" spans="1:8" x14ac:dyDescent="0.35">
      <c r="A124">
        <v>115</v>
      </c>
      <c r="B124" t="str" cm="1">
        <f t="array" ref="B1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mehasseducidosenor</v>
      </c>
      <c r="C124" t="s">
        <v>597</v>
      </c>
      <c r="D124" t="s">
        <v>257</v>
      </c>
      <c r="E124" t="str">
        <f>VLOOKUP(Table15[[#This Row],['#]],'Codigo Cantos'!A4:AN239, 11, FALSE)</f>
        <v>Jeremias 20,7-18</v>
      </c>
      <c r="F124" t="s">
        <v>57</v>
      </c>
      <c r="G124" t="str">
        <f>_xlfn.CONCAT("""","archivo","""",": ","""","/cantos/resucito/" &amp; LEFT(Table15[[#This Row],[id]], 1),"/",Table15[[#This Row],[id]],".html","""")</f>
        <v>"archivo": "/cantos/resucito/m/mehasseducidosenor.html"</v>
      </c>
      <c r="H124" t="str">
        <f t="shared" si="1"/>
        <v>{ "id": "mehasseducidosenor", "titulo": "Me has seducido, Señor", "salmo": "Jeremias 20,7-18", "letra": "me has seducido, señor, y me he dejado seducir. has luchado conmigo y me has vencido. has sido más fuerte que yo, me has podido. cuando hablo debo gritar: «¡violencia!», «¡opresión!» maldito el día en que nací. maldito el hombre que le dio la noticia a mi padre: «te ha nacido un hijo». ¿por qué he salido del seno de mi madre, si sólo debo ver penas y aflicción? mas el señor está conmigo, como un héroe valeroso. así tu palabra es para mí befa y oprobio. me decía: «no pensaré más en él, no hablaré más en su nombre». mas en mi corazón había un fuego ardiente, que corría por mis huesos. mas en mi corazón había un fuego ardiente, que corría por mis huesos. me has seducido, señor... cantad himnos al señor, alabad su nombre que ha salvado la vida de este pobre. mas el señor está conmigo, como un héroe valeroso. me has seducido, señor...", "archivo": "/cantos/resucito/m/mehasseducidosenor.html"},</v>
      </c>
    </row>
    <row r="125" spans="1:8" x14ac:dyDescent="0.35">
      <c r="A125">
        <v>116</v>
      </c>
      <c r="B125" t="str" cm="1">
        <f t="array" ref="B1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¡miradqueestupendo!</v>
      </c>
      <c r="C125" t="s">
        <v>925</v>
      </c>
      <c r="D125" t="s">
        <v>258</v>
      </c>
      <c r="E125" t="str">
        <f>VLOOKUP(Table15[[#This Row],['#]],'Codigo Cantos'!A4:AN239, 11, FALSE)</f>
        <v>Sal 133 (132)</v>
      </c>
      <c r="F125" t="s">
        <v>58</v>
      </c>
      <c r="G125" t="str">
        <f>_xlfn.CONCAT("""","archivo","""",": ","""","/cantos/resucito/" &amp; LEFT(Table15[[#This Row],[id]], 1),"/",Table15[[#This Row],[id]],".html","""")</f>
        <v>"archivo": "/cantos/resucito/¡/¡miradqueestupendo!.html"</v>
      </c>
      <c r="H125" t="str">
        <f t="shared" si="1"/>
        <v>{ "id": "¡miradqueestupendo!", "titulo": "¡mirad qué estupendo!", "salmo": "Sal 133 (132)", "letra": "mirad qué estupendo, gustad qué alegría, el amor entre los hermanos. mirad qué estupendo, gustad qué alegría, el amor entre los hermanos. es ungüento perfumado que desciende, que desciende por la barba de aarón. es ungüento perfumado que desciende hasta el borde del manto. mirad qué estupendo... es como rocío del hermón que desciende sobre el monte sión. es rocío del hermón que desciende sobre el monte de sión. mirad qué estupendo... porque allí el señor nos ha dado, nos ha dado su amor. mirad qué estupendo... porque allí el señor nos ha dado la vida eternamente. por eso el señor nos ha dado la vida para siempre. mirad qué estupendo...", "archivo": "/cantos/resucito/¡/¡miradqueestupendo!.html"},</v>
      </c>
    </row>
    <row r="126" spans="1:8" x14ac:dyDescent="0.35">
      <c r="A126">
        <v>117</v>
      </c>
      <c r="B126" t="str" cm="1">
        <f t="array" ref="B1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misericordiadiosmio</v>
      </c>
      <c r="C126" t="s">
        <v>603</v>
      </c>
      <c r="D126" t="s">
        <v>260</v>
      </c>
      <c r="E126" t="str">
        <f>VLOOKUP(Table15[[#This Row],['#]],'Codigo Cantos'!A4:AN239, 11, FALSE)</f>
        <v>Sal 51(50)</v>
      </c>
      <c r="F126" t="s">
        <v>831</v>
      </c>
      <c r="G126" t="str">
        <f>_xlfn.CONCAT("""","archivo","""",": ","""","/cantos/resucito/" &amp; LEFT(Table15[[#This Row],[id]], 1),"/",Table15[[#This Row],[id]],".html","""")</f>
        <v>"archivo": "/cantos/resucito/m/misericordiadiosmio.html"</v>
      </c>
      <c r="H126" t="str">
        <f t="shared" si="1"/>
        <v>{ "id": "misericordiadiosmio", "titulo": "Misericordia, Dios mío", "salmo": "Sal 51(50)", "letra": "misericordia, Dios mío, por tu bondad, por tu inmensa compasión borra mi culpa. lava del todo mi delito, limpia mi pecado. pues yo reconozco mi culpa, tengo siempre presente mi pecado: contra ti, contra ti sólo pequé, cometí la maldad que aborreces. en la sentencia tendrás razón, en el juicio resultarás inocente. mira, en la culpa nací, pecador me concibió mi madre. te gusta un corazón sincero, y en mi interior me inculcas sabiduría. rocíame con el hisopo: quedaré limpio; lávame: quedaré más blanco que la nieve. hazme oír el gozo y la alegría, que se alegren los huesos quebrantados. aparta de mi pecado tu vista, borra en mí toda culpa. oh Dios, crea en mí un corazón puro, renuévame por dentro con espíritu firme; no me arrojes lejos de tu rostro, no me quites tu santo espíritu. devuélveme la alegría de tu salvación, afiánzame con espíritu generoso; enseñaré a los malvados tus caminos, los pecadores volverán a ti. líbrame de la sangre, oh Dios, Dios, salvador mío, y cantará mi lengua tu justicia. señor, me abrirás los labios, y mi boca proclamará tu alabanza. los sacrificios no te satisfacen: si te ofreciera un holocausto, tú no lo querrías. mi sacrificio es un espíritu quebrantado; un corazón quebrantado y humillado, tú no lo desprecias. señor, por tu bondad, favorece a sión, reconstruye las murallas de jerusalén: entonces aceptarás los sacrificios rituales, ofrendas y holocaustos, sobre tu altar se inmolarán novillos.", "archivo": "/cantos/resucito/m/misericordiadiosmio.html"},</v>
      </c>
    </row>
    <row r="127" spans="1:8" x14ac:dyDescent="0.35">
      <c r="A127">
        <v>118</v>
      </c>
      <c r="B127" t="str" cm="1">
        <f t="array" ref="B1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misericordiamiamisericordia</v>
      </c>
      <c r="C127" t="s">
        <v>602</v>
      </c>
      <c r="D127" t="s">
        <v>262</v>
      </c>
      <c r="E127" t="str">
        <f>VLOOKUP(Table15[[#This Row],['#]],'Codigo Cantos'!A4:AN239, 11, FALSE)</f>
        <v>Sal 51 (50)</v>
      </c>
      <c r="F127" t="s">
        <v>832</v>
      </c>
      <c r="G127" t="str">
        <f>_xlfn.CONCAT("""","archivo","""",": ","""","/cantos/resucito/" &amp; LEFT(Table15[[#This Row],[id]], 1),"/",Table15[[#This Row],[id]],".html","""")</f>
        <v>"archivo": "/cantos/resucito/m/misericordiamiamisericordia.html"</v>
      </c>
      <c r="H127" t="str">
        <f t="shared" si="1"/>
        <v>{ "id": "misericordiamiamisericordia", "titulo": "Misericordia mía, misericordia", "salmo": "Sal 51 (50)", "letra": "misericordia mía, misericordia: salmo 51 (50) misericordia mía, misericordia ... bis a. c misericordia, Dios mío, por tu bondad, por tu inmensa compasión borra mi culpa; lava del todo mi delito, limpia mi pecado. 1  a. misericordia mía ... c pues yo reconozco mi culpa, tengo siempre presente mi pecado: contra ti, contra ti sólo pequé, cometí la maldad que aborreces. a. misericordia mía ... c en la sentencia tendrás razón, en el juicio resultarás inocente. mira, en la culpa nací, pecador me concibió mi madre. a. misericordia mía ... c te gusta un corazón sincero, y en mi interiorme inculcas sabiduría. rocíame con el hisopo: quedaré limpio; lávame: quedaré más blanco que la nieve. a. misericordia mía ... c hazme oír el gozo y la alegría, que se alegren los huesos quebrantados. aparta de mi pecado tu vista, borra en mí toda culpa. a misericordia mía ... c. oh Dios, crea en mí un corazón puro, renuévame por dentro con espíritu firme; no me arrojes lejos de tu rostro, no me quites tu santo espíritu. 2  a. misericordia mía ... c. devuélveme la alegría de tu salvación, afiánzame con espíritu generoso; enseñaré a los malvados tus caminos, los pecadores volverán a ti. a. misericordia mía ... c. líbrame de la sangre, oh Dios, Dios, salvador mío, y cantará mi lengua tu justicia. señor, me abrirás los labios, y mi boca proclamará tu alabanza. a. misericordia mía ... c los sacrificios no te satisfacen: si te ofreciera un holocausto, tú no lo querrías. mi sacrificio es un espíritu quebrantado; un corazón quebrantado y humillado, tú no lo desprecias. a. misericordia mía ... c señor, por tu bondad, favorece a sión, reconstruye las murallas de jerusalén   ", "archivo": "/cantos/resucito/m/misericordiamiamisericordia.html"},</v>
      </c>
    </row>
    <row r="128" spans="1:8" x14ac:dyDescent="0.35">
      <c r="A128">
        <v>119</v>
      </c>
      <c r="B128" t="str" cm="1">
        <f t="array" ref="B1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muchomehanperseguido</v>
      </c>
      <c r="C128" t="s">
        <v>604</v>
      </c>
      <c r="D128" t="s">
        <v>264</v>
      </c>
      <c r="E128" t="str">
        <f>VLOOKUP(Table15[[#This Row],['#]],'Codigo Cantos'!A4:AN239, 11, FALSE)</f>
        <v>Sal 129 (128)</v>
      </c>
      <c r="F128" t="s">
        <v>59</v>
      </c>
      <c r="G128" t="str">
        <f>_xlfn.CONCAT("""","archivo","""",": ","""","/cantos/resucito/" &amp; LEFT(Table15[[#This Row],[id]], 1),"/",Table15[[#This Row],[id]],".html","""")</f>
        <v>"archivo": "/cantos/resucito/m/muchomehanperseguido.html"</v>
      </c>
      <c r="H128" t="str">
        <f t="shared" si="1"/>
        <v>{ "id": "muchomehanperseguido", "titulo": "Mucho me han perseguido", "salmo": "Sal 129 (128)", "letra": "mucho me han perseguido sal 129 (128) c mucho me han perseguido desde mi juventud, mucho me han perseguido, que lo diga israel. a mucho me han perseguido desde mi juventud, mucho me han perseguido, pero no han podido conmigo. c. sobre mi espalda araron aradores, sobre mi espalda alargaron sus surcos. a sobre mi espalda araron los aradores, sobre mi espalda alargaron sus surcos. c mas el señor, que es justo, rompió las coyundas de los malvados. mas el señor, que es justo, rompió las coyundas de los malvados. c retrocedan los que odian a sión, retrocedan los que odian a sión. a. retrocedan los que odian a sión, retrocedan los que odian a sión. c que sean como la hierba que crece en el tejado, como la hierba que se seca antes de arrancarla. de ella no llena el segador su mano, de ella no llena su regazo el gavillador. a. retrocedan los que odian a sión ... a mucho me han perseguido ...", "archivo": "/cantos/resucito/m/muchomehanperseguido.html"},</v>
      </c>
    </row>
    <row r="129" spans="1:8" x14ac:dyDescent="0.35">
      <c r="A129">
        <v>120</v>
      </c>
      <c r="B129" t="str" cm="1">
        <f t="array" ref="B1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noestaaquiresucito</v>
      </c>
      <c r="C129" t="s">
        <v>607</v>
      </c>
      <c r="D129" t="s">
        <v>266</v>
      </c>
      <c r="E129" t="str">
        <f>VLOOKUP(Table15[[#This Row],['#]],'Codigo Cantos'!A4:AN239, 11, FALSE)</f>
        <v>Mateo 28,1-8</v>
      </c>
      <c r="F129" t="s">
        <v>60</v>
      </c>
      <c r="G129" t="str">
        <f>_xlfn.CONCAT("""","archivo","""",": ","""","/cantos/resucito/" &amp; LEFT(Table15[[#This Row],[id]], 1),"/",Table15[[#This Row],[id]],".html","""")</f>
        <v>"archivo": "/cantos/resucito/n/noestaaquiresucito.html"</v>
      </c>
      <c r="H129" t="str">
        <f t="shared" si="1"/>
        <v>{ "id": "noestaaquiresucito", "titulo": "No está aquí, resucitó", "salmo": "Mateo 28,1-8", "letra": "no está aquí, resucitó c. pasado el sábado, al alba del primer día de la semana, maría magdalena y la otra maría fueron al sepulcro. cuando de pronto se produjo un terremoto, el ángel del señor bajó del cielo, e hizo rodar la piedra. y el ángel dijo a las mujeres: «no temáis, sé que buscáis a jesús, el crucificado. c. no está aquí, ha resucitado. a. no está aquí, ha resucitado. c. no está aquí, resucitó, a. no está aquí, resucitó. c id de prisa a decir a sus discípulos: ha resucitado de entre los muertos. id de prisa a decir a sus discípulos: ha resucitado de entre los muertos y os precede en galilea. mt 28,1-8 a. no está aquí, resucitó. no está aquí, resucitó. no está aquí, resucitó. c. y os precede en galilea, a. y os precede en galilea; c. allí le veréis, a. allí le veréis. a. no está aquí, resucitó ... c. y os precede en galilea, a. y os precede en galilea; c. allí le veréis, a. allí le veréis•.", "archivo": "/cantos/resucito/n/noestaaquiresucito.html"},</v>
      </c>
    </row>
    <row r="130" spans="1:8" x14ac:dyDescent="0.35">
      <c r="A130">
        <v>121</v>
      </c>
      <c r="B130" t="str" cm="1">
        <f t="array" ref="B1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nohayenelparecer</v>
      </c>
      <c r="C130" t="s">
        <v>609</v>
      </c>
      <c r="D130" t="s">
        <v>267</v>
      </c>
      <c r="E130" t="str">
        <f>VLOOKUP(Table15[[#This Row],['#]],'Codigo Cantos'!A4:AN239, 11, FALSE)</f>
        <v>Isaías 53,2ss - Cuarto canto del Siervo de Yahveh</v>
      </c>
      <c r="F130" t="s">
        <v>61</v>
      </c>
      <c r="G130" t="str">
        <f>_xlfn.CONCAT("""","archivo","""",": ","""","/cantos/resucito/" &amp; LEFT(Table15[[#This Row],[id]], 1),"/",Table15[[#This Row],[id]],".html","""")</f>
        <v>"archivo": "/cantos/resucito/n/nohayenelparecer.html"</v>
      </c>
      <c r="H130" t="str">
        <f t="shared" si="1"/>
        <v>{ "id": "nohayenelparecer", "titulo": "No hay en él parecer", "salmo": "Isaías 53,2ss - Cuarto canto del Siervo de Yahveh", "letra": "no hay en él parecer cuarto canto del siervo de yahveh - is 53,2ss c. no hay en él parecer, no hay hermosura que atraiga las miradas, no hay en él belleza que agrade. despreciado, desecho de los hombres, varón de dolores, conocedor de todos los quebrantos. ante quien se vuelve el rostro, ante quien se vuelve el rostro, ante quien se vuelve el rostro, ante quien se vuelve el rostro. menospreciado, estimado en nada. despreciado, desecho de los hombres, varón de dolores, conocedor de todos los quebrantos. ante quien se vuelve el rostro ... c pero fue él, el que cargó con los pecados. pero fue él, el que cargó con los dolores. a. todos nosotros andábamos errantes. maltratado, mas él se sometió, no abrió la boca, como cordero llevado al matadero. ante quien se vuelve el rostro ••• a ¡maltratado!", "archivo": "/cantos/resucito/n/nohayenelparecer.html"},</v>
      </c>
    </row>
    <row r="131" spans="1:8" x14ac:dyDescent="0.35">
      <c r="A131">
        <v>122</v>
      </c>
      <c r="B131" t="str" cm="1">
        <f t="array" ref="B1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nolimetangere</v>
      </c>
      <c r="C131" t="s">
        <v>615</v>
      </c>
      <c r="D131" t="s">
        <v>268</v>
      </c>
      <c r="E131" t="str">
        <f>VLOOKUP(Table15[[#This Row],['#]],'Codigo Cantos'!A4:AN239, 11, FALSE)</f>
        <v>Juan 20,15-17</v>
      </c>
      <c r="F131" t="s">
        <v>833</v>
      </c>
      <c r="G131" t="str">
        <f>_xlfn.CONCAT("""","archivo","""",": ","""","/cantos/resucito/" &amp; LEFT(Table15[[#This Row],[id]], 1),"/",Table15[[#This Row],[id]],".html","""")</f>
        <v>"archivo": "/cantos/resucito/n/nolimetangere.html"</v>
      </c>
      <c r="H131" t="str">
        <f t="shared" si="1"/>
        <v>{ "id": "nolimetangere", "titulo": "Noli me tangere", "salmo": "Juan 20,15-17", "letra": "noli me tangere: «mujer, dime, ¿por qué lloras? mujer, dime, ¿por qué lloras? ¿a quién buscas? ¿a quién buscas? ¿a quién buscas?» a «señor, si te lo has llevado tú, señor, si te lo has llevado tú, dime dónde lo has puesto, y yo me lo llevaré, y yo me lo llevaré•. c «¡maría!» a «¡rabbuní!• c «¡maría!» a. «¡rabbuní!• c. «¡noli me tangere! no me toques, que todavía no he subido al padre. c. ve y anuncia a mis hermanos, a. vey anuncia a mis hermanos, c. que subo al padre mío y padre vuestro, Dios mío y Dios vuestro. a. que subo al padre mío y padre vuestro, Dios mío y Dios vuestro. c. que subo al padre mío y padre vuestro, Dios mío y Dios vuestro».", "archivo": "/cantos/resucito/n/nolimetangere.html"},</v>
      </c>
    </row>
    <row r="132" spans="1:8" x14ac:dyDescent="0.35">
      <c r="A132">
        <v>123</v>
      </c>
      <c r="B132" t="str" cm="1">
        <f t="array" ref="B1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ohcieloslloveddeloalto</v>
      </c>
      <c r="C132" t="s">
        <v>926</v>
      </c>
      <c r="D132" t="s">
        <v>269</v>
      </c>
      <c r="E132" t="str">
        <f>VLOOKUP(Table15[[#This Row],['#]],'Codigo Cantos'!A4:AN239, 11, FALSE)</f>
        <v>Isaías 45,8</v>
      </c>
      <c r="F132" t="s">
        <v>62</v>
      </c>
      <c r="G132" t="str">
        <f>_xlfn.CONCAT("""","archivo","""",": ","""","/cantos/resucito/" &amp; LEFT(Table15[[#This Row],[id]], 1),"/",Table15[[#This Row],[id]],".html","""")</f>
        <v>"archivo": "/cantos/resucito/o/ohcieloslloveddeloalto.html"</v>
      </c>
      <c r="H132" t="str">
        <f t="shared" si="1"/>
        <v>{ "id": "ohcieloslloveddeloalto", "titulo": "Oh cielos, lloved de lo al to", "salmo": "Isaías 45,8", "letra": "oh cielos, lloved de lo alto a. oh cielos, lloved de lo alto, oh nubes, mandadnos al santo. oh tierra, ábrete, oh tierra, y brote el salvador. c. somos desierto, somos arena. c. marana thá, • marana thá. c somos el viento, nadie nos oye. c. marana thá, a. marana thá. a oh cielos, lloved de lo alto •.. c. somos tinieblas, nadie nos guía. c marana thá, . marana thá. c somos cadenas, nadie nos libra. c marana thá, marana thá. a. oh cielos, lloved de lo alto ..• cf. is 45,8 c. tenemos frío, nadie nos cubre. c marana thá, a marana thá. c tenemos hambre, nadie nos sacia. c. marana thá, a. marana thá. a oh cielos, lloved de lo alto ... c somos las lágrimas, que nadie enjuga. c marana thá, marana thá. c somos dolor, nadie nos mira. c marana thá, marana thá. a oh cielos, lloved de lo alto ...", "archivo": "/cantos/resucito/o/ohcieloslloveddeloalto.html"},</v>
      </c>
    </row>
    <row r="133" spans="1:8" x14ac:dyDescent="0.35">
      <c r="A133">
        <v>124</v>
      </c>
      <c r="B133" t="str" cm="1">
        <f t="array" ref="B1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ohdiosportunombresalvame</v>
      </c>
      <c r="C133" t="s">
        <v>619</v>
      </c>
      <c r="D133" t="s">
        <v>270</v>
      </c>
      <c r="E133" t="str">
        <f>VLOOKUP(Table15[[#This Row],['#]],'Codigo Cantos'!A4:AN239, 11, FALSE)</f>
        <v>Sal 54 (53)</v>
      </c>
      <c r="F133" t="s">
        <v>834</v>
      </c>
      <c r="G133" t="str">
        <f>_xlfn.CONCAT("""","archivo","""",": ","""","/cantos/resucito/" &amp; LEFT(Table15[[#This Row],[id]], 1),"/",Table15[[#This Row],[id]],".html","""")</f>
        <v>"archivo": "/cantos/resucito/o/ohdiosportunombresalvame.html"</v>
      </c>
      <c r="H133" t="str">
        <f t="shared" si="1"/>
        <v>{ "id": "ohdiosportunombresalvame", "titulo": "Oh Dios, por tu nombre sálvame", "salmo": "Sal 54 (53)", "letra": "oh Dios, por tu nombre sálvame:sal 54 (53)  a oh Dios, por tu nombre sálvame, por tu poder hazme justicia. oh Dios, escucha mi oración, atiende a las palabras de mi boca. porque los arrogantes se han aliado contra mí, los prepotentes andan buscando mi vida, no tienen nunca a Dios presente, no tienen nunca a Dios presente. a mas ved, que Dios viene en mi ayuda, el señor, el señor me sostiene. c de todo corazón le ofreceré un sacrificio, celebraré su nombre, porque es bueno, de toda angustia él me ha liberado, de toda angustia me ha liberado, de toda angustia me ha liberado. [melisma] a. oh Dios, por tu nombre sálvame ..", "archivo": "/cantos/resucito/o/ohdiosportunombresalvame.html"},</v>
      </c>
    </row>
    <row r="134" spans="1:8" x14ac:dyDescent="0.35">
      <c r="A134">
        <v>125</v>
      </c>
      <c r="B134" t="str" cm="1">
        <f t="array" ref="B1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ohdiostueresmidios</v>
      </c>
      <c r="C134" t="s">
        <v>620</v>
      </c>
      <c r="D134" t="s">
        <v>272</v>
      </c>
      <c r="E134" t="str">
        <f>VLOOKUP(Table15[[#This Row],['#]],'Codigo Cantos'!A4:AN239, 11, FALSE)</f>
        <v>Sal 63 (62)</v>
      </c>
      <c r="F134" t="s">
        <v>835</v>
      </c>
      <c r="G134" t="str">
        <f>_xlfn.CONCAT("""","archivo","""",": ","""","/cantos/resucito/" &amp; LEFT(Table15[[#This Row],[id]], 1),"/",Table15[[#This Row],[id]],".html","""")</f>
        <v>"archivo": "/cantos/resucito/o/ohdiostueresmidios.html"</v>
      </c>
      <c r="H134" t="str">
        <f t="shared" si="1"/>
        <v>{ "id": "ohdiostueresmidios", "titulo": "Oh Dios, tú eres mi Dios", "salmo": "Sal 63 (62)", "letra": "oh Dios, tú eres mi Dios: salmo 63(62): oh Dios, tú eres mi Dios, te anhelo desde la aurora, sedienta de ti está mi alma. sedienta de ti está mi alma, ansia de ti tiene mi carne: tierra reseca y árida, tierra reseca y árida, sin agua. a. oh Dios, tú eres mi Dios ... c tu amor es para mí más que la vida, por eso te ensalzan mis labios; así yo te bendigo y en tu nombre levanto mis manos. a. oh Dios, tú eres mi Dios. unida a ti está mi alma, con fuerza me sostiene tu derecha cuando me acuerdo de ti, cuando en medio de la noche pienso en ti. a. oh Dios, tú eres mi Dios ... c. saciada de ti está mi alma, te canta con júbilo mi boca, porque tú eres mi auxilio y a la sombra de tus alas exulto. a. oh Dios, tú eres mi Dios ...", "archivo": "/cantos/resucito/o/ohdiostueresmidios.html"},</v>
      </c>
    </row>
    <row r="135" spans="1:8" x14ac:dyDescent="0.35">
      <c r="A135">
        <v>126</v>
      </c>
      <c r="B135" t="str" cm="1">
        <f t="array" ref="B1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ohjesusamormio</v>
      </c>
      <c r="C135" t="s">
        <v>927</v>
      </c>
      <c r="D135" t="s">
        <v>274</v>
      </c>
      <c r="E135" t="str">
        <f>VLOOKUP(Table15[[#This Row],['#]],'Codigo Cantos'!A4:AN239, 11, FALSE)</f>
        <v>(Kiko Argüello)</v>
      </c>
      <c r="F135" t="s">
        <v>63</v>
      </c>
      <c r="G135" t="str">
        <f>_xlfn.CONCAT("""","archivo","""",": ","""","/cantos/resucito/" &amp; LEFT(Table15[[#This Row],[id]], 1),"/",Table15[[#This Row],[id]],".html","""")</f>
        <v>"archivo": "/cantos/resucito/o/ohjesusamormio.html"</v>
      </c>
      <c r="H135" t="str">
        <f t="shared" si="1"/>
        <v>{ "id": "ohjesusamormio", "titulo": "Oh jesús, amor mío", "salmo": "(Kiko Argüello)", "letra": "oh jesús, amor mío (kiko argüello) c. oh jesús*, amor mío, ¡cuánto me has amado, cuánto me has amado! a. oh jesús, amor mío, ¡cuánto me has amado, cuánto me has amado! c. tú has recibido las espinas de la soberbia de mí, para que yo reciba la humildad de ti. tú has recibido los azotes de la lujuria de mí, para que yo reciba el amor y la pureza de ti. tú has sido por la avaricia despojado por mí, para que yo reciba la riqueza de ti. a oh jesús, amor mío ... c. tú has recibido la hiel y el vinagre de mí, para que yo reciba la dulzura de ti. tú has recibido el desprecio y los insultos de mí, para que yo reciba la mansedumbre de ti. • melisma tú has recibido los clavos y la lanzada de mí, para que yo reciba la obediencia de ti. a. oh jesús, amor mío ... c. tú has sido crucificado por mí, para que yo reciba la salvación de ti. tú has recibido la muerte de mí, para que yo reciba la vida de ti. tú has recibido la sepultura de mí, para que yo reciba la resurrección de ti. a. oh jesús, amor mío ... c de mí, señor, tú has recibido el mal, la muerte y el pecado, para que yo reciba de ti sólo a ti mismo. a mí, a mí tú te has donado. a. oh jesús, amor mío ...", "archivo": "/cantos/resucito/o/ohjesusamormio.html"},</v>
      </c>
    </row>
    <row r="136" spans="1:8" x14ac:dyDescent="0.35">
      <c r="A136">
        <v>127</v>
      </c>
      <c r="B136" t="str" cm="1">
        <f t="array" ref="B1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ohmuerte¿dondeestatuvictoria?</v>
      </c>
      <c r="C136" t="s">
        <v>622</v>
      </c>
      <c r="D136" t="str">
        <f>VLOOKUP(Table15[[#This Row],['#]],'Codigo Cantos'!A4:AN239, 40, FALSE)</f>
        <v>OH MUERTE, ¿DÓNDE ESTÁ TU VICTORIA?</v>
      </c>
      <c r="E136" t="str">
        <f>VLOOKUP(Table15[[#This Row],['#]],'Codigo Cantos'!A4:AN239, 11, FALSE)</f>
        <v>1 Corintios 15</v>
      </c>
      <c r="F136" t="s">
        <v>64</v>
      </c>
      <c r="G136" t="str">
        <f>_xlfn.CONCAT("""","archivo","""",": ","""","/cantos/resucito/" &amp; LEFT(Table15[[#This Row],[id]], 1),"/",Table15[[#This Row],[id]],".html","""")</f>
        <v>"archivo": "/cantos/resucito/o/ohmuerte¿dondeestatuvictoria?.html"</v>
      </c>
      <c r="H136" t="str">
        <f t="shared" si="1"/>
        <v>{ "id": "ohmuerte¿dondeestatuvictoria?", "titulo": "Oh muerte, ¿dónde está tu victoria?", "salmo": "1 Corintios 15", "letra": "oh muerte, ¿dónde está tu victoria?: 1 corintios 15: en un instante, en un pestañear de ojos, al toque de la trompeta final, porque sonará la trompeta, y los muertos resucitarán incorruptibles y nosotros seremos transformados. a. por eso cantamos: la muerte es absorbida en la victoria. aleluya, aleluya. oh muerte, ¿dónde está tu victoria? aleluya, aleluya. oh muerte, ¿dónde está tu aguijón? aleluya, aleluya. c el aguijón de la muerte es el pecado y la fuerza del pecado está en la ley, pero nosotros vencemos en cristo resucitado. a. por eso cantamos ... a aleluya, aleluya, aleluya. e yo os recuerdo, hermanos, el evangelio que yo os he anunciado, el mismo que yo he recibido. a saber: que cristo murió por los pecados, a según las escrituras; c que él ha resucitado, según las escrituras; c que se apareció primero a pedro, luego a los doce, después a más de quinientos hermanos a la vez y por último se me apareció a mí. a. por eso cantamos ... a. aleluya,aleluya,aleluya", "archivo": "/cantos/resucito/o/ohmuerte¿dondeestatuvictoria?.html"},</v>
      </c>
    </row>
    <row r="137" spans="1:8" x14ac:dyDescent="0.35">
      <c r="A137">
        <v>128</v>
      </c>
      <c r="B137" t="str" cm="1">
        <f t="array" ref="B1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ohsenornuestrodios</v>
      </c>
      <c r="C137" t="s">
        <v>626</v>
      </c>
      <c r="D137" t="str">
        <f>VLOOKUP(Table15[[#This Row],['#]],'Codigo Cantos'!A4:AN239, 40, FALSE)</f>
        <v>OH SEÑOR, NUESTRO DIOS</v>
      </c>
      <c r="E137" t="str">
        <f>VLOOKUP(Table15[[#This Row],['#]],'Codigo Cantos'!A4:AN239, 11, FALSE)</f>
        <v>Salmo 8</v>
      </c>
      <c r="F137" t="s">
        <v>962</v>
      </c>
      <c r="G137" t="str">
        <f>_xlfn.CONCAT("""","archivo","""",": ","""","/cantos/resucito/" &amp; LEFT(Table15[[#This Row],[id]], 1),"/",Table15[[#This Row],[id]],".html","""")</f>
        <v>"archivo": "/cantos/resucito/o/ohsenornuestrodios.html"</v>
      </c>
      <c r="H137" t="str">
        <f t="shared" si="1"/>
        <v>{ "id": "ohsenornuestrodios", "titulo": "Oh Señor, nuestro Dios", "salmo": "Salmo 8", "letra": "¡oh señor, nuestro Dios!: salmo 8: a ¡oh señor, nuestro Dios, qué admirable es tu nombre por toda la tierra, tu nombre, hasta el cielo se eleva tu amor! c. con la boca de los niños pequeños afirmas tu gloria, oh señor, y reduces al silencio enemigos y rebeldes. a. ¡oh señor, nuestro Dios ... c. si contemplo el cielo, obra de tus manos, la luna y las estrellas que has creado, sal8 ¿qué es el hombre para que te acuerdes de él, el hijo del hombre para darle poder? lo hiciste, lo hiciste poco menos que los ángeles, de gloria y de honor lo has coronado, todo lo has sometido bajo sus pies. a ¡oh señor, nuestro Dios ...", "archivo": "/cantos/resucito/o/ohsenornuestrodios.html"},</v>
      </c>
    </row>
    <row r="138" spans="1:8" x14ac:dyDescent="0.35">
      <c r="A138">
        <v>129</v>
      </c>
      <c r="B138" t="str" cm="1">
        <f t="array" ref="B1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ostomaredeentrelasnaciones</v>
      </c>
      <c r="C138" t="s">
        <v>628</v>
      </c>
      <c r="D138" t="str">
        <f>VLOOKUP(Table15[[#This Row],['#]],'Codigo Cantos'!A4:AN239, 40, FALSE)</f>
        <v>OS TOMARÉ DE ENTRE LAS NACIONES</v>
      </c>
      <c r="E138" t="str">
        <f>VLOOKUP(Table15[[#This Row],['#]],'Codigo Cantos'!A4:AN239, 11, FALSE)</f>
        <v>Ezequiel 36,24-28</v>
      </c>
      <c r="F138" t="s">
        <v>837</v>
      </c>
      <c r="G138" t="str">
        <f>_xlfn.CONCAT("""","archivo","""",": ","""","/cantos/resucito/" &amp; LEFT(Table15[[#This Row],[id]], 1),"/",Table15[[#This Row],[id]],".html","""")</f>
        <v>"archivo": "/cantos/resucito/o/ostomaredeentrelasnaciones.html"</v>
      </c>
      <c r="H138" t="str">
        <f t="shared" si="1"/>
        <v>{ "id": "ostomaredeentrelasnaciones", "titulo": "Os tomaré de entre las naciones", "salmo": "Ezequiel 36,24-28", "letra": "os tomaré de entre las naciones: ezequiel 36,24-28: os tomaré de entre las naciones, os reuniré de todos los pueblos, os rociaré con agua pura y yo os purificaré. c. os daré un corazón nuevo, infundiré en vosotros un espíritu nuevo, os quitaré el corazón de piedra, os daré un corazón de carne. os tomaré de entre las naciones ... c. pondré mi espíritu dentro de vosotros y haré que caminéis según mi palabra. vosotros seréis mi pueblo y yo seré vuestro Dios. a. os tomaré de entre las naciones ...", "archivo": "/cantos/resucito/o/ostomaredeentrelasnaciones.html"},</v>
      </c>
    </row>
    <row r="139" spans="1:8" x14ac:dyDescent="0.35">
      <c r="A139">
        <v>130</v>
      </c>
      <c r="B139" t="str" cm="1">
        <f t="array" ref="B1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palomaincorrupta</v>
      </c>
      <c r="C139" t="s">
        <v>632</v>
      </c>
      <c r="D139" t="str">
        <f>VLOOKUP(Table15[[#This Row],['#]],'Codigo Cantos'!A4:AN239, 40, FALSE)</f>
        <v>PALOMA INCORRUPTA</v>
      </c>
      <c r="E139" t="str">
        <f>VLOOKUP(Table15[[#This Row],['#]],'Codigo Cantos'!A4:AN239, 11, FALSE)</f>
        <v>Kontákion (Romano el Meloda)</v>
      </c>
      <c r="F139" t="s">
        <v>838</v>
      </c>
      <c r="G139" t="str">
        <f>_xlfn.CONCAT("""","archivo","""",": ","""","/cantos/resucito/" &amp; LEFT(Table15[[#This Row],[id]], 1),"/",Table15[[#This Row],[id]],".html","""")</f>
        <v>"archivo": "/cantos/resucito/p/palomaincorrupta.html"</v>
      </c>
      <c r="H139" t="str">
        <f t="shared" si="1"/>
        <v>{ "id": "palomaincorrupta", "titulo": "Paloma incorrupta", "salmo": "Kontákion (Romano el Meloda)", "letra": "paloma incorrupta: kontákion (romano el meloda): Dios te salve, maría, radiante como el sol. tú nos muestras el camino; esperanza de los confines de la tierra; tú eres la sola paloma incorrupta. está en ti toda la belleza del espíritu; gloria que en el mundo hace bella la creación. a Dios te salve, maría, radiante como el sol. paloma incorrupta; refugio de las almas débiles; arca del espíritu santo. c Dios te salve, maría, radiante como el sol. tú intercedes por todos los hombres; tú eres el refugio de las almas débiles; filacteria de la perfecta castidad; arca perfumadísima del espíritu santo. a Dios te salve, maría ... c Dios te salve, maría, radiante como el sol. a ti suplican todos los hombres. a ti pedimos por la iglesia: dale nuevo vigor de gracia y santidad. a Dios te salve, maría ...", "archivo": "/cantos/resucito/p/palomaincorrupta.html"},</v>
      </c>
    </row>
    <row r="140" spans="1:8" x14ac:dyDescent="0.35">
      <c r="A140">
        <v>131</v>
      </c>
      <c r="B140" t="str" cm="1">
        <f t="array" ref="B1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pentecostes</v>
      </c>
      <c r="C140" t="s">
        <v>297</v>
      </c>
      <c r="D140" t="str">
        <f>VLOOKUP(Table15[[#This Row],['#]],'Codigo Cantos'!A4:AN239, 40, FALSE)</f>
        <v>PENTECOSTÉS</v>
      </c>
      <c r="E140" t="str">
        <f>VLOOKUP(Table15[[#This Row],['#]],'Codigo Cantos'!A4:AN239, 11, FALSE)</f>
        <v xml:space="preserve">Hchos de los Apostoles 2,1-13 </v>
      </c>
      <c r="F140" t="s">
        <v>839</v>
      </c>
      <c r="G140" t="str">
        <f>_xlfn.CONCAT("""","archivo","""",": ","""","/cantos/resucito/" &amp; LEFT(Table15[[#This Row],[id]], 1),"/",Table15[[#This Row],[id]],".html","""")</f>
        <v>"archivo": "/cantos/resucito/p/pentecostes.html"</v>
      </c>
      <c r="H140" t="str">
        <f t="shared" ref="H140:H203" si="2">_xlfn.CONCAT("{ ","""","id","""",": ","""","",B140,"""",", ","""","titulo","""",": ","""",C140,"""",", ","""","salmo","""",": ","""",E140,"""",", ","""","letra","""",": ","""",F140,"""",", ",G140,"},")</f>
        <v>{ "id": "pentecostes", "titulo": "Pentecostés", "salmo": "Hchos de los Apostoles 2,1-13 ", "letra": "pentecostés hechos de los apostoles 2,1-13: si sientes un soplo del cielo, un viento que mueve las puertas, escucha la voz que te llama, te invita a caminar lejos. es fuego que nace en quien sabe esperar, en quien sabe nutrir esperanzas de amor. c. eran pobres hombres, como tú, como yo, habían echado las redes al lago, recogido los impuestos a la puerta de la ciudad. que yo recuerde entre ellos no había ningún doctor, y aquel que llamaban maestro estaba muerto y sepultado. a. si sientes un soplo del cielo ... c. tenían un corazón como tú, como yo, que una mano de hielo oprimía, tenían los ojos llenos de lágrimas. pensaban sin duda en el amigo perdido, en la mujer dejada en la puerta de la casa, en la cruz levantada en la cima del monte. a. si sientes un soplo del cielo ... c. y el viento llamó a la puerta de la casa, entró como un rayo en toda la estancia y tuvieron los ojos y el corazón llenos de fuego, salieron a la calle gritando de alegría. hombre que esperas escondido en las sombras, la voz que canta es para ti; te trae la alegría de una buena noticia: a. ¡el reino de Dios ha llegado ya! a. si sientes un soplo del cielo ...", "archivo": "/cantos/resucito/p/pentecostes.html"},</v>
      </c>
    </row>
    <row r="141" spans="1:8" x14ac:dyDescent="0.35">
      <c r="A141">
        <v>132</v>
      </c>
      <c r="B141" t="str" cm="1">
        <f t="array" ref="B1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porelamordemisamigos</v>
      </c>
      <c r="C141" t="s">
        <v>640</v>
      </c>
      <c r="D141" t="str">
        <f>VLOOKUP(Table15[[#This Row],['#]],'Codigo Cantos'!A4:AN239, 40, FALSE)</f>
        <v>POR EL AMOR DE MIS AMIGOS</v>
      </c>
      <c r="E141" t="str">
        <f>VLOOKUP(Table15[[#This Row],['#]],'Codigo Cantos'!A4:AN239, 11, FALSE)</f>
        <v xml:space="preserve">Sal 122 (121) - Melodía hebraica </v>
      </c>
      <c r="F141" t="s">
        <v>65</v>
      </c>
      <c r="G141" t="str">
        <f>_xlfn.CONCAT("""","archivo","""",": ","""","/cantos/resucito/" &amp; LEFT(Table15[[#This Row],[id]], 1),"/",Table15[[#This Row],[id]],".html","""")</f>
        <v>"archivo": "/cantos/resucito/p/porelamordemisamigos.html"</v>
      </c>
      <c r="H141" t="str">
        <f t="shared" si="2"/>
        <v>{ "id": "porelamordemisamigos", "titulo": "Por el amor de mis amigos", "salmo": "Sal 122 (121) - Melodía hebraica ", "letra": "por el amor de mis amigos: salmo 122 (121): - melodía hebraica c por el amor de mis amigos, por el amor de mis hermanos, déjame que yo te diga: la paz contigo. c ¡qué alegría cuando me dijeron: vamos a la casa del señor! ya están pisando nuestros pies tus umbrales jerusalén. a jerusalén, jerusalén, de nuevo reedificada. jerusalén,jerusalén, de nuevo reedificada. jerusalén,jerusalén, de nuevo reedificada. jerusalén,jerusalén, de nuevo reedificada. c por el amor... . .. paz contigo. c allá suben las tribus, las tribus del señor, a según la costumbre de israel, para cantar al señor. a jerusalén, jerusalén ... c por el amor... . .. paz contigo. c pedid la paz, pedid la paz para jerusalén: a. que sea la paz, que sea la paz, con todos los que te aman. a jerusalén, jerusalén ... a la lalalalala, la lalalalala, la la lalala. la lalalalala, la lalalalala, la la lalal", "archivo": "/cantos/resucito/p/porelamordemisamigos.html"},</v>
      </c>
    </row>
    <row r="142" spans="1:8" x14ac:dyDescent="0.35">
      <c r="A142">
        <v>133</v>
      </c>
      <c r="B142" t="str" cm="1">
        <f t="array" ref="B1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porqueestanocheesdiferente</v>
      </c>
      <c r="C142" t="s">
        <v>642</v>
      </c>
      <c r="D142" t="str">
        <f>VLOOKUP(Table15[[#This Row],['#]],'Codigo Cantos'!A4:AN239, 40, FALSE)</f>
        <v>POR QUÉ ESTA NOCHE ES DIFERENTE</v>
      </c>
      <c r="E142" t="str">
        <f>VLOOKUP(Table15[[#This Row],['#]],'Codigo Cantos'!A4:AN239, 11, FALSE)</f>
        <v>Haggadá de Pesaj - Melodía hebraica</v>
      </c>
      <c r="F142" t="s">
        <v>66</v>
      </c>
      <c r="G142" t="str">
        <f>_xlfn.CONCAT("""","archivo","""",": ","""","/cantos/resucito/" &amp; LEFT(Table15[[#This Row],[id]], 1),"/",Table15[[#This Row],[id]],".html","""")</f>
        <v>"archivo": "/cantos/resucito/p/porqueestanocheesdiferente.html"</v>
      </c>
      <c r="H142" t="str">
        <f t="shared" si="2"/>
        <v>{ "id": "porqueestanocheesdiferente", "titulo": "Por qué esta noche es diferente", "salmo": "Haggadá de Pesaj - Melodía hebraica", "letra": "¿por qué esta noche es diferente: haggadá de pesaj - melodía hebralc: ¿por qué esta noche es diferente de todas las otras noches? a. de todas las otras noches. n. que todas las otras noches nos vamos a la cama pronto y no nos quedamos levantados. a. y no nos quedamos levantados. n. mas esta noche, esta noche estamos levantados. a mas esta noche, esta noche estamos levantados. n. ¿por qué esta noche es diferente de todas las otras noches? a. de todas las otras noches. n. que todas las otras noches nos vamos a la cama pronto después de haber cenado. a. después de haber cenado. n. mas esta noche, esta noche hemos ayunado. a. mas esta noche, esta noche hemos ayunado. n. ¿por qué esta noche es diferente de todas las otras noches? a. de todas las otras 1  noches. n. que todas las otras noches nos vamos a la cama pronto y no esperamos nada. a. y no esperamos nada. n. mas esta noche, esta noche estamos esperando. a. mas esta noche, esta noche estamos esperando. a. ¿por qué 2  esta noche es diferente de todas las otras noches? de todas las otras noches. n. para estar levantados, para haber ayunado, para estar todos esperando. a. para estar levantados, para haber ayunado, para estar todos esperando.   ", "archivo": "/cantos/resucito/p/porqueestanocheesdiferente.html"},</v>
      </c>
    </row>
    <row r="143" spans="1:8" x14ac:dyDescent="0.35">
      <c r="A143">
        <v>134</v>
      </c>
      <c r="B143" t="str" cm="1">
        <f t="array" ref="B1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porquelasgentesconjuran</v>
      </c>
      <c r="C143" t="s">
        <v>644</v>
      </c>
      <c r="D143" t="str">
        <f>VLOOKUP(Table15[[#This Row],['#]],'Codigo Cantos'!A4:AN239, 40, FALSE)</f>
        <v>POR QUÉ LAS GENTES CONJURAN</v>
      </c>
      <c r="E143" t="str">
        <f>VLOOKUP(Table15[[#This Row],['#]],'Codigo Cantos'!A4:AN239, 11, FALSE)</f>
        <v>Salmo 2</v>
      </c>
      <c r="F143" t="s">
        <v>67</v>
      </c>
      <c r="G143" t="str">
        <f>_xlfn.CONCAT("""","archivo","""",": ","""","/cantos/resucito/" &amp; LEFT(Table15[[#This Row],[id]], 1),"/",Table15[[#This Row],[id]],".html","""")</f>
        <v>"archivo": "/cantos/resucito/p/porquelasgentesconjuran.html"</v>
      </c>
      <c r="H143" t="str">
        <f t="shared" si="2"/>
        <v>{ "id": "porquelasgentesconjuran", "titulo": "Por qué las gentes conjuran", "salmo": "Salmo 2", "letra": "¿por qué las gentes conjuran: salmo 2: ¿por qué las gentes conjuran por qué conspiran los pueblos? se alzan los reyes de la tierra, y los príncipes se reúnen contra el señor y contra su mesías. c. «rompamos sus coyundas y cadenas, alejemos de nosotros su yugo». el que habita en los cielos se ríe, el señor se burla de ellos. de repente les habla con ira, y en su cólera los espanta: a. «porque yo le he constituido soberano en sión mi santo monte, en sión mi santo monte. yo le he constituido soberano en sión mi santo monte, en sión mi santo monte•. c. anunciaré el decreto del señor; él me ha dicho: «tú eres mi hijo; yo te he engendrado hoy. pídeme, y te daré en herencia las naciones, y en dominio los confines de la tierra. los quebrantarás con cetro de hierro, como vasos de arcilla los quebrarás». a. «porque yo le he constituido ... c. y ahora, soberanos, sed sensatos, instruíos, jueces de la tierra. servid al señor con temor, y con temblor exultad. no sea que se irrite y perezcáis en el camino porque de pronto se enciende su ira. ¡mas dichoso el que se refugia en él! a. «porque yo le he constituido ...", "archivo": "/cantos/resucito/p/porquelasgentesconjuran.html"},</v>
      </c>
    </row>
    <row r="144" spans="1:8" x14ac:dyDescent="0.35">
      <c r="A144">
        <v>135</v>
      </c>
      <c r="B144" t="str" cm="1">
        <f t="array" ref="B1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porquemiyugoessuave</v>
      </c>
      <c r="C144" t="s">
        <v>646</v>
      </c>
      <c r="D144" t="str">
        <f>VLOOKUP(Table15[[#This Row],['#]],'Codigo Cantos'!A4:AN239, 40, FALSE)</f>
        <v>PORQUE MI YUGO ES SUAVE</v>
      </c>
      <c r="E144" t="str">
        <f>VLOOKUP(Table15[[#This Row],['#]],'Codigo Cantos'!A4:AN239, 11, FALSE)</f>
        <v>Mateo 11,28ss</v>
      </c>
      <c r="F144" t="s">
        <v>68</v>
      </c>
      <c r="G144" t="str">
        <f>_xlfn.CONCAT("""","archivo","""",": ","""","/cantos/resucito/" &amp; LEFT(Table15[[#This Row],[id]], 1),"/",Table15[[#This Row],[id]],".html","""")</f>
        <v>"archivo": "/cantos/resucito/p/porquemiyugoessuave.html"</v>
      </c>
      <c r="H144" t="str">
        <f t="shared" si="2"/>
        <v>{ "id": "porquemiyugoessuave", "titulo": "Porque mi yugo es suave", "salmo": "Mateo 11,28ss", "letra": "porque mi yugo es suave: mateo 11,28ss: venid a mí vosotros todos que estáis cansados y agobiados, que yo os aliviaré, que yo os aliviaré. tomad sobre vosotros mi yugo y aprended de mí, que soy manso y humilde de corazón, y hallaréis descanso para vosotros, y encontraréis reposo para vuestras almas. a. porque mi yugo es suave, porque mi yugo es suave y mi carga ligera. porque mi yugo es suave y mi carga ligera. c. venid a mí... a. porque mi yugo es suave", "archivo": "/cantos/resucito/p/porquemiyugoessuave.html"},</v>
      </c>
    </row>
    <row r="145" spans="1:8" x14ac:dyDescent="0.35">
      <c r="A145">
        <v>136</v>
      </c>
      <c r="B145" t="str" cm="1">
        <f t="array" ref="B1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queamablessontusmoradas</v>
      </c>
      <c r="C145" t="s">
        <v>654</v>
      </c>
      <c r="D145" t="str">
        <f>VLOOKUP(Table15[[#This Row],['#]],'Codigo Cantos'!A4:AN239, 40, FALSE)</f>
        <v>QUÉ AMABLES SON TUS MORADAS</v>
      </c>
      <c r="E145" t="str">
        <f>VLOOKUP(Table15[[#This Row],['#]],'Codigo Cantos'!A4:AN239, 11, FALSE)</f>
        <v>Sal 84 (83)</v>
      </c>
      <c r="F145" t="s">
        <v>840</v>
      </c>
      <c r="G145" t="str">
        <f>_xlfn.CONCAT("""","archivo","""",": ","""","/cantos/resucito/" &amp; LEFT(Table15[[#This Row],[id]], 1),"/",Table15[[#This Row],[id]],".html","""")</f>
        <v>"archivo": "/cantos/resucito/q/queamablessontusmoradas.html"</v>
      </c>
      <c r="H145" t="str">
        <f t="shared" si="2"/>
        <v>{ "id": "queamablessontusmoradas", "titulo": "Qué amables son tus moradas", "salmo": "Sal 84 (83)", "letra": "¡qué amables son tus moradas!: salmo 84(83): ¡qué amables son tus moradas, señor, señor de los ejércitos! mi alma ansía y anhela los atrios del señor. hasta el pájaro encuentra una casa, la golondrina su nido: ¡junto a tus altares, señor, rey mío y Dios mío! a. ¡rey mío y Dios mío! a. dichosos los que viven en tu casa, siempre cantan tus amores, siempre cantan tus amores. dichoso el que encuentra en ti la fuerza y en su corazón decide el santo viaje. pasando por el valle del llanto, él lo cambia en bendición. crece en el camino su vigor, hasta llegar a sión, hasta llegar a sión. c. mejor es un día en tus atrios que mil fuera de ellos, a. que mil fuera de ellos, c. porque estar en el umbral de tu casa es siempre mejor a. que habitar en los palacios. a. pasando por el valle del llanto ... a. dichosos los que viven ... ... el santo viaje.", "archivo": "/cantos/resucito/q/queamablessontusmoradas.html"},</v>
      </c>
    </row>
    <row r="146" spans="1:8" x14ac:dyDescent="0.35">
      <c r="A146">
        <v>137</v>
      </c>
      <c r="B146" t="str" cm="1">
        <f t="array" ref="B14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queestupendoquealegria</v>
      </c>
      <c r="C146" t="s">
        <v>656</v>
      </c>
      <c r="D146" t="str">
        <f>VLOOKUP(Table15[[#This Row],['#]],'Codigo Cantos'!A4:AN239, 40, FALSE)</f>
        <v>QUÉ ESTUPENDO, QUÉ ALEGRÍA</v>
      </c>
      <c r="E146" t="str">
        <f>VLOOKUP(Table15[[#This Row],['#]],'Codigo Cantos'!A4:AN239, 11, FALSE)</f>
        <v>Sal 133 (132)</v>
      </c>
      <c r="F146" t="s">
        <v>69</v>
      </c>
      <c r="G146" t="str">
        <f>_xlfn.CONCAT("""","archivo","""",": ","""","/cantos/resucito/" &amp; LEFT(Table15[[#This Row],[id]], 1),"/",Table15[[#This Row],[id]],".html","""")</f>
        <v>"archivo": "/cantos/resucito/q/queestupendoquealegria.html"</v>
      </c>
      <c r="H146" t="str">
        <f t="shared" si="2"/>
        <v>{ "id": "queestupendoquealegria", "titulo": "Qué estupendo, qué alegría", "salmo": "Sal 133 (132)", "letra": "¡qué estupendo, qué alegría!: sal 133 (132): ¡qué estupendo, qué alegría! ¡los hermanos siempre unidos! es como ungüento que desciende por la barba, por la barba de aarón. a. es como ungüento que desciende por la barba, por la barba de aarón. a. ¡qué estupendo, qué alegría ... c. como rocío que desciende del hermón sobre el monte de sión, a. como rocío que desciende del hermón sobre el monte de sión. a. ¡qué estupendo, qué alegría ... c. nos bendice el señor desde lo alto, la vida nos da eternamente, a. nos bendice el señor desde lo alto, la vida nos da eternamente. a. ¡qué estupendo, qué alegria.", "archivo": "/cantos/resucito/q/queestupendoquealegria.html"},</v>
      </c>
    </row>
    <row r="147" spans="1:8" x14ac:dyDescent="0.35">
      <c r="A147">
        <v>138</v>
      </c>
      <c r="B147" t="str" cm="1">
        <f t="array" ref="B14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quienesestaquesubedeldesierto</v>
      </c>
      <c r="C147" t="s">
        <v>657</v>
      </c>
      <c r="D147" t="str">
        <f>VLOOKUP(Table15[[#This Row],['#]],'Codigo Cantos'!A4:AN239, 40, FALSE)</f>
        <v>QUIÉN ES ÉSTA QUE SUBE DEL DESIERTO</v>
      </c>
      <c r="E147" t="str">
        <f>VLOOKUP(Table15[[#This Row],['#]],'Codigo Cantos'!A4:AN239, 11, FALSE)</f>
        <v>Cantar de los Cantares 8,5-7</v>
      </c>
      <c r="F147" t="s">
        <v>70</v>
      </c>
      <c r="G147" t="str">
        <f>_xlfn.CONCAT("""","archivo","""",": ","""","/cantos/resucito/" &amp; LEFT(Table15[[#This Row],[id]], 1),"/",Table15[[#This Row],[id]],".html","""")</f>
        <v>"archivo": "/cantos/resucito/q/quienesestaquesubedeldesierto.html"</v>
      </c>
      <c r="H147" t="str">
        <f t="shared" si="2"/>
        <v>{ "id": "quienesestaquesubedeldesierto", "titulo": "Quién es ésta que sube del desierto", "salmo": "Cantar de los Cantares 8,5-7", "letra": "¿quién es esta que sube del desierto?: cantar de los cantares 8,5-7: ¿quién es esta que sube del desierto, quién es esta que sube del desierto, apoyada en su amado, en su amado, apoyada en su amado? c debajo del manzano te desperté, allí donde te concibió tu madre, allí donde tu madre te dio a luz, allí donde tu madre te dio a luz. a ¿quién es ésta que sube del desierto ... c llévame como un sello en tu corazón, como un tatuaje en tu brazo, porque es fuerte el amor como la muerte y las aguas no lo pueden apagar, ni los ríos lo pueden anegar. que si tú dieras los bienes de tu casa por el amor sólo encontrarías el desprecio. a ¿quién es ésta que sube del desierto ...", "archivo": "/cantos/resucito/q/quienesestaquesubedeldesierto.html"},</v>
      </c>
    </row>
    <row r="148" spans="1:8" x14ac:dyDescent="0.35">
      <c r="A148">
        <v>139</v>
      </c>
      <c r="B148" t="str" cm="1">
        <f t="array" ref="B14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quiennosseparara</v>
      </c>
      <c r="C148" t="s">
        <v>659</v>
      </c>
      <c r="D148" t="str">
        <f>VLOOKUP(Table15[[#This Row],['#]],'Codigo Cantos'!A4:AN239, 40, FALSE)</f>
        <v>QUIÉN NOS SEPARARÁ</v>
      </c>
      <c r="E148" t="str">
        <f>VLOOKUP(Table15[[#This Row],['#]],'Codigo Cantos'!A4:AN239, 11, FALSE)</f>
        <v>Romanos 8,34-39</v>
      </c>
      <c r="F148" t="s">
        <v>841</v>
      </c>
      <c r="G148" t="str">
        <f>_xlfn.CONCAT("""","archivo","""",": ","""","/cantos/resucito/" &amp; LEFT(Table15[[#This Row],[id]], 1),"/",Table15[[#This Row],[id]],".html","""")</f>
        <v>"archivo": "/cantos/resucito/q/quiennosseparara.html"</v>
      </c>
      <c r="H148" t="str">
        <f t="shared" si="2"/>
        <v>{ "id": "quiennosseparara", "titulo": "Quién nos separará", "salmo": "Romanos 8,34-39", "letra": "¿quién nos separará? romanos 8,34-39 ¿quién nos separará, quién nos separará, del amor de Dios? c ¿acaso cristo jesús, el que murió, más aún el que resucitó, el que a la derecha de Dios intercede por nosotros? a ¿quién nos separará ... c. ¿la tribulación, la angustia, la persecución, el hambre, la desnudez, si en todo vencemos por aquel que nos amó? a. ¿quién nos separará .. si seguros estamos que ni la muerte, ni la vida, ni lo presente, ni lo futuro, ni la altura, ni la profundidad, ni otra criatura alguna, nos podrá separar de Dios. a. nos podrá separar, nos podrá separar del amor de Dios manifestado en cristo jesús. a. ¿quién nos separará ...", "archivo": "/cantos/resucito/q/quiennosseparara.html"},</v>
      </c>
    </row>
    <row r="149" spans="1:8" x14ac:dyDescent="0.35">
      <c r="A149">
        <v>140</v>
      </c>
      <c r="B149" t="str" cm="1">
        <f t="array" ref="B14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quieroandarmadreajerusalen</v>
      </c>
      <c r="C149" t="s">
        <v>928</v>
      </c>
      <c r="D149" t="str">
        <f>VLOOKUP(Table15[[#This Row],['#]],'Codigo Cantos'!A4:AN239, 40, FALSE)</f>
        <v>QUIERO ANDAR, MADRE, A JERUSALÉN</v>
      </c>
      <c r="E149" t="str">
        <f>VLOOKUP(Table15[[#This Row],['#]],'Codigo Cantos'!A4:AN239, 11, FALSE)</f>
        <v>Canto sefardí</v>
      </c>
      <c r="F149" t="s">
        <v>71</v>
      </c>
      <c r="G149" t="str">
        <f>_xlfn.CONCAT("""","archivo","""",": ","""","/cantos/resucito/" &amp; LEFT(Table15[[#This Row],[id]], 1),"/",Table15[[#This Row],[id]],".html","""")</f>
        <v>"archivo": "/cantos/resucito/q/quieroandarmadreajerusalen.html"</v>
      </c>
      <c r="H149" t="str">
        <f t="shared" si="2"/>
        <v>{ "id": "quieroandarmadreajerusalen", "titulo": "Quiero andar, madre, a jerusalén", "salmo": "Canto sefardí", "letra": "quiero andar, madre, a jersualén: canto sefardí: quiero andar, madre, a jerusalén, jerusalén. a comer las hierbas y a saciarme de ellas, saciarme de ellas. a. en el sendero me encuentro yo. en el sendero camino yo. en el señor de todo el mundo, de todo el mundo. a. la la, la la la la la la lala ... la la, la ... la lalala. hazme comer las hierbas, que pueda saciar mis ansias, que son ansias de amistad, que son ansias de humildad, que son ansias, que son ansias de obediencia. a en el sendero .•. a. adonai elohenu, adonai elohenu, adonai ejad.", "archivo": "/cantos/resucito/q/quieroandarmadreajerusalen.html"},</v>
      </c>
    </row>
    <row r="150" spans="1:8" x14ac:dyDescent="0.35">
      <c r="A150">
        <v>141</v>
      </c>
      <c r="B150" t="str" cm="1">
        <f t="array" ref="B15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quierocantar</v>
      </c>
      <c r="C150" t="s">
        <v>663</v>
      </c>
      <c r="D150" t="str">
        <f>VLOOKUP(Table15[[#This Row],['#]],'Codigo Cantos'!A4:AN239, 40, FALSE)</f>
        <v>QUIERO CANTAR</v>
      </c>
      <c r="E150" t="str">
        <f>VLOOKUP(Table15[[#This Row],['#]],'Codigo Cantos'!A4:AN239, 11, FALSE)</f>
        <v>Sal 57 (56)</v>
      </c>
      <c r="F150" t="s">
        <v>842</v>
      </c>
      <c r="G150" t="str">
        <f>_xlfn.CONCAT("""","archivo","""",": ","""","/cantos/resucito/" &amp; LEFT(Table15[[#This Row],[id]], 1),"/",Table15[[#This Row],[id]],".html","""")</f>
        <v>"archivo": "/cantos/resucito/q/quierocantar.html"</v>
      </c>
      <c r="H150" t="str">
        <f t="shared" si="2"/>
        <v>{ "id": "quierocantar", "titulo": "Quiero cantar", "salmo": "Sal 57 (56)", "letra": "quiero cantar sal 57 (56) quiero cantar, a ti quiero cantar, despierta, despierta gloria mía despierta, arpa y cítara. misericordia, Dios mío, misericordia, que mi alma se refugia en ti. me refugio a la sombra de tus alas, hasta que pase el peligro. a. quiero cantar ... c. invoco a Dios, al Dios altísimo, a Dios, que ha hecho tanto por mí. desde el cielo me envía la salvación, confunde a los que ansían matarme. a. quiero cantar ... c misericordia, Dios mío, misericordia, que estoy echado entre leones, leones devoradores de hombres, sus dientes son lanzas y flechas. misericordia, Dios mío, misericordia, que han tendido una red a mis pasos, me han cavado delante una fosa, pero han sido ellos los que han caído en ella. mi corazón está firme, Dios mío, para ti, oh Dios, quiero cantar, a la aurora yo quiero despertar, despertad, arpa y cítara. a. quiero cantar ... c. te daré gracias ante los pueblos, señor, cantaré, cantaré ante las naciones, porque tu amor ha sido grande conmigo, tu bondad más alta que los cielos. a. quiero cantar ...", "archivo": "/cantos/resucito/q/quierocantar.html"},</v>
      </c>
    </row>
    <row r="151" spans="1:8" x14ac:dyDescent="0.35">
      <c r="A151">
        <v>142</v>
      </c>
      <c r="B151" t="str" cm="1">
        <f t="array" ref="B15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resucito</v>
      </c>
      <c r="C151" t="s">
        <v>665</v>
      </c>
      <c r="D151" t="str">
        <f>VLOOKUP(Table15[[#This Row],['#]],'Codigo Cantos'!A4:AN239, 40, FALSE)</f>
        <v>RESUCITÓ</v>
      </c>
      <c r="E151" t="str">
        <f>VLOOKUP(Table15[[#This Row],['#]],'Codigo Cantos'!A4:AN239, 11, FALSE)</f>
        <v>(Kiko Argüello)</v>
      </c>
      <c r="F151" t="s">
        <v>72</v>
      </c>
      <c r="G151" t="str">
        <f>_xlfn.CONCAT("""","archivo","""",": ","""","/cantos/resucito/" &amp; LEFT(Table15[[#This Row],[id]], 1),"/",Table15[[#This Row],[id]],".html","""")</f>
        <v>"archivo": "/cantos/resucito/r/resucito.html"</v>
      </c>
      <c r="H151" t="str">
        <f t="shared" si="2"/>
        <v>{ "id": "resucito", "titulo": "Resucitó", "salmo": "(Kiko Argüello)", "letra": "resucitó (kiko argüello) resucitó, resucitó, resucitó, aleluya. aleluya, aleluya, aleluya, resucitó. c. la muerte, ¿dónde está la muerte?, ¿dónde está mi muerte?, ¿dónde su victoria? a. resucitó ... c. gracias sean dadas al padre, que nos pasó a su reino, donde se vive de amor. a. resucitó ... resucitó (kiko argüello) c. alegría, alegría, hermanos, que si hoy nos queremos es porque resucitó. a. resucitó ... c. si con él morimos, con él vivimos, con él cantamos: ¡aleluya! a. aleluya,aleluya, aleluya, resucitó. resucitó, resucitó, resucitó, aleluya.", "archivo": "/cantos/resucito/r/resucito.html"},</v>
      </c>
    </row>
    <row r="152" spans="1:8" x14ac:dyDescent="0.35">
      <c r="A152">
        <v>143</v>
      </c>
      <c r="B152" t="str" cm="1">
        <f t="array" ref="B15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resurrexit</v>
      </c>
      <c r="C152" t="s">
        <v>666</v>
      </c>
      <c r="D152" t="str">
        <f>VLOOKUP(Table15[[#This Row],['#]],'Codigo Cantos'!A4:AN239, 40, FALSE)</f>
        <v>RESURREXIT</v>
      </c>
      <c r="E152" t="str">
        <f>VLOOKUP(Table15[[#This Row],['#]],'Codigo Cantos'!A4:AN239, 11, FALSE)</f>
        <v>Juan 11,25s</v>
      </c>
      <c r="F152" t="s">
        <v>843</v>
      </c>
      <c r="G152" t="str">
        <f>_xlfn.CONCAT("""","archivo","""",": ","""","/cantos/resucito/" &amp; LEFT(Table15[[#This Row],[id]], 1),"/",Table15[[#This Row],[id]],".html","""")</f>
        <v>"archivo": "/cantos/resucito/r/resurrexit.html"</v>
      </c>
      <c r="H152" t="str">
        <f t="shared" si="2"/>
        <v>{ "id": "resurrexit", "titulo": "Resurrexit", "salmo": "Juan 11,25s", "letra": "resurrexit cf. jn 11,25s resurrexit, resurrexit, resurrexit, resurrexit. gloria, gloria, gloria, gloria. c. yo soy la resurrección, la resurrección, la resurrección. a. yo soy la resurrección, la resurrección, la resurrección. c. el que cree en mí, aunque muera vivirá, y todo el que vive y cree en mí, no morirá jamás, no morirá jamás. a. resurrexit, resurrexit ... gloria, gloria ... c. ¿crees tú esto? ¿crees tú esto? sí, yo creo que tú eres el cristo, el hijo de Dios, que ha de venir al mundo. cf. jn 11,25s a. resurrexit, resurrexit ... gloria, gloria ... la, la, la, la, la la, la la la la, la la, la la; la, la, la, la, la la, la, la la la. resurrexit, resurrexit ... gloria, gloria ... aleluya, aleluya, aleluya, aleluya. aleluya.", "archivo": "/cantos/resucito/r/resurrexit.html"},</v>
      </c>
    </row>
    <row r="153" spans="1:8" x14ac:dyDescent="0.35">
      <c r="A153">
        <v>144</v>
      </c>
      <c r="B153" t="str" cm="1">
        <f t="array" ref="B15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salvereinadeloscielos</v>
      </c>
      <c r="C153" t="s">
        <v>676</v>
      </c>
      <c r="D153" t="str">
        <f>VLOOKUP(Table15[[#This Row],['#]],'Codigo Cantos'!A4:AN239, 40, FALSE)</f>
        <v>SALVE, REINA DE LOS CIELOS</v>
      </c>
      <c r="E153" t="str">
        <f>VLOOKUP(Table15[[#This Row],['#]],'Codigo Cantos'!A4:AN239, 11, FALSE)</f>
        <v>Himno lat. «Ave, Regina Caelorum»</v>
      </c>
      <c r="F153" t="s">
        <v>73</v>
      </c>
      <c r="G153" t="str">
        <f>_xlfn.CONCAT("""","archivo","""",": ","""","/cantos/resucito/" &amp; LEFT(Table15[[#This Row],[id]], 1),"/",Table15[[#This Row],[id]],".html","""")</f>
        <v>"archivo": "/cantos/resucito/s/salvereinadeloscielos.html"</v>
      </c>
      <c r="H153" t="str">
        <f t="shared" si="2"/>
        <v>{ "id": "salvereinadeloscielos", "titulo": "Salve, reina de los cielos", "salmo": "Himno lat. «Ave, Regina Caelorum»", "letra": "salve, reina de los cielos himno lat. «ave, reglna caelorum» c. salve, reina de los cielos, señora, señora de los ángeles. salve raíz, salve puerta, tú, tú, tú abriste el camino a nuestra luz. a. alégrate, virgen maría, entre todas la más bella. salve, eterna doncella, ruega a cristo por nosotros. salve, eterna doncella, ruega a cristo por nosotros. c. l... l... l... [melisma] salve raíz, salve puerta, tú, tú, tú abriste el camino a nuestra luz. a. alégrate, virgen maría ...", "archivo": "/cantos/resucito/s/salvereinadeloscielos.html"},</v>
      </c>
    </row>
    <row r="154" spans="1:8" x14ac:dyDescent="0.35">
      <c r="A154">
        <v>145</v>
      </c>
      <c r="B154" t="str" cm="1">
        <f t="array" ref="B15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seencontrarondosangeles</v>
      </c>
      <c r="C154" t="s">
        <v>683</v>
      </c>
      <c r="D154" t="str">
        <f>VLOOKUP(Table15[[#This Row],['#]],'Codigo Cantos'!A4:AN239, 40, FALSE)</f>
        <v>SE ENCONTRARON DOS ÁNGELES</v>
      </c>
      <c r="E154" t="str">
        <f>VLOOKUP(Table15[[#This Row],['#]],'Codigo Cantos'!A4:AN239, 11, FALSE)</f>
        <v>Melodía hebraica</v>
      </c>
      <c r="F154" t="s">
        <v>844</v>
      </c>
      <c r="G154" t="str">
        <f>_xlfn.CONCAT("""","archivo","""",": ","""","/cantos/resucito/" &amp; LEFT(Table15[[#This Row],[id]], 1),"/",Table15[[#This Row],[id]],".html","""")</f>
        <v>"archivo": "/cantos/resucito/s/seencontrarondosangeles.html"</v>
      </c>
      <c r="H154" t="str">
        <f t="shared" si="2"/>
        <v>{ "id": "seencontrarondosangeles", "titulo": "Se encontraron dos ángeles", "salmo": "Melodía hebraica", "letra": "se encontraron dos ángeles: melodía hebraica: se encontraron dos ángeles, el uno preguntó al otro: «¿dónde,dónde está la gloria de Dios?» a. «¿dónde, dónde está la gloria de Dios?» c. «en la bendición, en la bendición, en la bendición», el otro le respondió. a. «en la bendición, en la bendición, en la bendición, está la gloria de Dios».*", "archivo": "/cantos/resucito/s/seencontrarondosangeles.html"},</v>
      </c>
    </row>
    <row r="155" spans="1:8" x14ac:dyDescent="0.35">
      <c r="A155">
        <v>146</v>
      </c>
      <c r="B155" t="str" cm="1">
        <f t="array" ref="B15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senorayudameanodudardeti</v>
      </c>
      <c r="C155" t="s">
        <v>684</v>
      </c>
      <c r="D155" t="str">
        <f>VLOOKUP(Table15[[#This Row],['#]],'Codigo Cantos'!A4:AN239, 40, FALSE)</f>
        <v>SEÑOR, AYÚDAME A NO DUDAR DE TI</v>
      </c>
      <c r="E155" t="str">
        <f>VLOOKUP(Table15[[#This Row],['#]],'Codigo Cantos'!A4:AN239, 11, FALSE)</f>
        <v>(Kiko Argüello)</v>
      </c>
      <c r="F155" t="s">
        <v>74</v>
      </c>
      <c r="G155" t="str">
        <f>_xlfn.CONCAT("""","archivo","""",": ","""","/cantos/resucito/" &amp; LEFT(Table15[[#This Row],[id]], 1),"/",Table15[[#This Row],[id]],".html","""")</f>
        <v>"archivo": "/cantos/resucito/s/senorayudameanodudardeti.html"</v>
      </c>
      <c r="H155" t="str">
        <f t="shared" si="2"/>
        <v>{ "id": "senorayudameanodudardeti", "titulo": "Señor, ayúdame a no dudar de ti", "salmo": "(Kiko Argüello)", "letra": "señor, ayúdame a no dudar de ti (kiko argüello): ¡señor, ayúdame, señor! a. ¡señor, ayúdame, señor! fa# c. a no dudar de ti. a a no dudar de ti. si m la si m c ¡señor, ayúdame, señor! la si m a. ¡señor, ayúdame, señor! sol fa# c a no dudar nunca de tu amor. sol fa# a. a no dudar nunca de tu amor. la re c tu gracia derramando si m sol fa# dejó mi corazón ya florecido mi m fa# de mil ansias de amor, mi m fa# de mil ansias de amor. la sol fa# que más no puedo que sufrir sol fa# que vivir en un gemido. y en esta llama de tu amor oscura, en esta tela que envuelve mi alma re y la sofoca, sol fa# siento mi corazón que se disloca, sol fa# que se abre y se derrama mi m fa# como agua que inunda tu jardín. si m la si m a. ¡señor, ayúdame, señor ... sol fa# . .. a no dudar nunca de tu amor. re la a. y en esta llama de tu amor oscura, en esta tela que envuelve mi alma re y la sofoca, sol fa# siento mi corazón que se disloca, sol fa# que se abre y se derrama mi m fa# como agua que inunda tu jardín.", "archivo": "/cantos/resucito/s/senorayudameanodudardeti.html"},</v>
      </c>
    </row>
    <row r="156" spans="1:8" x14ac:dyDescent="0.35">
      <c r="A156">
        <v>147</v>
      </c>
      <c r="B156" t="str" cm="1">
        <f t="array" ref="B15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senornomecorrijasentucolera</v>
      </c>
      <c r="C156" t="s">
        <v>685</v>
      </c>
      <c r="D156" t="str">
        <f>VLOOKUP(Table15[[#This Row],['#]],'Codigo Cantos'!A4:AN239, 40, FALSE)</f>
        <v>SEÑOR, NO ME CORRIJAS EN TU CÓLERA</v>
      </c>
      <c r="E156" t="str">
        <f>VLOOKUP(Table15[[#This Row],['#]],'Codigo Cantos'!A4:AN239, 11, FALSE)</f>
        <v>Salmo 6</v>
      </c>
      <c r="F156" t="s">
        <v>75</v>
      </c>
      <c r="G156" t="str">
        <f>_xlfn.CONCAT("""","archivo","""",": ","""","/cantos/resucito/" &amp; LEFT(Table15[[#This Row],[id]], 1),"/",Table15[[#This Row],[id]],".html","""")</f>
        <v>"archivo": "/cantos/resucito/s/senornomecorrijasentucolera.html"</v>
      </c>
      <c r="H156" t="str">
        <f t="shared" si="2"/>
        <v>{ "id": "senornomecorrijasentucolera", "titulo": "Señor, no me corrijas en tu cólera", "salmo": "Salmo 6", "letra": "señor, no me corrijas en tu cólera: salmo 6: señor, no me corrijas en tu cólera, en tu furor no me castigues. c. ten piedad de mí, ten piedad señor, que estoy sin fuerzas, sáname tú, señor, que se desmoronan mis huesos. hundida tengo el alma, y tú, señor, ¿hasta cuándo? a. y tú, señor, ¿hasta cuándo? a. señor, no me corrijas ... c. vuélvete, señor, recobra mi alma, sáname tú, señor, por tu misericordia. que nadie entre los muertos te recuerda, ni en los infiernos se canta tu alabanza. a. que nadie entre los muertos te recuerda, ni en los infiernos se canta tu alabanza. a. señor, no me corrijas ... c. estoy cansado de gemir, inundo de lágrimas mi cama, mis ojos se consumen en la angustia, envejezco entre enemigos. apartaos de mí, malvados, que el señor escucha mis sollozos, que el señor acoge mi oración. a. señor, no me corrijas ... c. y tú, señor, ¿hasta cuándo? a. y tú, señor, ¿hasta cuándo?", "archivo": "/cantos/resucito/s/senornomecorrijasentucolera.html"},</v>
      </c>
    </row>
    <row r="157" spans="1:8" x14ac:dyDescent="0.35">
      <c r="A157">
        <v>148</v>
      </c>
      <c r="B157" t="str" cm="1">
        <f t="array" ref="B15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sermondelamontana</v>
      </c>
      <c r="C157" t="s">
        <v>689</v>
      </c>
      <c r="D157" t="str">
        <f>VLOOKUP(Table15[[#This Row],['#]],'Codigo Cantos'!A4:AN239, 40, FALSE)</f>
        <v>SERMÓN DE LA MONTAÑA</v>
      </c>
      <c r="E157" t="str">
        <f>VLOOKUP(Table15[[#This Row],['#]],'Codigo Cantos'!A4:AN239, 11, FALSE)</f>
        <v>Lucas 6,20-38</v>
      </c>
      <c r="F157" t="s">
        <v>845</v>
      </c>
      <c r="G157" t="str">
        <f>_xlfn.CONCAT("""","archivo","""",": ","""","/cantos/resucito/" &amp; LEFT(Table15[[#This Row],[id]], 1),"/",Table15[[#This Row],[id]],".html","""")</f>
        <v>"archivo": "/cantos/resucito/s/sermondelamontana.html"</v>
      </c>
      <c r="H157" t="str">
        <f t="shared" si="2"/>
        <v>{ "id": "sermondelamontana", "titulo": "Sermón de la montaña", "salmo": "Lucas 6,20-38", "letra": "sermón de la montaña: lucas 6,20-38: c. alzando los ojos hacia sus discípulos, jesús decía: c. a. dichosos los pobres, porque vuestro es el reino de Dios. c. a. dichosos los que ahora tenéis hambre, porque seréis saciados. sol re c. a. dichosos los que lloráis ahora, la 7 re porque reiréis. si m la c. dichosos seréis cuando os odien, os injurien a causa del hijo del hombre. sol alegraos ese día, que vuestra recompensa fa# será grande en el cielo. re sol re c. ¡ay de vosotros, los ricos! la7 porque habéis recibido re vuestro consuelo. sol re c. a. ¡ay de los que reís ahora! la 7 porque tendréis aflicción re y llanto. mi la mi c. a. amad a vuestros enemigos, si7 mi haced el bien a los que os odian. la mi c. a. al que te hiere en una mejilla, si 7 mi preséntale también la otra; fa# si fa# c. a. al que te quite el manto, do#7 fa# no le niegues la túnica; si fa# c. a. al que te quite lo que es tuyo, do#7 fa# no se lo reclames. mi la mi c. a. amad a vuestros enemigos, si 7 mi haced el bien a los que os odian. fa# si fa# c. a. no juzguéis, si fa# c. a. no condenéis; si fa# c. a. perdonad do# 7 fa# c. a. y seréis perdonados", "archivo": "/cantos/resucito/s/sermondelamontana.html"},</v>
      </c>
    </row>
    <row r="158" spans="1:8" x14ac:dyDescent="0.35">
      <c r="A158">
        <v>149</v>
      </c>
      <c r="B158" t="str" cm="1">
        <f t="array" ref="B15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shlomlejmariam</v>
      </c>
      <c r="C158" t="s">
        <v>961</v>
      </c>
      <c r="D158" t="str">
        <f>VLOOKUP(Table15[[#This Row],['#]],'Codigo Cantos'!A4:AN239, 40, FALSE)</f>
        <v>SHLOM LEJ MARIAM</v>
      </c>
      <c r="E158" t="str">
        <f>VLOOKUP(Table15[[#This Row],['#]],'Codigo Cantos'!A4:AN239, 11, FALSE)</f>
        <v>Ave María en arameo antiguo</v>
      </c>
      <c r="F158" t="s">
        <v>846</v>
      </c>
      <c r="G158" t="str">
        <f>_xlfn.CONCAT("""","archivo","""",": ","""","/cantos/resucito/" &amp; LEFT(Table15[[#This Row],[id]], 1),"/",Table15[[#This Row],[id]],".html","""")</f>
        <v>"archivo": "/cantos/resucito/s/shlomlejmariam.html"</v>
      </c>
      <c r="H158" t="str">
        <f t="shared" si="2"/>
        <v>{ "id": "shlomlejmariam", "titulo": "Shlom lej Maríam", "salmo": "Ave María en arameo antiguo", "letra": "shlom lej mariam: ave maría en arameo antiguo: shlom lej mariam, maliath tai butha. maran, maran amej, maran, maran amej. ave maría, llena de gracia, el señor, el señor es contigo, bendita tú eres entre todas las mujeres, y bendito es el fruto de tu seno, jesús. santa, santa maría, madre, madre de Dios, ruega, ruega por nosotros que somos, que somos pecadores. ¡maría, no llores! maría, maría, maría. ¡ayaay, ayaay, aay! [melisma] santa, santa maría ... bis c. maría, ayúdanos, maría, ayúdanos. ¡virgen maría! ¡ay ay aaay aaaaaaaaay! [melisma] ¡ayúdanos! a. santa, santa maría ... a. shlom lej mariam", "archivo": "/cantos/resucito/s/shlomlejmariam.html"},</v>
      </c>
    </row>
    <row r="159" spans="1:8" x14ac:dyDescent="0.35">
      <c r="A159">
        <v>150</v>
      </c>
      <c r="B159" t="str" cm="1">
        <f t="array" ref="B15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sielsenornoconstruyelacasa</v>
      </c>
      <c r="C159" t="s">
        <v>695</v>
      </c>
      <c r="D159" t="str">
        <f>VLOOKUP(Table15[[#This Row],['#]],'Codigo Cantos'!A4:AN239, 40, FALSE)</f>
        <v>SI EL SEÑOR NO CONSTRUYE LA CASA</v>
      </c>
      <c r="E159" t="str">
        <f>VLOOKUP(Table15[[#This Row],['#]],'Codigo Cantos'!A4:AN239, 11, FALSE)</f>
        <v>Sal 127 (126)</v>
      </c>
      <c r="F159" t="s">
        <v>847</v>
      </c>
      <c r="G159" t="str">
        <f>_xlfn.CONCAT("""","archivo","""",": ","""","/cantos/resucito/" &amp; LEFT(Table15[[#This Row],[id]], 1),"/",Table15[[#This Row],[id]],".html","""")</f>
        <v>"archivo": "/cantos/resucito/s/sielsenornoconstruyelacasa.html"</v>
      </c>
      <c r="H159" t="str">
        <f t="shared" si="2"/>
        <v>{ "id": "sielsenornoconstruyelacasa", "titulo": "Si el Señor no construye la casa", "salmo": "Sal 127 (126)", "letra": "si el señor no construye la casa: sal 127 (126): si el señor no construye la casa, en vano se cansan los constructores. si el señor no guarda la ciudad, en vano vigilan los centinelas, si el señor no guarda la ciudad. a. si el señor ... en vano madrugáis al levantaros, el descanso retrasáis, para conseguir el pan: Dios lo da a sus amigos mientras duermen. Dios lo da a sus amigos mientras duermen. a. si el señor ... don del señor son los hijos, son como flechas en manos de un guerrero, los hijos de la juventud. ¡dichoso el hombre que tiene llena su aljaba! no temerá cuando lleguen sus enemigos. a. si el señor ...", "archivo": "/cantos/resucito/s/sielsenornoconstruyelacasa.html"},</v>
      </c>
    </row>
    <row r="160" spans="1:8" x14ac:dyDescent="0.35">
      <c r="A160">
        <v>151</v>
      </c>
      <c r="B160" t="str" cm="1">
        <f t="array" ref="B16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sihabeisresucitadoconcristo</v>
      </c>
      <c r="C160" t="s">
        <v>929</v>
      </c>
      <c r="D160" t="str">
        <f>VLOOKUP(Table15[[#This Row],['#]],'Codigo Cantos'!A4:AN239, 40, FALSE)</f>
        <v>SI HABÉIS RESUCITADO CON CRISTO</v>
      </c>
      <c r="E160" t="str">
        <f>VLOOKUP(Table15[[#This Row],['#]],'Codigo Cantos'!A4:AN239, 11, FALSE)</f>
        <v>Colosense 3,1-4</v>
      </c>
      <c r="F160" t="s">
        <v>848</v>
      </c>
      <c r="G160" t="str">
        <f>_xlfn.CONCAT("""","archivo","""",": ","""","/cantos/resucito/" &amp; LEFT(Table15[[#This Row],[id]], 1),"/",Table15[[#This Row],[id]],".html","""")</f>
        <v>"archivo": "/cantos/resucito/s/sihabeisresucitadoconcristo.html"</v>
      </c>
      <c r="H160" t="str">
        <f t="shared" si="2"/>
        <v>{ "id": "sihabeisresucitadoconcristo", "titulo": "Si habéis resucitado con cristo", "salmo": "Colosense 3,1-4", "letra": "si habéis resucitado con cristo: colosenses 3,1-4: si habéis resucitado con cristo, buscad las cosas de arriba, a. donde está cristo, donde está cristo sentado a la diestra de Dios. c. aspirad a las cosas del cielo, y no a las de la tierra. a. aspirad a las cosas del cielo, y no a las de la tierra. c. porque habéis muerto, porque habéis muerto, y vuestra vida está oculta unida con cristo en Dios. y cuando* aparezca cristo, que es vuestra vida, entonces vosotros apareceréis gloriosos con él. si habéis resucitado con cristo ... c. aspirad a las cosas del cielo, y no a las de la tierra. a. aspirad a las cosas del cielo, y no a las de la tierra. c. porque habéis muerto, y vuestra vida está oculta unida con cristo en Dios. c. porque habéis muerto, y vuestra vida está oculta unida con cristo en Dios. c. y cuando* aparezca cristo, que es vuestra vida, entonces vosotros apareceréis gloriosos con él. a. si habéis resucitado con cristo ...", "archivo": "/cantos/resucito/s/sihabeisresucitadoconcristo.html"},</v>
      </c>
    </row>
    <row r="161" spans="1:8" x14ac:dyDescent="0.35">
      <c r="A161">
        <v>152</v>
      </c>
      <c r="B161" t="str" cm="1">
        <f t="array" ref="B16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sihoyescuchaissuvoz</v>
      </c>
      <c r="C161" t="s">
        <v>699</v>
      </c>
      <c r="D161" t="str">
        <f>VLOOKUP(Table15[[#This Row],['#]],'Codigo Cantos'!A4:AN239, 40, FALSE)</f>
        <v>SI HOY ESCUCHÁIS SU VOZ</v>
      </c>
      <c r="E161" t="str">
        <f>VLOOKUP(Table15[[#This Row],['#]],'Codigo Cantos'!A4:AN239, 11, FALSE)</f>
        <v>Sal 95 (94)</v>
      </c>
      <c r="F161" t="s">
        <v>849</v>
      </c>
      <c r="G161" t="str">
        <f>_xlfn.CONCAT("""","archivo","""",": ","""","/cantos/resucito/" &amp; LEFT(Table15[[#This Row],[id]], 1),"/",Table15[[#This Row],[id]],".html","""")</f>
        <v>"archivo": "/cantos/resucito/s/sihoyescuchaissuvoz.html"</v>
      </c>
      <c r="H161" t="str">
        <f t="shared" si="2"/>
        <v>{ "id": "sihoyescuchaissuvoz", "titulo": "Si hoy escucháis su voz", "salmo": "Sal 95 (94)", "letra": "si hoy escucháis su voz: salmo 95 (94): si hoy escucháis su voz no endurezcáis el corazón. c. venid, aclamemos al señor, demos vítores a la roca que nos salva; bis a. entremos a su presencia dándole gracias, aclamándolo con cantos y salmos. a. si hoy escucháis su voz ... c. porque el señor es un Dios grande, más grande que todos los Dioses; suyo es el mar, suya es la tierra, son suyas las cumbres de los montes. a. si hoy escucháis su voz ... c. entrad, postrémonos por tierra, bendiciendo al señor, creador nuestro. porque él es nuestro Dios y nosotros su pueblo, el rebaño que él conduce. a. si hoy escucháis su voz ... c. ¡ojalá! ¡ojalá escuchéis hoy su voz y no endurezcáis el corazón! como en meribá, como el día de masá en el desierto, donde vuestros padres dudaron de mí, aunque habían visto mis obras me obligaron a hacer su voluntad. durante cuarenta años me disgustó aquella generación. y dije «este es un pueblo de corazón extraviado, no quiere conocer mis caminos, por eso no entrarán en mi descanso». si hoy escucháis su voz ...", "archivo": "/cantos/resucito/s/sihoyescuchaissuvoz.html"},</v>
      </c>
    </row>
    <row r="162" spans="1:8" x14ac:dyDescent="0.35">
      <c r="A162">
        <v>153</v>
      </c>
      <c r="B162" t="str" cm="1">
        <f t="array" ref="B16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simeherefugiadoenelsenor</v>
      </c>
      <c r="C162" t="s">
        <v>701</v>
      </c>
      <c r="D162" t="str">
        <f>VLOOKUP(Table15[[#This Row],['#]],'Codigo Cantos'!A4:AN239, 40, FALSE)</f>
        <v>SI ME HE REFUGIADO EN EL SEÑOR</v>
      </c>
      <c r="E162" t="str">
        <f>VLOOKUP(Table15[[#This Row],['#]],'Codigo Cantos'!A4:AN239, 11, FALSE)</f>
        <v>Sal 11(10)</v>
      </c>
      <c r="F162" t="s">
        <v>76</v>
      </c>
      <c r="G162" t="str">
        <f>_xlfn.CONCAT("""","archivo","""",": ","""","/cantos/resucito/" &amp; LEFT(Table15[[#This Row],[id]], 1),"/",Table15[[#This Row],[id]],".html","""")</f>
        <v>"archivo": "/cantos/resucito/s/simeherefugiadoenelsenor.html"</v>
      </c>
      <c r="H162" t="str">
        <f t="shared" si="2"/>
        <v>{ "id": "simeherefugiadoenelsenor", "titulo": "Si me he refugiado en el Señor", "salmo": "Sal 11(10)", "letra": "si me he refugiado en el señor: salmo 11(10) si me he refugiado en el señor, ¿cómo podéis decirme, cómo podéis decirme que huya como el pájaro al monte, que huya como el pájaro al monte? c yo sé que los malvados tensan el arco, que ajustan las flechas a la cuerda, para herir en la sombra al inocente. mas cuando fallan los cimientos, ¿qué puede hacer el justo?, ¿qué puede hacer el justo? mas el señor, el señor está en su templo santo, tiene su trono en el cielo; sus ojos observan el mundo, sus pupilas las acciones de los hombres. el señor escruta a los justos, mas también escruta a los malvados; y el señor no ama la violencia, el señor no ama la violencia. a. si me he refugiado ..", "archivo": "/cantos/resucito/s/simeherefugiadoenelsenor.html"},</v>
      </c>
    </row>
    <row r="163" spans="1:8" x14ac:dyDescent="0.35">
      <c r="A163">
        <v>154</v>
      </c>
      <c r="B163" t="str" cm="1">
        <f t="array" ref="B16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sionmadredetodoslospueblos</v>
      </c>
      <c r="C163" t="s">
        <v>705</v>
      </c>
      <c r="D163" t="str">
        <f>VLOOKUP(Table15[[#This Row],['#]],'Codigo Cantos'!A4:AN239, 40, FALSE)</f>
        <v>SIÓN, MADRE DE TODOS LOS PUEBLOS</v>
      </c>
      <c r="E163" t="str">
        <f>VLOOKUP(Table15[[#This Row],['#]],'Codigo Cantos'!A4:AN239, 11, FALSE)</f>
        <v>Sal 87 (86)</v>
      </c>
      <c r="F163" t="s">
        <v>850</v>
      </c>
      <c r="G163" t="str">
        <f>_xlfn.CONCAT("""","archivo","""",": ","""","/cantos/resucito/" &amp; LEFT(Table15[[#This Row],[id]], 1),"/",Table15[[#This Row],[id]],".html","""")</f>
        <v>"archivo": "/cantos/resucito/s/sionmadredetodoslospueblos.html"</v>
      </c>
      <c r="H163" t="str">
        <f t="shared" si="2"/>
        <v>{ "id": "sionmadredetodoslospueblos", "titulo": "Sión, madre de todos los pueblos", "salmo": "Sal 87 (86)", "letra": "sión, madre de todos los pueblos: salmo 87 (86): su fundación está sobre los montes santos,* el señor ama las puertas de sión más que todas las moradas de jacob. de ti se dicen cosas estupendas, ciudad de Dios. recuerdo ráhab y babilonia,* palestina, tiro y etiopía, cuando alguno nace en ellas se dice: fulano nació allí», mas de sión se dice: cc madre». porque todos han nacido en ella. el señor, él mismo la fundó. ¡madre, madre, ciudad de Dios! el señor escribe en el libro de los pueblos:* este ha nacido en ella», y danzando cantarán: ,c están en ti todas mis fuentes». y danzando, danzando cantarán: «todas mis fuentes están en ti•. ¡madre, madre, ciudad de Dios!", "archivo": "/cantos/resucito/s/sionmadredetodoslospueblos.html"},</v>
      </c>
    </row>
    <row r="164" spans="1:8" x14ac:dyDescent="0.35">
      <c r="A164">
        <v>155</v>
      </c>
      <c r="B164" t="str" cm="1">
        <f t="array" ref="B16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solaasolo</v>
      </c>
      <c r="C164" t="s">
        <v>930</v>
      </c>
      <c r="D164" t="str">
        <f>VLOOKUP(Table15[[#This Row],['#]],'Codigo Cantos'!A4:AN239, 40, FALSE)</f>
        <v>SOLA A SOLO</v>
      </c>
      <c r="E164" t="str">
        <f>VLOOKUP(Table15[[#This Row],['#]],'Codigo Cantos'!A4:AN239, 11, FALSE)</f>
        <v>(Kiko Argüello)</v>
      </c>
      <c r="F164" t="s">
        <v>851</v>
      </c>
      <c r="G164" t="str">
        <f>_xlfn.CONCAT("""","archivo","""",": ","""","/cantos/resucito/" &amp; LEFT(Table15[[#This Row],[id]], 1),"/",Table15[[#This Row],[id]],".html","""")</f>
        <v>"archivo": "/cantos/resucito/s/solaasolo.html"</v>
      </c>
      <c r="H164" t="str">
        <f t="shared" si="2"/>
        <v>{ "id": "solaasolo", "titulo": "Sola a solo", "salmo": "(Kiko Argüello)", "letra": "sola asolo: (kiko argüello): sola a solo bajo la cruz, maría, ¿quién te podrá separar? virgen sola, madre, torre atravesada. columna de amor, tú sujetas el cielo de nuestra débil fe. sola a solo, madre, llena de Dios. ruega por nosotros que somos pecadores. sola asolo sola a solo bajo la cruz, maría, ¿quién te podrá separar? virgen sola, madre, torre atravesada. columna de amor, tú sujetas el cielo de nuestra débil fe. sola a solo ...", "archivo": "/cantos/resucito/s/solaasolo.html"},</v>
      </c>
    </row>
    <row r="165" spans="1:8" x14ac:dyDescent="0.35">
      <c r="A165">
        <v>156</v>
      </c>
      <c r="B165" t="str" cm="1">
        <f t="array" ref="B16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stabatmaterdolorosa</v>
      </c>
      <c r="C165" t="s">
        <v>931</v>
      </c>
      <c r="D165" t="str">
        <f>VLOOKUP(Table15[[#This Row],['#]],'Codigo Cantos'!A4:AN239, 40, FALSE)</f>
        <v>STABAT MATER DOLOROSA</v>
      </c>
      <c r="E165" t="str">
        <f>VLOOKUP(Table15[[#This Row],['#]],'Codigo Cantos'!A4:AN239, 11, FALSE)</f>
        <v>Himno latin</v>
      </c>
      <c r="F165" t="s">
        <v>77</v>
      </c>
      <c r="G165" t="str">
        <f>_xlfn.CONCAT("""","archivo","""",": ","""","/cantos/resucito/" &amp; LEFT(Table15[[#This Row],[id]], 1),"/",Table15[[#This Row],[id]],".html","""")</f>
        <v>"archivo": "/cantos/resucito/s/stabatmaterdolorosa.html"</v>
      </c>
      <c r="H165" t="str">
        <f t="shared" si="2"/>
        <v>{ "id": "stabatmaterdolorosa", "titulo": "Stabat mater dolorosa", "salmo": "Himno latin", "letra": "stabat mater dolorosa: himno latin: stabat mater dolorosa iuxta crucem lacrimosa, dum pendebat filius. era su alma un gemido, era un dolor, era un grito, cuando una espada la atravesó. oh qué triste y afligida está la bendita madre del unigénito. stabat mater dolorosa ... cuál es el hombre que no llora al ver a la madre de cristo en tanto suplicio? por los pecados de su gente ella ve a jesús en tormentos, y sometido a los azotes. stabat mater dolorosa ... bis a. himno lat. ella ve a su hijo amado que muere desolado, y que entrega su espíritu. oh, cristo, cuando yo deba morir, por tu bendita madre hazme conseguir la palma de la victoria. amén, amén, amén.", "archivo": "/cantos/resucito/s/stabatmaterdolorosa.html"},</v>
      </c>
    </row>
    <row r="166" spans="1:8" x14ac:dyDescent="0.35">
      <c r="A166">
        <v>157</v>
      </c>
      <c r="B166" t="str" cm="1">
        <f t="array" ref="B16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subediosentreaclamaciones</v>
      </c>
      <c r="C166" t="s">
        <v>712</v>
      </c>
      <c r="D166" t="str">
        <f>VLOOKUP(Table15[[#This Row],['#]],'Codigo Cantos'!A4:AN239, 40, FALSE)</f>
        <v>SUBE DIOS ENTRE ACLAMACIONES</v>
      </c>
      <c r="E166" t="str">
        <f>VLOOKUP(Table15[[#This Row],['#]],'Codigo Cantos'!A4:AN239, 11, FALSE)</f>
        <v>Sal 47 (46)</v>
      </c>
      <c r="F166" t="s">
        <v>852</v>
      </c>
      <c r="G166" t="str">
        <f>_xlfn.CONCAT("""","archivo","""",": ","""","/cantos/resucito/" &amp; LEFT(Table15[[#This Row],[id]], 1),"/",Table15[[#This Row],[id]],".html","""")</f>
        <v>"archivo": "/cantos/resucito/s/subediosentreaclamaciones.html"</v>
      </c>
      <c r="H166" t="str">
        <f t="shared" si="2"/>
        <v>{ "id": "subediosentreaclamaciones", "titulo": "Sube Dios entre aclamaciones", "salmo": "Sal 47 (46)", "letra": "sube Dios entre aclamaciones: salmo 47 (46): sube Dios entre aclamaciones, al son de las trompetas. sube Dios entre aclamaciones, al son de las trompetas. pueblos todos, batid palmas, pueblos todos, batid palmas! pueblos todos, batid palmas, pueblos todos, batid palmas! sube Dios entre aclamaciones ... cantad para Dios, cantad, cantad para Dios, cantad! cantad para Dios, cantad, cantad para Dios, cantad! sube Dios entre aclamaciones ...", "archivo": "/cantos/resucito/s/subediosentreaclamaciones.html"},</v>
      </c>
    </row>
    <row r="167" spans="1:8" x14ac:dyDescent="0.35">
      <c r="A167">
        <v>158</v>
      </c>
      <c r="B167" t="str" cm="1">
        <f t="array" ref="B16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teestoyllamandosenor</v>
      </c>
      <c r="C167" t="s">
        <v>716</v>
      </c>
      <c r="D167" t="str">
        <f>VLOOKUP(Table15[[#This Row],['#]],'Codigo Cantos'!A4:AN239, 40, FALSE)</f>
        <v>TE ESTOY LLAMANDO, SEÑOR</v>
      </c>
      <c r="E167" t="str">
        <f>VLOOKUP(Table15[[#This Row],['#]],'Codigo Cantos'!A4:AN239, 11, FALSE)</f>
        <v>Sal 141 (140)</v>
      </c>
      <c r="F167" t="s">
        <v>78</v>
      </c>
      <c r="G167" t="str">
        <f>_xlfn.CONCAT("""","archivo","""",": ","""","/cantos/resucito/" &amp; LEFT(Table15[[#This Row],[id]], 1),"/",Table15[[#This Row],[id]],".html","""")</f>
        <v>"archivo": "/cantos/resucito/t/teestoyllamandosenor.html"</v>
      </c>
      <c r="H167" t="str">
        <f t="shared" si="2"/>
        <v>{ "id": "teestoyllamandosenor", "titulo": "Te estoy llamando, Señor", "salmo": "Sal 141 (140)", "letra": "te estoy llamando, señor: salmo 141 (140): te estoy llamando, te estoy llamando, señor, ven corriendo, escucha mi voz que yo a ti grito. valga ante ti mi oración como incienso, el alzar de mis manos como sacrificio de la tarde. pon, señor, a mi boca un centinela, una guardia a la puerta de mis labios. no sea que se incline mi corazón a la maldad, a cometer acciones criminales. que el justo me golpee por amor, y me corrija, para que el ungüento del malvado no perfume mi cabeza, porque yo me enviciaría en su maldad, porque yo me enviciaría en su maldad. te estoy llamando ... a ti, señor, miran mis ojos, en ti me refugio, ¡no desampares mi alma! guárdame tú del lazo que me tienden, de las trampas de tantos enemigos. caigan ellos, cada uno en su red, que yo, unido a ti, paso indemne, que yo, unido a ti, paso indemne. te estoy llamando ...   ", "archivo": "/cantos/resucito/t/teestoyllamandosenor.html"},</v>
      </c>
    </row>
    <row r="168" spans="1:8" x14ac:dyDescent="0.35">
      <c r="A168">
        <v>159</v>
      </c>
      <c r="B168" t="str" cm="1">
        <f t="array" ref="B16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tehemanifestadomipecado</v>
      </c>
      <c r="C168" t="s">
        <v>718</v>
      </c>
      <c r="D168" t="str">
        <f>VLOOKUP(Table15[[#This Row],['#]],'Codigo Cantos'!A4:AN239, 40, FALSE)</f>
        <v>TE HE MANIFESTADO MI PECADO</v>
      </c>
      <c r="E168" t="str">
        <f>VLOOKUP(Table15[[#This Row],['#]],'Codigo Cantos'!A4:AN239, 11, FALSE)</f>
        <v>Sal 32 (31)</v>
      </c>
      <c r="F168" t="s">
        <v>79</v>
      </c>
      <c r="G168" t="str">
        <f>_xlfn.CONCAT("""","archivo","""",": ","""","/cantos/resucito/" &amp; LEFT(Table15[[#This Row],[id]], 1),"/",Table15[[#This Row],[id]],".html","""")</f>
        <v>"archivo": "/cantos/resucito/t/tehemanifestadomipecado.html"</v>
      </c>
      <c r="H168" t="str">
        <f t="shared" si="2"/>
        <v>{ "id": "tehemanifestadomipecado", "titulo": "Te he manifestado mi pecado", "salmo": "Sal 32 (31)", "letra": "te he manifestado mi pecado: salmo 32 (31): te he manifestado mi pecado, no he tenido escondidos mis errores. he dicho: «confesaré al señor mi culpa». y tú has perdonado la malicia de mi pecado. dichoso el hombre al que le son perdonadas sus culpas y que le fueron cubiertos sus pecados. dichoso el hombre al que el señor no imputa algún mal y en cuyo espíritu no hay engaño. te he manifestado mi pecado ... callaba y se consumían mis huesos gimiendo todo el día, porque día y noche pesaba tu mano sobre mí, como estío de verano estaba árido mi corazón. mas te he manifestado mi pecado, no he tenido escondidos mis errores, he dicho: «confesaré al señor mi culpa». y tú has perdonado la malicia de mi pecado. te he manifestado mi pecado ... por eso te suplican tus fieles en el día de la angustia, cuando las aguas caudalosas se desbordan, mas a él no le alcanzarán. tú eres mi refugio, tú me preservas del peligro, me rodeas de cantos de salvación, me dices: «te haré sabio, te indicaré el camino de la vida». te he manifestado mi pecado ...", "archivo": "/cantos/resucito/t/tehemanifestadomipecado.html"},</v>
      </c>
    </row>
    <row r="169" spans="1:8" x14ac:dyDescent="0.35">
      <c r="A169">
        <v>160</v>
      </c>
      <c r="B169" t="str" cm="1">
        <f t="array" ref="B16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tuhascubiertodevergüenzalamuerte</v>
      </c>
      <c r="C169" t="s">
        <v>722</v>
      </c>
      <c r="D169" t="str">
        <f>VLOOKUP(Table15[[#This Row],['#]],'Codigo Cantos'!A4:AN239, 40, FALSE)</f>
        <v>TÚ HAS CUBIERTO DE VERGÜENZA LA MUERTE</v>
      </c>
      <c r="E169" t="str">
        <f>VLOOKUP(Table15[[#This Row],['#]],'Codigo Cantos'!A4:AN239, 11, FALSE)</f>
        <v>Homilía Pascual (Melltón de Sardes)</v>
      </c>
      <c r="F169" t="s">
        <v>80</v>
      </c>
      <c r="G169" t="str">
        <f>_xlfn.CONCAT("""","archivo","""",": ","""","/cantos/resucito/" &amp; LEFT(Table15[[#This Row],[id]], 1),"/",Table15[[#This Row],[id]],".html","""")</f>
        <v>"archivo": "/cantos/resucito/t/tuhascubiertodevergüenzalamuerte.html"</v>
      </c>
      <c r="H169" t="str">
        <f t="shared" si="2"/>
        <v>{ "id": "tuhascubiertodevergüenzalamuerte", "titulo": "Tú has cubierto de vergüenza la muerte", "salmo": "Homilía Pascual (Melltón de Sardes)", "letra": "tú has cubierto de vergüenza la muerte: homilía pascual (melitón de sardes: tú has cubierto de vergüenza la muerte, tú has llenado de luto el infierno. has golpeado la iniquidad, has privado a la injusticia de sus hijos, como moisés al faraón, como moisés al faraón. tú nos has pasado de la esclavitud a la libertad, de las tinieblas a la luz, de la muerte a la vida, de la tiranía al reino eterno. tú eres la pascua de nuestra salvación, tú eres el cordero nacido de maría. maría, cordera sin mancha, maría, la inocente cordera. tú has sido asesinado en abel, tú fuiste atado en isaac vendido en josé, abandonado sobre las aguas en moisés, perseguido en david y despreciado en todos los profetas. tú eres el cordero que no abre boca, tú eres el cordero nacido de maría. tú fuiste cogido del rebaño, conducido al sacrificio, inmolado por la tarde, sepultado en la noche; sobre la cruz no te fue roto ningún hueso, ni en la tierra experimentaste la corrupción. tú resucitado de la muerte, has hecho resurgir a la humanidad de lo profundo del sepulcro. tú eres el cordero que no abre boca, tú eres el cordero nacido de maría.", "archivo": "/cantos/resucito/t/tuhascubiertodevergüenzalamuerte.html"},</v>
      </c>
    </row>
    <row r="170" spans="1:8" x14ac:dyDescent="0.35">
      <c r="A170">
        <v>161</v>
      </c>
      <c r="B170" t="str" cm="1">
        <f t="array" ref="B17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tuqueeresfiel</v>
      </c>
      <c r="C170" t="s">
        <v>724</v>
      </c>
      <c r="D170" t="str">
        <f>VLOOKUP(Table15[[#This Row],['#]],'Codigo Cantos'!A4:AN239, 40, FALSE)</f>
        <v>TÚ QUE ERES FIEL</v>
      </c>
      <c r="E170" t="str">
        <f>VLOOKUP(Table15[[#This Row],['#]],'Codigo Cantos'!A4:AN239, 11, FALSE)</f>
        <v>Sal 143 (142)</v>
      </c>
      <c r="F170" t="s">
        <v>853</v>
      </c>
      <c r="G170" t="str">
        <f>_xlfn.CONCAT("""","archivo","""",": ","""","/cantos/resucito/" &amp; LEFT(Table15[[#This Row],[id]], 1),"/",Table15[[#This Row],[id]],".html","""")</f>
        <v>"archivo": "/cantos/resucito/t/tuqueeresfiel.html"</v>
      </c>
      <c r="H170" t="str">
        <f t="shared" si="2"/>
        <v>{ "id": "tuqueeresfiel", "titulo": "Tú que eres fiel", "salmo": "Sal 143 (142)", "letra": "tú que eres fiel: salmo 143 (142): señor, escucha mi oración, presta oídos a mi súplica. tú que eres fiel, tú que eres fiel, respóndeme, por tu justicia respóndeme. no llames a juicio a tu siervo, ningún hombre es inocente frente a ti. el enemigo me persigue, estrella mi vida contra el suelo. tú que eres fiel. .. extiendo mis manos hacia ti, tengo sed de ti como tierra reseca. ¡escúchame pronto, señor, que me falta el aliento! tú que eres fiel ... hazme conocer el camino, la vía que he de seguir. líbrame de mis enemigos, señor, que me refugio en ti. tú que eres fiel. .. enséñame a cumplir tu voluntad, porque tú eres mi Dios; tu espíritu me guíe, tu espíritu me guíe por tierra llana. tú que eres fiel. ..", "archivo": "/cantos/resucito/t/tuqueeresfiel.html"},</v>
      </c>
    </row>
    <row r="171" spans="1:8" x14ac:dyDescent="0.35">
      <c r="A171">
        <v>162</v>
      </c>
      <c r="B171" t="str" cm="1">
        <f t="array" ref="B17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unretonobrotadeltroncodejese</v>
      </c>
      <c r="C171" t="s">
        <v>932</v>
      </c>
      <c r="D171" t="str">
        <f>VLOOKUP(Table15[[#This Row],['#]],'Codigo Cantos'!A4:AN239, 40, FALSE)</f>
        <v>UN RETOÑO BROTA DEL TRONCO DE JESÉ</v>
      </c>
      <c r="E171" t="str">
        <f>VLOOKUP(Table15[[#This Row],['#]],'Codigo Cantos'!A4:AN239, 11, FALSE)</f>
        <v>Isaías 11,1-11</v>
      </c>
      <c r="F171" t="s">
        <v>81</v>
      </c>
      <c r="G171" t="str">
        <f>_xlfn.CONCAT("""","archivo","""",": ","""","/cantos/resucito/" &amp; LEFT(Table15[[#This Row],[id]], 1),"/",Table15[[#This Row],[id]],".html","""")</f>
        <v>"archivo": "/cantos/resucito/u/unretonobrotadeltroncodejese.html"</v>
      </c>
      <c r="H171" t="str">
        <f t="shared" si="2"/>
        <v>{ "id": "unretonobrotadeltroncodejese", "titulo": "Un retoño brota del tronco de jesé", "salmo": "Isaías 11,1-11", "letra": "un retoño brota del tronco de jesé: isaias 11,1-11: un retoño brota del tronco de jesé, un germen de sus raíces. sobre él se posa el espíritu del señor: espíritu de sabiduría e inteligencia, espíritu de consejo y fortaleza, espíritu de ciencia y de piedad, espíritu de temor del señor. no juzgará de oídas, sino que ayudará a los oprimidos. su palabra será una vara contra el violento y con el soplo de su boca matará al malvado. el lobo vivirá con el cordero, la pantera se echará con el cabrito, el león y el novillo pacerán juntos, y un niño los guiará, y un niño los guiará. un retoño brota ... la vaca y la osa estarán juntas, el león, como el buey, comerá paja. el niño de pecho hurgará en el agujero del áspid, el recién nacido meterá la mano en la hura de la víbora. porque ya nadie hará daño. porque ya nadie hará daño. porque la tierra estará llena del conocimiento del señor. porque la tierra estará llena del conocimiento del señor. porque aquel día la raíz de jesé se levantará como estandarte de los pueblos, y las gentes lo seguirán con ansia. en aquel día el señor extenderá su mano y un camino se formará, y un camino se formará; una vía para todas las naciones, una vía para todas las naciones; que la virgen indicará.", "archivo": "/cantos/resucito/u/unretonobrotadeltroncodejese.html"},</v>
      </c>
    </row>
    <row r="172" spans="1:8" x14ac:dyDescent="0.35">
      <c r="A172">
        <v>163</v>
      </c>
      <c r="B172" t="str" cm="1">
        <f t="array" ref="B17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unagransenal</v>
      </c>
      <c r="C172" t="s">
        <v>728</v>
      </c>
      <c r="D172" t="str">
        <f>VLOOKUP(Table15[[#This Row],['#]],'Codigo Cantos'!A4:AN239, 40, FALSE)</f>
        <v>UNA GRAN SEÑAL</v>
      </c>
      <c r="E172" t="str">
        <f>VLOOKUP(Table15[[#This Row],['#]],'Codigo Cantos'!A4:AN239, 11, FALSE)</f>
        <v>Apocalipsis 12</v>
      </c>
      <c r="F172" t="s">
        <v>854</v>
      </c>
      <c r="G172" t="str">
        <f>_xlfn.CONCAT("""","archivo","""",": ","""","/cantos/resucito/" &amp; LEFT(Table15[[#This Row],[id]], 1),"/",Table15[[#This Row],[id]],".html","""")</f>
        <v>"archivo": "/cantos/resucito/u/unagransenal.html"</v>
      </c>
      <c r="H172" t="str">
        <f t="shared" si="2"/>
        <v>{ "id": "unagransenal", "titulo": "Una gran señal", "salmo": "Apocalipsis 12", "letra": "una gran señal: apocalipsis 12: una gran señal apareció en el cielo: una mujer, una mujer vestida del sol, con la luna bajo sus pies, y una corona de doce estrellas; está encinta, y grita con los tormentos de dar a luz. y apareció otra señal en el cielo: un enorme dragón rojo, con siete cabezas y diez cuernos. el dragón se detuvo delante de la mujer, de la mujer que iba a dar a luz, para devorar a su hijo en cuanto naciera. y la mujer dio a luz un hijo varón, aquel que ha de regir las naciones de la tierra, y su hijo fue arrebatado hasta Dios y hasta su trono. una gran señal. .. entonces se entabló una batalla en el cielo: miguel y sus ángeles combatieron con el dragón, con el gran dragón. también el dragón y sus ángeles combatieron, pero no prevalecieron y no hubo ya lugar para ellos en el cielo. y fue arrojado el dragón, el gran dragón, la serpiente antigua, el llamado diablo y satanás, el seductor del mundo entero, fue arrojado a la tierra y sus ángeles con él. una gran señal. .. cuando el dragón vio que había sido arrojado a la tierra, persiguió a la mujer que había dado a luz al hijo varón. pero se le dieron a la mujer las dos alas del águila grande, para volar al desierto, donde tiene que ser alimentada un tiempo, dos tiempos y medio tiempo. entonces, despechado contra la mujer, el gran dragón, se fue a hacer la guerra al resto de sus hijos los que guardan los mandamientos de Dios y mantienen el testimonio de jesús. la la la, la la, la la ...", "archivo": "/cantos/resucito/u/unagransenal.html"},</v>
      </c>
    </row>
    <row r="173" spans="1:8" x14ac:dyDescent="0.35">
      <c r="A173">
        <v>164</v>
      </c>
      <c r="B173" t="str" cm="1">
        <f t="array" ref="B17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uriuriura</v>
      </c>
      <c r="C173" t="s">
        <v>730</v>
      </c>
      <c r="D173" t="str">
        <f>VLOOKUP(Table15[[#This Row],['#]],'Codigo Cantos'!A4:AN239, 40, FALSE)</f>
        <v>URÍ, URÍ, URÁ</v>
      </c>
      <c r="E173" t="str">
        <f>VLOOKUP(Table15[[#This Row],['#]],'Codigo Cantos'!A4:AN239, 11, FALSE)</f>
        <v>Villancico (Kiko Argüello)</v>
      </c>
      <c r="F173" t="s">
        <v>82</v>
      </c>
      <c r="G173" t="str">
        <f>_xlfn.CONCAT("""","archivo","""",": ","""","/cantos/resucito/" &amp; LEFT(Table15[[#This Row],[id]], 1),"/",Table15[[#This Row],[id]],".html","""")</f>
        <v>"archivo": "/cantos/resucito/u/uriuriura.html"</v>
      </c>
      <c r="H173" t="str">
        <f t="shared" si="2"/>
        <v>{ "id": "uriuriura", "titulo": "Urí, urí, urá", "salmo": "Villancico (Kiko Argüello)", "letra": "urí, urí, urá villancico (kiko argüello) pampam, pamparam, pamparam pampam. lalalalá lalá. un niño pequeño va a nacer, un niñito pequeño. un niño pequeño va a nacer, un niñito pequeño.¿cómo se llamará? emmanuel. ¿cómo se llamará? emmanuel. ¿cómo se llamará? emmanuel. ven chiquitito, ven. su madrecita está en belén, su padre es carpintero. su madrecita está  en belén, su padre es carpintero. ¿cómo se llamará? emmanuel. ¿cómo se llamará? emmanuel. ¿cómo se llamará? emmanuel. ven chiquitito,  ven. urá ...", "archivo": "/cantos/resucito/u/uriuriura.html"},</v>
      </c>
    </row>
    <row r="174" spans="1:8" x14ac:dyDescent="0.35">
      <c r="A174">
        <v>165</v>
      </c>
      <c r="B174" t="str" cm="1">
        <f t="array" ref="B17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vamosyapastores</v>
      </c>
      <c r="C174" t="s">
        <v>731</v>
      </c>
      <c r="D174" t="str">
        <f>VLOOKUP(Table15[[#This Row],['#]],'Codigo Cantos'!A4:AN239, 40, FALSE)</f>
        <v>VAMOS YA, PASTORES</v>
      </c>
      <c r="E174" t="str">
        <f>VLOOKUP(Table15[[#This Row],['#]],'Codigo Cantos'!A4:AN239, 11, FALSE)</f>
        <v>Villancico (Kiko Argüello)</v>
      </c>
      <c r="F174" t="s">
        <v>83</v>
      </c>
      <c r="G174" t="str">
        <f>_xlfn.CONCAT("""","archivo","""",": ","""","/cantos/resucito/" &amp; LEFT(Table15[[#This Row],[id]], 1),"/",Table15[[#This Row],[id]],".html","""")</f>
        <v>"archivo": "/cantos/resucito/v/vamosyapastores.html"</v>
      </c>
      <c r="H174" t="str">
        <f t="shared" si="2"/>
        <v>{ "id": "vamosyapastores", "titulo": "Vamos ya, pastores", "salmo": "Villancico (Kiko Argüello)", "letra": "vamos ya, pastores: villancico (kiko argüello): vamos ya, pastores, vamos a belén, que ha nacido un niño, se llama emmanuel. vamos ya, pastores, vamos a belén. [pa ra ram pam pam, pa ra ram pam pam.] los pobres ya cantan, los niños ya ríen. los pobres ya cantan, los niños ya ríen. alegría, alegría, ha nacido el salvador. su madre, maría, su padre, josé. ha nacido un niño, se llama emmanuel, vamos ya, pastores, alegría, alegría ...", "archivo": "/cantos/resucito/v/vamosyapastores.html"},</v>
      </c>
    </row>
    <row r="175" spans="1:8" x14ac:dyDescent="0.35">
      <c r="A175">
        <v>166</v>
      </c>
      <c r="B175" t="str" cm="1">
        <f t="array" ref="B17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vendellibano</v>
      </c>
      <c r="C175" t="s">
        <v>933</v>
      </c>
      <c r="D175" t="str">
        <f>VLOOKUP(Table15[[#This Row],['#]],'Codigo Cantos'!A4:AN239, 40, FALSE)</f>
        <v>VEN DEL LÍBANO</v>
      </c>
      <c r="E175" t="str">
        <f>VLOOKUP(Table15[[#This Row],['#]],'Codigo Cantos'!A4:AN239, 11, FALSE)</f>
        <v>Cantar de los cantares 4,8ss</v>
      </c>
      <c r="F175" t="s">
        <v>84</v>
      </c>
      <c r="G175" t="str">
        <f>_xlfn.CONCAT("""","archivo","""",": ","""","/cantos/resucito/" &amp; LEFT(Table15[[#This Row],[id]], 1),"/",Table15[[#This Row],[id]],".html","""")</f>
        <v>"archivo": "/cantos/resucito/v/vendellibano.html"</v>
      </c>
      <c r="H175" t="str">
        <f t="shared" si="2"/>
        <v>{ "id": "vendellibano", "titulo": "Ven del líbano", "salmo": "Cantar de los cantares 4,8ss", "letra": "ven del líbano: cantar de los cantares 4,8ss: ven del líbano, esposa, ven del líbano, ven. tendrás por corona la cima de los montes, la alta cumbre del hermón. tú me has herido, herido el corazón, oh, esposa, amada mía. ven del líbano, esposa, ven del líbano, ven. busqué el amor del alma mía, lo busqué sin encontrarlo. encontré el amor de mi vida, lo he abrazado y no lo dejaré jamás. yo pertenezco a mi amado, y él es todo para mí. ven, salgamos a los campos, nos perderemos por los pueblos. saldremos al alba a las viñas y recogeremos de su fruto. yo pertenezco a mi amado, y él es todo para mí. busqué el amor del alma mía ... levántate deprisa, amada mía, ven, paloma, ven. porque el invierno ya ha pasado, el canto de la alondra ya se oye. las flores aparecen en la tierra, el fuerte sol ha llegado. levántate deprisa, amada mía, ven, paloma, ven. busqué el amor del alma mía ... como un sello en el corazón, como tatuaje en el brazo. el amor es fuerte como la muerte, las aguas no lo apagarán. dar por este amor todos los bienes de la casa, sería despreciarlo. como un sello en el corazón, como tatuaje en el brazo. busqué el amor del alma mía", "archivo": "/cantos/resucito/v/vendellibano.html"},</v>
      </c>
    </row>
    <row r="176" spans="1:8" x14ac:dyDescent="0.35">
      <c r="A176">
        <v>167</v>
      </c>
      <c r="B176" t="str" cm="1">
        <f t="array" ref="B17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venespiritusanto</v>
      </c>
      <c r="C176" t="s">
        <v>934</v>
      </c>
      <c r="D176" t="str">
        <f>VLOOKUP(Table15[[#This Row],['#]],'Codigo Cantos'!A4:AN239, 40, FALSE)</f>
        <v>VEN, ESPÍRITU SANTO</v>
      </c>
      <c r="E176" t="str">
        <f>VLOOKUP(Table15[[#This Row],['#]],'Codigo Cantos'!A4:AN239, 11, FALSE)</f>
        <v>Secuencia de Pentecostés - Himno latin. «Veni, Sancte Spiritus»</v>
      </c>
      <c r="F176" t="s">
        <v>855</v>
      </c>
      <c r="G176" t="str">
        <f>_xlfn.CONCAT("""","archivo","""",": ","""","/cantos/resucito/" &amp; LEFT(Table15[[#This Row],[id]], 1),"/",Table15[[#This Row],[id]],".html","""")</f>
        <v>"archivo": "/cantos/resucito/v/venespiritusanto.html"</v>
      </c>
      <c r="H176" t="str">
        <f t="shared" si="2"/>
        <v>{ "id": "venespiritusanto", "titulo": "Ven, espíritu santo", "salmo": "Secuencia de Pentecostés - Himno latin. «Veni, Sancte Spiritus»", "letra": "ven, espíritu santo: secuencia de pentecostés - himno latín «veni, sancte spiritus»: ven, espíritu santo envía un rayo de tu luz ven, padre de los pobres, ven, luz del corazón. ven, consolador buenísimo, dulce huésped del alma. ven, dulce refrigerio, en la fatiga tú eres descanso. en el calor tú eres nuestro alivio. en el llanto eres consuelo. oh luz dichosísima, inunda de tu resplandor lo íntimo del corazón de tus fieles, llega hasta el fondo del alma sin tu luz nada hay puro en el hombre, nada hay inocente. mira la fuerza del pecado cuando tú no estás con nosotros. lava lo que está sucio, riega lo que está árido. sana lo que está enfermo, convierte al duro y al rígido. inflama lo que está tibio, encamina al que se ha extraviado. danos tus siete dones, danos de tu amor y tu alegría. danos virtud y premio, danos la alegría de la salvación. danos una muerte santa, danos el gozo eterno danos sabiduría y entendimiento danos ciencia y piedad. danos consejo y fortaleza, danos el temor de Dios. danos tus santos frutos, danos paciencia y bondad. danos amor y alegría, danos justicia y verdad.", "archivo": "/cantos/resucito/v/venespiritusanto.html"},</v>
      </c>
    </row>
    <row r="177" spans="1:8" x14ac:dyDescent="0.35">
      <c r="A177">
        <v>168</v>
      </c>
      <c r="B177" t="str" cm="1">
        <f t="array" ref="B17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venhijodelhombre</v>
      </c>
      <c r="C177" t="s">
        <v>935</v>
      </c>
      <c r="D177" t="str">
        <f>VLOOKUP(Table15[[#This Row],['#]],'Codigo Cantos'!A4:AN239, 40, FALSE)</f>
        <v>VEN, HIJO DEL HOMBRE</v>
      </c>
      <c r="E177" t="str">
        <f>VLOOKUP(Table15[[#This Row],['#]],'Codigo Cantos'!A4:AN239, 11, FALSE)</f>
        <v>Apocalipsis 21,17ss</v>
      </c>
      <c r="F177" t="s">
        <v>85</v>
      </c>
      <c r="G177" t="str">
        <f>_xlfn.CONCAT("""","archivo","""",": ","""","/cantos/resucito/" &amp; LEFT(Table15[[#This Row],[id]], 1),"/",Table15[[#This Row],[id]],".html","""")</f>
        <v>"archivo": "/cantos/resucito/v/venhijodelhombre.html"</v>
      </c>
      <c r="H177" t="str">
        <f t="shared" si="2"/>
        <v>{ "id": "venhijodelhombre", "titulo": "Ven, hijo del hombre", "salmo": "Apocalipsis 21,17ss", "letra": "ven, hijo del hombre: apocalipsis 22,17ss: ven, hijo del hombre, ven, ¡señor jesús! ven, ven, siervo de los pobres, siervo de los pobres; ven, ven, ¡señor jesús! ¡señor jesús! el espíritu dice: ¡ven! el que escucha diga: ¡ven! ¡ven! ¡ven! ¡ven! ven, ven, amor mío, amor mío, ven, ven, ¡señor jesús! ¡señor jesús! calma, calma, tú este fuego, tú este fuego, ven, ven, ¡señor jesús! ¡señor jesús! la esposa dice: ¡ven! y el que escucha diga: ¡ven! ¡ven! ¡ven! ¡ven! vieni, vieni, figlio dell'uomo, figlio dell'uomo, vieni, vieni, signore gesü! signore gesü! viens, viens, fils de l'homme, fils de l'homme, viens, viens, seigneur jesus! seigneur jesus! come, come, son of the man, son of the man, come, come, lord jesus! lord jesus! ven, ven, hijo del hombre, hijo del hombre, ¡ven! ¡ven! ¡ven! ¡ven! ¡ven! ¡ven! ¡ven! ¡ven! ... ¡señor! ¡señor! signore! signore! ... ¡ven! vieni! viens! come! ¡ven!* ¡ven! .. . ¡señor jesús!", "archivo": "/cantos/resucito/v/venhijodelhombre.html"},</v>
      </c>
    </row>
    <row r="178" spans="1:8" x14ac:dyDescent="0.35">
      <c r="A178">
        <v>169</v>
      </c>
      <c r="B178" t="str" cm="1">
        <f t="array" ref="B17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venicreator</v>
      </c>
      <c r="C178" t="s">
        <v>936</v>
      </c>
      <c r="D178" t="str">
        <f>VLOOKUP(Table15[[#This Row],['#]],'Codigo Cantos'!A4:AN239, 40, FALSE)</f>
        <v>VENI CREATOR</v>
      </c>
      <c r="E178" t="str">
        <f>VLOOKUP(Table15[[#This Row],['#]],'Codigo Cantos'!A4:AN239, 11, FALSE)</f>
        <v>Himno latin</v>
      </c>
      <c r="F178" t="s">
        <v>856</v>
      </c>
      <c r="G178" t="str">
        <f>_xlfn.CONCAT("""","archivo","""",": ","""","/cantos/resucito/" &amp; LEFT(Table15[[#This Row],[id]], 1),"/",Table15[[#This Row],[id]],".html","""")</f>
        <v>"archivo": "/cantos/resucito/v/venicreator.html"</v>
      </c>
      <c r="H178" t="str">
        <f t="shared" si="2"/>
        <v>{ "id": "venicreator", "titulo": "Veni creator", "salmo": "Himno latin", "letra": "veni creator: himno latín: ven, espíritu creador, visita nuestra mente; llena de tu amor el corazón que has creado. oh dulce consolador, don del padre altísimo, agua viva, fuego, amor, santo crisma del alma. dedo de la mano de Dios, promesa del salvador, derrama tus siete dones, suscita en nosotros la palabra. sé luz del intelecto, llama ardiente en el corazón, sana nuestras heridas con el bálsamo de tu amor. defiéndenos del enemigo, danos el don de la paz. tu guía invencible nos preserve del mal. oh luz de eterna sabiduría, desvélanos el gran misterio de Dios padre y del hijo, unidos en un solo amor. amén.", "archivo": "/cantos/resucito/v/venicreator.html"},</v>
      </c>
    </row>
    <row r="179" spans="1:8" x14ac:dyDescent="0.35">
      <c r="A179">
        <v>170</v>
      </c>
      <c r="B179" t="str" cm="1">
        <f t="array" ref="B17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vieneelsenor</v>
      </c>
      <c r="C179" t="s">
        <v>739</v>
      </c>
      <c r="D179" t="str">
        <f>VLOOKUP(Table15[[#This Row],['#]],'Codigo Cantos'!A4:AN239, 40, FALSE)</f>
        <v>VIENE EL SEÑOR</v>
      </c>
      <c r="E179" t="str">
        <f>VLOOKUP(Table15[[#This Row],['#]],'Codigo Cantos'!A4:AN239, 11, FALSE)</f>
        <v>Salmo 93 (92) - Apocalipsis 1,5-7</v>
      </c>
      <c r="F179" t="s">
        <v>86</v>
      </c>
      <c r="G179" t="str">
        <f>_xlfn.CONCAT("""","archivo","""",": ","""","/cantos/resucito/" &amp; LEFT(Table15[[#This Row],[id]], 1),"/",Table15[[#This Row],[id]],".html","""")</f>
        <v>"archivo": "/cantos/resucito/v/vieneelsenor.html"</v>
      </c>
      <c r="H179" t="str">
        <f t="shared" si="2"/>
        <v>{ "id": "vieneelsenor", "titulo": "Viene el Señor", "salmo": "Salmo 93 (92) - Apocalipsis 1,5-7", "letra": "viene el señor salmo 93 (92) - apocalipsis 1,5-7 viene el señor vestido de majestad, vestido y ceñido de poder. así está firme el orbe y no vacila, la santidad es el adorno de tu casa; tu trono está firme desde siempre, desde siempre tú eres señor. aquel, a aquel que nos amó, que nos libró de todos los pecados, a aquel, a aquel que nos amó, que nos ha hecho sacerdotes de su reino. a él la gloria y el poder por los siglos de los siglos. viene el señor ... él viene en las nubes y todos le verán, también aquellos que le traspasaron; todos los reyes y pueblos de la tierra se lamentarán, se lamentarán. a él la gloria y el poder ...", "archivo": "/cantos/resucito/v/vieneelsenor.html"},</v>
      </c>
    </row>
    <row r="180" spans="1:8" x14ac:dyDescent="0.35">
      <c r="A180">
        <v>171</v>
      </c>
      <c r="B180" t="str" cm="1">
        <f t="array" ref="B18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virgendelamaravilla</v>
      </c>
      <c r="C180" t="s">
        <v>741</v>
      </c>
      <c r="D180" t="str">
        <f>VLOOKUP(Table15[[#This Row],['#]],'Codigo Cantos'!A4:AN239, 40, FALSE)</f>
        <v>VIRGEN DE LA MARAVILLA</v>
      </c>
      <c r="E180" t="str">
        <f>VLOOKUP(Table15[[#This Row],['#]],'Codigo Cantos'!A4:AN239, 11, FALSE)</f>
        <v>(Dante Allghlerl)</v>
      </c>
      <c r="F180" t="s">
        <v>857</v>
      </c>
      <c r="G180" t="str">
        <f>_xlfn.CONCAT("""","archivo","""",": ","""","/cantos/resucito/" &amp; LEFT(Table15[[#This Row],[id]], 1),"/",Table15[[#This Row],[id]],".html","""")</f>
        <v>"archivo": "/cantos/resucito/v/virgendelamaravilla.html"</v>
      </c>
      <c r="H180" t="str">
        <f t="shared" si="2"/>
        <v>{ "id": "virgendelamaravilla", "titulo": "Virgen de la maravilla", "salmo": "(Dante Allghlerl)", "letra": "virgen de la maravilla: (dante alighieri): maría, hija de tu hijo, madre de jesús y madre nuestra. virgen de la maravilla. maría, tú la creatura que has dado a luz al creador, tú eres la sierva que ha concebido al señor. maría, hija de tu hijo ... maría, hecha de tierra, tú eres la gloriosa, gloriosa imagen del cielo. maría, hija de tu hijo ... maría, siendo la pequeña tú eres la más grande, siendo hija de Dios eres su madre, siendo hija de Dios eres su madre. virgen de la maravilla. maría, hija de tu hijo ...", "archivo": "/cantos/resucito/v/virgendelamaravilla.html"},</v>
      </c>
    </row>
    <row r="181" spans="1:8" x14ac:dyDescent="0.35">
      <c r="A181">
        <v>172</v>
      </c>
      <c r="B181" t="str" cm="1">
        <f t="array" ref="B18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vividalegres</v>
      </c>
      <c r="C181" t="s">
        <v>743</v>
      </c>
      <c r="D181" t="str">
        <f>VLOOKUP(Table15[[#This Row],['#]],'Codigo Cantos'!A4:AN239, 40, FALSE)</f>
        <v>VIVID ALEGRES</v>
      </c>
      <c r="E181" t="str">
        <f>VLOOKUP(Table15[[#This Row],['#]],'Codigo Cantos'!A4:AN239, 11, FALSE)</f>
        <v>Filipenses 4,4ss</v>
      </c>
      <c r="F181" t="s">
        <v>87</v>
      </c>
      <c r="G181" t="str">
        <f>_xlfn.CONCAT("""","archivo","""",": ","""","/cantos/resucito/" &amp; LEFT(Table15[[#This Row],[id]], 1),"/",Table15[[#This Row],[id]],".html","""")</f>
        <v>"archivo": "/cantos/resucito/v/vividalegres.html"</v>
      </c>
      <c r="H181" t="str">
        <f t="shared" si="2"/>
        <v>{ "id": "vividalegres", "titulo": "Vivid alegres", "salmo": "Filipenses 4,4ss", "letra": "vivid alegres filipenses 4,4ss vivid alegres, el señor está cerca, vivid alegres, el señor está cerca. vivid alegres, el señor viene ya, y nos salvará, y nos salvará, y nos salvará. valor, no temáis que el señor viene ya, y nos salvará, y nos salvará, y nos salvará. vivid alegres ...", "archivo": "/cantos/resucito/v/vividalegres.html"},</v>
      </c>
    </row>
    <row r="182" spans="1:8" x14ac:dyDescent="0.35">
      <c r="A182">
        <v>173</v>
      </c>
      <c r="B182" t="str" cm="1">
        <f t="array" ref="B18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vosotrossoislaluzdelmundo</v>
      </c>
      <c r="C182" t="s">
        <v>745</v>
      </c>
      <c r="D182" t="str">
        <f>VLOOKUP(Table15[[#This Row],['#]],'Codigo Cantos'!A4:AN239, 40, FALSE)</f>
        <v>VOSOTROS SOIS LA LUZ DEL MUNDO</v>
      </c>
      <c r="E182" t="str">
        <f>VLOOKUP(Table15[[#This Row],['#]],'Codigo Cantos'!A4:AN239, 11, FALSE)</f>
        <v xml:space="preserve">Mateo 5,14ss </v>
      </c>
      <c r="F182" t="s">
        <v>88</v>
      </c>
      <c r="G182" t="str">
        <f>_xlfn.CONCAT("""","archivo","""",": ","""","/cantos/resucito/" &amp; LEFT(Table15[[#This Row],[id]], 1),"/",Table15[[#This Row],[id]],".html","""")</f>
        <v>"archivo": "/cantos/resucito/v/vosotrossoislaluzdelmundo.html"</v>
      </c>
      <c r="H182" t="str">
        <f t="shared" si="2"/>
        <v>{ "id": "vosotrossoislaluzdelmundo", "titulo": "Vosotros sois la luz del mundo", "salmo": "Mateo 5,14ss ", "letra": "vosotros sois la luz del mundo: mateo 5,14ss: vosotros sois la luz del mundo, sois la luz, la luz del mundo, la luz del mundo. no puede ocultarse una ciudad situada en la cima de un monte; no puede ocultarse una ciudad situada en la cima de un monte. ni se enciende una lámpara, para ponerla debajo del celemín, sino sobre el candelero, para que ilumine a los que están en la casa. brille así vuestra luz delante de los hombres, para que vean vuestras buenas obras y glorifiquen a vuestro padre que está en los cielos. vosotros sois la luz del mundo ...", "archivo": "/cantos/resucito/v/vosotrossoislaluzdelmundo.html"},</v>
      </c>
    </row>
    <row r="183" spans="1:8" x14ac:dyDescent="0.35">
      <c r="A183">
        <v>174</v>
      </c>
      <c r="B183" t="str" cm="1">
        <f t="array" ref="B18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yavienemidios</v>
      </c>
      <c r="C183" t="s">
        <v>747</v>
      </c>
      <c r="D183" t="str">
        <f>VLOOKUP(Table15[[#This Row],['#]],'Codigo Cantos'!A4:AN239, 40, FALSE)</f>
        <v>YA VIENE MI DIOS</v>
      </c>
      <c r="E183" t="str">
        <f>VLOOKUP(Table15[[#This Row],['#]],'Codigo Cantos'!A4:AN239, 11, FALSE)</f>
        <v>Villancico (Kiko Argüello)</v>
      </c>
      <c r="F183" t="s">
        <v>858</v>
      </c>
      <c r="G183" t="str">
        <f>_xlfn.CONCAT("""","archivo","""",": ","""","/cantos/resucito/" &amp; LEFT(Table15[[#This Row],[id]], 1),"/",Table15[[#This Row],[id]],".html","""")</f>
        <v>"archivo": "/cantos/resucito/y/yavienemidios.html"</v>
      </c>
      <c r="H183" t="str">
        <f t="shared" si="2"/>
        <v>{ "id": "yavienemidios", "titulo": "Ya viene mi Dios", "salmo": "Villancico (Kiko Argüello)", "letra": "ya viene mi Dios: villancico (kiko argüello): ya viene mi Dios, ya viene mi rey, ya viene mi Dios, ya viene mi rey. ya viene, ya viene mi salvador, ya viene, ya viene mi rey. es un pobre obrero nacido en belén, su madre, maría, su padre, josé. ya viene, ya viene mi salvador, ya viene, ya viene mi rey. ya viene mi Dios ... él tiene unos ojos que hablan de amor, que hablan del padre, que hablan de Dios. ya viene, ya viene mi salvador, ya viene, ya viene mi rey. ya viene mi Dios ... murió en un madero lleno de dolor, murió por los hombres muy lleno de amor. ya viene, ya viene mi salvador, ya viene, ya viene mi rey. ya viene mi Dios ... ha entrado en la muerte, ha entrado mi Dios, ya viene, ya sube, ya llega el señor. que canten, que griten: ¡resucitó! mi Dios ha vencido, salió por amor. ya viene mi Dios ...", "archivo": "/cantos/resucito/y/yavienemidios.html"},</v>
      </c>
    </row>
    <row r="184" spans="1:8" x14ac:dyDescent="0.35">
      <c r="A184">
        <v>175</v>
      </c>
      <c r="B184" t="str" cm="1">
        <f t="array" ref="B18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yahvehtueresmidios</v>
      </c>
      <c r="C184" t="s">
        <v>748</v>
      </c>
      <c r="D184" t="str">
        <f>VLOOKUP(Table15[[#This Row],['#]],'Codigo Cantos'!A4:AN239, 40, FALSE)</f>
        <v>YAHVEH, TÚ ERES MI DIOS</v>
      </c>
      <c r="E184" t="str">
        <f>VLOOKUP(Table15[[#This Row],['#]],'Codigo Cantos'!A4:AN239, 11, FALSE)</f>
        <v>Isaías 25,1-8</v>
      </c>
      <c r="F184" t="s">
        <v>859</v>
      </c>
      <c r="G184" t="str">
        <f>_xlfn.CONCAT("""","archivo","""",": ","""","/cantos/resucito/" &amp; LEFT(Table15[[#This Row],[id]], 1),"/",Table15[[#This Row],[id]],".html","""")</f>
        <v>"archivo": "/cantos/resucito/y/yahvehtueresmidios.html"</v>
      </c>
      <c r="H184" t="str">
        <f t="shared" si="2"/>
        <v>{ "id": "yahvehtueresmidios", "titulo": "Yahveh, tú eres mi Dios", "salmo": "Isaías 25,1-8", "letra": "yahveh, tú eres mi Dios isaías 25,1-8 yahveh, tú eres mi Dios, yo te ensalzaré. y alabaré tu nombre, alabaré tu nombre, alabaré tu nombre. yahveh, tú eres mi Dios ... destruirás la muerte para siempre. y enjugarás las lágrimas de todos los rostros, de todos los rostros. yahveh, tú eres mi Dios ... ya se acercan los pasos de los pobres, los pies de los humildes, los pies de los humildes, el resto de jacob. yahveh, tú eres mi Dios ...", "archivo": "/cantos/resucito/y/yahvehtueresmidios.html"},</v>
      </c>
    </row>
    <row r="185" spans="1:8" x14ac:dyDescent="0.35">
      <c r="A185">
        <v>176</v>
      </c>
      <c r="B185" t="str" cm="1">
        <f t="array" ref="B18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yoteamosenor</v>
      </c>
      <c r="C185" t="s">
        <v>750</v>
      </c>
      <c r="D185" t="str">
        <f>VLOOKUP(Table15[[#This Row],['#]],'Codigo Cantos'!A4:AN239, 40, FALSE)</f>
        <v>YO TE AMO, SEÑOR</v>
      </c>
      <c r="E185" t="str">
        <f>VLOOKUP(Table15[[#This Row],['#]],'Codigo Cantos'!A4:AN239, 11, FALSE)</f>
        <v>Sal 18 (17)</v>
      </c>
      <c r="F185" t="s">
        <v>860</v>
      </c>
      <c r="G185" t="str">
        <f>_xlfn.CONCAT("""","archivo","""",": ","""","/cantos/resucito/" &amp; LEFT(Table15[[#This Row],[id]], 1),"/",Table15[[#This Row],[id]],".html","""")</f>
        <v>"archivo": "/cantos/resucito/y/yoteamosenor.html"</v>
      </c>
      <c r="H185" t="str">
        <f t="shared" si="2"/>
        <v>{ "id": "yoteamosenor", "titulo": "Yo te amo, Señor", "salmo": "Sal 18 (17)", "letra": "yo te amo, señor: salmo 18 (17): yo te amo, señor, tú eres mi roca, tú eres mi liberador, tú eres mi Dios. yo te amo, yo te amo, señor. las olas de la muerte me envolvían, me espantaban las trombas de belial, me rodeaban los lazos del seol, había caído en los cepos de la muerte clamé al señor en mi angustia, a mi Dios, a mi Dios invoqué, y escuchó mi voz desde su templo, llegó mi llamada a sus oídos. y la tierra fue sacudida y vaciló, retemblaron las bases de los montes. porque inclinó los cielos y bajó. y el fondo del mar quedó a la vista, los cimientos del orbe aparecieron. extendió su mano para asirme, me sacó de lo profundo de las aguas.   ", "archivo": "/cantos/resucito/y/yoteamosenor.html"},</v>
      </c>
    </row>
    <row r="186" spans="1:8" x14ac:dyDescent="0.35">
      <c r="A186">
        <v>177</v>
      </c>
      <c r="B186" t="str" cm="1">
        <f t="array" ref="B18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yovengoareunir</v>
      </c>
      <c r="C186" t="s">
        <v>752</v>
      </c>
      <c r="D186" t="str">
        <f>VLOOKUP(Table15[[#This Row],['#]],'Codigo Cantos'!A4:AN239, 40, FALSE)</f>
        <v>YO VENGO A REUNIR</v>
      </c>
      <c r="E186" t="str">
        <f>VLOOKUP(Table15[[#This Row],['#]],'Codigo Cantos'!A4:AN239, 11, FALSE)</f>
        <v>Isaías 66,18-21</v>
      </c>
      <c r="F186" t="s">
        <v>89</v>
      </c>
      <c r="G186" t="str">
        <f>_xlfn.CONCAT("""","archivo","""",": ","""","/cantos/resucito/" &amp; LEFT(Table15[[#This Row],[id]], 1),"/",Table15[[#This Row],[id]],".html","""")</f>
        <v>"archivo": "/cantos/resucito/y/yovengoareunir.html"</v>
      </c>
      <c r="H186" t="str">
        <f t="shared" si="2"/>
        <v>{ "id": "yovengoareunir", "titulo": "Yo vengo a reunir", "salmo": "Isaías 66,18-21", "letra": "yo vengo a reunir isaías 66,18-21 yo vengo a reunir, yo vengo a reunir, a todas las naciones, a todas las naciones. vendrán y verán mi gloria, vendrán y verán mi gloria. gloria, gloria, gloria. gloria, gloria, gloria. y pondré en ellos una señal y los enviaré a las naciones más lejanas, para que anuncien mi gloria, para que anuncien mi gloria. gloria, gloria, gloria ... y traerán a vuestros hermanos de entre todas las naciones, como oblación al señor, como oblación al señor. y de entre ellos tomaré sacerdotes para mí, sacerdotes que anunciarán mi gloria, sacerdotes que anunciarán mi gloria.", "archivo": "/cantos/resucito/y/yovengoareunir.html"},</v>
      </c>
    </row>
    <row r="187" spans="1:8" x14ac:dyDescent="0.35">
      <c r="A187">
        <v>178</v>
      </c>
      <c r="B187" t="str" cm="1">
        <f t="array" ref="B18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zaqueo</v>
      </c>
      <c r="C187" t="s">
        <v>754</v>
      </c>
      <c r="D187" t="str">
        <f>VLOOKUP(Table15[[#This Row],['#]],'Codigo Cantos'!A4:AN239, 40, FALSE)</f>
        <v>ZAQUEO</v>
      </c>
      <c r="E187" t="str">
        <f>VLOOKUP(Table15[[#This Row],['#]],'Codigo Cantos'!A4:AN239, 11, FALSE)</f>
        <v>Lucas 19,1-10</v>
      </c>
      <c r="F187" t="s">
        <v>90</v>
      </c>
      <c r="G187" t="str">
        <f>_xlfn.CONCAT("""","archivo","""",": ","""","/cantos/resucito/" &amp; LEFT(Table15[[#This Row],[id]], 1),"/",Table15[[#This Row],[id]],".html","""")</f>
        <v>"archivo": "/cantos/resucito/z/zaqueo.html"</v>
      </c>
      <c r="H187" t="str">
        <f t="shared" si="2"/>
        <v>{ "id": "zaqueo", "titulo": "Zaqueo", "salmo": "Lucas 19,1-10", "letra": "zaqueo: lucas 19,1-10: habiendo entrado jesús en jericó, atravesaba la ciudad, habiendo entrado jesús en jericó, atravesaba la ciudad. había un hombre llamado zaqueo, que era jefe de publicanos y muy rico que trataba de ver a jesús, pero no podía porque era de pequeña estatura. se adelantó corriendo y se subió a un sicómoro, pues iba a pasar por allí, pues iba a pasar por allí. cuando llegó jesús, alzó la vista y le vio, y le dijo: «zaqueo, baja pronto; porque conviene que hoy yo entre en tu casa, conviene que yo entre en tu casa». habiendo entrado jesús ... bajó deprisa zaqueo y le recibió lleno de alegría. al verlo, todos murmuraban: «ha entrado en casa de un pecador». zaqueo, se puso en pie y dijo al señor: «daré, señor, la mitad de mis bienes a los pobres; y si en algo defraudé, el cuádruplo le devolveré». y jesús le dijo: hoy ha llegado la salvación a esta casa, hoy ha llegado la salvación a esta casa. hoy ha llegado la salvación a esta casa, hoy ha llegado la salvación a esta casa. porque también este es hijo de abraham, pues el hijo del hombre ha venido a buscar y a salvar lo que estaba perdido». habiendo entrado ... hoy ha llegado ... zaqueo eres tú. baja pronto. conviene que hoy entre en tu casa. habiendo entrado ... hoy ha llegado ...", "archivo": "/cantos/resucito/z/zaqueo.html"},</v>
      </c>
    </row>
    <row r="188" spans="1:8" x14ac:dyDescent="0.35">
      <c r="A188">
        <v>179</v>
      </c>
      <c r="B188" t="str" cm="1">
        <f t="array" ref="B18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aclamacionesalaoraciondelosfieles</v>
      </c>
      <c r="C188" t="s">
        <v>349</v>
      </c>
      <c r="D188" t="str">
        <f>VLOOKUP(Table15[[#This Row],['#]],'Codigo Cantos'!A4:AN239, 40, FALSE)</f>
        <v>ACLAMACIONES A LA ORACIÓN DE LOS FIELES</v>
      </c>
      <c r="E188" t="str">
        <f>VLOOKUP(Table15[[#This Row],['#]],'Codigo Cantos'!A4:AN239, 11, FALSE)</f>
        <v>Respuestas a las oraciones de los fieles, Modelo I, II, III, IV</v>
      </c>
      <c r="F188" t="s">
        <v>91</v>
      </c>
      <c r="G188" t="str">
        <f>_xlfn.CONCAT("""","archivo","""",": ","""","/cantos/resucito/" &amp; LEFT(Table15[[#This Row],[id]], 1),"/",Table15[[#This Row],[id]],".html","""")</f>
        <v>"archivo": "/cantos/resucito/a/aclamacionesalaoraciondelosfieles.html"</v>
      </c>
      <c r="H188" t="str">
        <f t="shared" si="2"/>
        <v>{ "id": "aclamacionesalaoraciondelosfieles", "titulo": "Aclamaciones a la oración de los fieles", "salmo": "Respuestas a las oraciones de los fieles, Modelo I, II, III, IV", "letra": "cánticos litúrgicos aclamaciones a la oración de los fieles modelo 1  te lo pedimos señor. a. te lo pedimos señor. modelo 11 a. escúchanos, oh señor. modelo 111 misma música modelo 1 a. acuérdate de nosotros, ahora que estás en tu reino. modelo iv a oye, padre, el grito de tu pueblo", "archivo": "/cantos/resucito/a/aclamacionesalaoraciondelosfieles.html"},</v>
      </c>
    </row>
    <row r="189" spans="1:8" x14ac:dyDescent="0.35">
      <c r="A189">
        <v>180</v>
      </c>
      <c r="B189" t="str" cm="1">
        <f t="array" ref="B18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aleluyainterleccional</v>
      </c>
      <c r="C189" t="s">
        <v>364</v>
      </c>
      <c r="D189" t="str">
        <f>VLOOKUP(Table15[[#This Row],['#]],'Codigo Cantos'!A4:AN239, 40, FALSE)</f>
        <v>ALELUYA INTERLECCIONAL</v>
      </c>
      <c r="E189" t="str">
        <f>VLOOKUP(Table15[[#This Row],['#]],'Codigo Cantos'!A4:AN239, 11, FALSE)</f>
        <v>Modelo I, II, III</v>
      </c>
      <c r="F189" t="s">
        <v>92</v>
      </c>
      <c r="G189" t="str">
        <f>_xlfn.CONCAT("""","archivo","""",": ","""","/cantos/resucito/" &amp; LEFT(Table15[[#This Row],[id]], 1),"/",Table15[[#This Row],[id]],".html","""")</f>
        <v>"archivo": "/cantos/resucito/a/aleluyainterleccional.html"</v>
      </c>
      <c r="H189" t="str">
        <f t="shared" si="2"/>
        <v>{ "id": "aleluyainterleccional", "titulo": "Aleluya interleccional", "salmo": "Modelo I, II, III", "letra": "aleluya interleccional modelo 1 c aleluya, aleluya, aleluya, aleluya. a aleluya, aleluya, aleluya, aleluya. c yo soy la vid, vosotros los sarmientos. el que permanece en mí y yo en él, ése da fruto abundante. a aleluya... modelo 11 con la música del «aleluya, ya llegó el reino». a aleluya, aleluya, aleluya. aleluya, aleluya, aleluya. c yo soy la vid, vosotros los sarmientos. el que permanece en mí y yo en él, ése da fruto abundante. a aleluya... modelo 111 c aleluya, aleluya, aleluya. a. aleluya, aleluya, aleluya. c yo soy la vid, vosotros los sarmientos. el que permanece en mí y yo en él, ése da fruto abundante. aleluya...", "archivo": "/cantos/resucito/a/aleluyainterleccional.html"},</v>
      </c>
    </row>
    <row r="190" spans="1:8" x14ac:dyDescent="0.35">
      <c r="A190">
        <v>181</v>
      </c>
      <c r="B190" t="str" cm="1">
        <f t="array" ref="B19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aleluyapascual</v>
      </c>
      <c r="C190" t="s">
        <v>366</v>
      </c>
      <c r="D190" t="str">
        <f>VLOOKUP(Table15[[#This Row],['#]],'Codigo Cantos'!A4:AN239, 40, FALSE)</f>
        <v>ALELUYA PASCUAL</v>
      </c>
      <c r="E190" t="str">
        <f>VLOOKUP(Table15[[#This Row],['#]],'Codigo Cantos'!A4:AN239, 11, FALSE)</f>
        <v>Apropiado para el tiempo Pascual</v>
      </c>
      <c r="F190" t="s">
        <v>93</v>
      </c>
      <c r="G190" t="str">
        <f>_xlfn.CONCAT("""","archivo","""",": ","""","/cantos/resucito/" &amp; LEFT(Table15[[#This Row],[id]], 1),"/",Table15[[#This Row],[id]],".html","""")</f>
        <v>"archivo": "/cantos/resucito/a/aleluyapascual.html"</v>
      </c>
      <c r="H190" t="str">
        <f t="shared" si="2"/>
        <v>{ "id": "aleluyapascual", "titulo": "Aleluya pascual", "salmo": "Apropiado para el tiempo Pascual", "letra": "aleluya pascual cristo jesús ha resucitado. aleluya.", "archivo": "/cantos/resucito/a/aleluyapascual.html"},</v>
      </c>
    </row>
    <row r="191" spans="1:8" x14ac:dyDescent="0.35">
      <c r="A191">
        <v>182</v>
      </c>
      <c r="B191" t="str" cm="1">
        <f t="array" ref="B19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antifonaparaelevangelio</v>
      </c>
      <c r="C191" t="s">
        <v>937</v>
      </c>
      <c r="D191" t="str">
        <f>VLOOKUP(Table15[[#This Row],['#]],'Codigo Cantos'!A4:AN239, 40, FALSE)</f>
        <v>ANTÍFONA PARA EL EVANGELIO</v>
      </c>
      <c r="E191" t="str">
        <f>VLOOKUP(Table15[[#This Row],['#]],'Codigo Cantos'!A4:AN239, 11, FALSE)</f>
        <v>Tiempo de Cuaresma</v>
      </c>
      <c r="F191" t="s">
        <v>94</v>
      </c>
      <c r="G191" t="str">
        <f>_xlfn.CONCAT("""","archivo","""",": ","""","/cantos/resucito/" &amp; LEFT(Table15[[#This Row],[id]], 1),"/",Table15[[#This Row],[id]],".html","""")</f>
        <v>"archivo": "/cantos/resucito/a/antifonaparaelevangelio.html"</v>
      </c>
      <c r="H191" t="str">
        <f t="shared" si="2"/>
        <v>{ "id": "antifonaparaelevangelio", "titulo": "Antífona para el evangelio", "salmo": "Tiempo de Cuaresma", "letra": "antífona para el evangelio tiempo de cuaresma modelo 1 la estrofa que hace el cantor se canta con la melodía del «aleluya interleccional - modelo i».  gloria a ti, oh cristo, rey de eterna gloria, rey de eterna gloria. a gloria a ti, oh cristo, rey de eterna gloria, rey de eterna gloria. c yo soy la vid, vosotros los sarmientos. el que permanece en mí y yo en él, ese da fruto abundante. a gloria a ti, oh cristo ... modelo 11 toda la antífona se canta con la misma melodía del «aleluya interleccional - modelo i». c gloria al señor, gloria al señor, gloria al señor, gloria al señor, gloria al señor. a gloria al señor, gloria al señor, gloria al señor, gloria al señor, gloria al señor. c en el esplendor de la nube, se oyó la voz del padre: este es mi hijo amado, escuchadle, este es mi hijo amado, escuchadle». a. gloria al señor ...", "archivo": "/cantos/resucito/a/antifonaparaelevangelio.html"},</v>
      </c>
    </row>
    <row r="192" spans="1:8" x14ac:dyDescent="0.35">
      <c r="A192">
        <v>183</v>
      </c>
      <c r="B192" t="str" cm="1">
        <f t="array" ref="B19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bendiciondelagua</v>
      </c>
      <c r="C192" t="s">
        <v>399</v>
      </c>
      <c r="D192" t="str">
        <f>VLOOKUP(Table15[[#This Row],['#]],'Codigo Cantos'!A4:AN239, 40, FALSE)</f>
        <v>BENDICIÓN DEL AGUA</v>
      </c>
      <c r="E192" t="str">
        <f>VLOOKUP(Table15[[#This Row],['#]],'Codigo Cantos'!A4:AN239, 11, FALSE)</f>
        <v>De la liturgia bautismal de la Vigilia pascual</v>
      </c>
      <c r="F192" t="s">
        <v>861</v>
      </c>
      <c r="G192" t="str">
        <f>_xlfn.CONCAT("""","archivo","""",": ","""","/cantos/resucito/" &amp; LEFT(Table15[[#This Row],[id]], 1),"/",Table15[[#This Row],[id]],".html","""")</f>
        <v>"archivo": "/cantos/resucito/b/bendiciondelagua.html"</v>
      </c>
      <c r="H192" t="str">
        <f t="shared" si="2"/>
        <v>{ "id": "bendiciondelagua", "titulo": "Bendición del agua", "salmo": "De la liturgia bautismal de la Vigilia pascual", "letra": "bendición del agua de la liturgia bautismal de la vigilia pascual p oh Dios que mediante los signos sacramentales tú obras con invisible potencia las maravillas de la salvación. de muchos modos a través de los tiempos has preparado el agua, tu criatura, para que fuese signo del bautismo. desde los orígenes tu espíritu aleteaba sobre las aguas, para que contuviesen la fuerza de santificar. y también en el diluvio has prefigurado el bautismo, para que hoy como ayer el agua señalase el fin del pecado y el inicio de la vida nueva. tú, has liberado de la esclavitud a los hijos de abraham • melisma haciéndoles pasar ilesos el mar rojo, para que fuesen la imagen del futuro pueblo de bautizados. por fin, en la plenitud de los tiempos, tu hijo, bautizado en el agua del jordán, fue consagrado por el espíritu santo. p levantado en la cruz, de su costado salió bis a. sangre y agua. p y después de su resurrección ordenó a sus discípulos: «id y anunciad el evangelio a todos los pueblos, p bautizándolos en el nombre del padre, do bisa. y del hijo, si7 y del espíritu santo•.ahora, ahora padre, mira con amor a tu iglesia y haz brotar para ella la fuente del bautismo. infunde en esta agua, por obra del espíritu santo, la gracia de tu único hijo, para que por el sacramento del bautismo el hombre, hecho a tu imagen, sea lavado de todos sus pecados y del agua y del espíritu santo renazca como nueva criatura. • melisma p p a descienda, padre • , en esta agua, por obra de tu hijo, la potencia del espíritu santo. para que todos aquellos que hoy reciban el bautismo, sean sepultados con cristo. ¡y muertos con él, resurjan, bisa. resuciten a la vida inmortal! por cristo, nuestro señor. amén.", "archivo": "/cantos/resucito/b/bendiciondelagua.html"},</v>
      </c>
    </row>
    <row r="193" spans="1:8" x14ac:dyDescent="0.35">
      <c r="A193">
        <v>185</v>
      </c>
      <c r="B193" t="str" cm="1">
        <f t="array" ref="B19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celebracionpenitencial(bendicionpenitencial)</v>
      </c>
      <c r="C193" t="s">
        <v>938</v>
      </c>
      <c r="D193" t="str">
        <f>VLOOKUP(Table15[[#This Row],['#]],'Codigo Cantos'!A4:AN239, 40, FALSE)</f>
        <v>CELEBRACIÓN PENITENCIAL (BENDICIÓN PENITENCIAL )</v>
      </c>
      <c r="E193" t="str">
        <f>VLOOKUP(Table15[[#This Row],['#]],'Codigo Cantos'!A4:AN239, 11, FALSE)</f>
        <v>Acción de gracias</v>
      </c>
      <c r="F193" t="s">
        <v>862</v>
      </c>
      <c r="G193" t="str">
        <f>_xlfn.CONCAT("""","archivo","""",": ","""","/cantos/resucito/" &amp; LEFT(Table15[[#This Row],[id]], 1),"/",Table15[[#This Row],[id]],".html","""")</f>
        <v>"archivo": "/cantos/resucito/c/celebracionpenitencial(bendicionpenitencial).html"</v>
      </c>
      <c r="H193" t="str">
        <f t="shared" si="2"/>
        <v>{ "id": "celebracionpenitencial(bendicionpenitencial)", "titulo": "Celebración penitencial (bendición penitencial )", "salmo": "Acción de gracias", "letra": "celebracion penitencial: el señor esté con vosotros. a y con tu espíritu. p levantemos el corazón. a. lo tenemos levantado hacia el señor. p. demos gracias al señor, nuestro Dios. a. es justo y necesario. bis p. realmente es justo y necesario, es nuestro deber y salvación darte gracias, siempre y en todo lugar, a ti, Dios padre omnipotente y misericorDioso, que admirablemente has creado al hombre, y más admirablemente has hecho en él una nueva creación. tú, no abandonas al pecado sino que lo llamas por la fuerza de tu amor. tú, has enviado a tu hijo al mundo, para destruir el pecado y la muerte, y en su resurrección nos has devuelto la vida y la alegría. tú, has derramado el espíritu santo en nuestros corazones, para hacernos herederos e hijos tuyos. tú, nos renuevas por la fuerza del evangelio y de los sacramentos. p. tú, nos libras de la esclavitud del pecado y nos transformas día a día en la imagen de tu hijo. p alabamos y bendecimos tu nombre y te damos gracias por las maravillas de tu misericordia. y con los ángeles y los santos, bisa. cantamos, cantamos el himno de tu gloria. a. santo, santo, santo ...", "archivo": "/cantos/resucito/c/celebracionpenitencial(bendicionpenitencial).html"},</v>
      </c>
    </row>
    <row r="194" spans="1:8" x14ac:dyDescent="0.35">
      <c r="A194">
        <v>186</v>
      </c>
      <c r="B194" t="str" cm="1">
        <f t="array" ref="B19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corderodedios</v>
      </c>
      <c r="C194" t="s">
        <v>441</v>
      </c>
      <c r="D194" t="str">
        <f>VLOOKUP(Table15[[#This Row],['#]],'Codigo Cantos'!A4:AN239, 40, FALSE)</f>
        <v>CORDERO DE DIOS</v>
      </c>
      <c r="E194" t="str">
        <f>VLOOKUP(Table15[[#This Row],['#]],'Codigo Cantos'!A4:AN239, 11, FALSE)</f>
        <v>Después de la consagración</v>
      </c>
      <c r="F194" t="s">
        <v>863</v>
      </c>
      <c r="G194" t="str">
        <f>_xlfn.CONCAT("""","archivo","""",": ","""","/cantos/resucito/" &amp; LEFT(Table15[[#This Row],[id]], 1),"/",Table15[[#This Row],[id]],".html","""")</f>
        <v>"archivo": "/cantos/resucito/c/corderodedios.html"</v>
      </c>
      <c r="H194" t="str">
        <f t="shared" si="2"/>
        <v>{ "id": "corderodedios", "titulo": "Cordero de Dios", "salmo": "Después de la consagración", "letra": "cordero de Dios agnus dei, qui tollis peccata mundi: miserere nobis. agnus dei, qui tollis peccata mundi: miserere nobis. agnus dei, qui tollis peccata mundi: dona nobis pacem, dona nobis pacem cordero de Dios, que quitas el pecado del mundo, ten piedad de nosotros. cordero de Dios, que quitas el pecado del mundo, ten piedad de nosotros. cordero de Dios, que quitas el pecado del mundo, danos la paz, danos la paz", "archivo": "/cantos/resucito/c/corderodedios.html"},</v>
      </c>
    </row>
    <row r="195" spans="1:8" x14ac:dyDescent="0.35">
      <c r="A195">
        <v>187</v>
      </c>
      <c r="B195" t="str" cm="1">
        <f t="array" ref="B19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credo</v>
      </c>
      <c r="C195" t="s">
        <v>443</v>
      </c>
      <c r="D195" t="str">
        <f>VLOOKUP(Table15[[#This Row],['#]],'Codigo Cantos'!A4:AN239, 40, FALSE)</f>
        <v>CREDO</v>
      </c>
      <c r="E195" t="str">
        <f>VLOOKUP(Table15[[#This Row],['#]],'Codigo Cantos'!A4:AN239, 11, FALSE)</f>
        <v>Símbolo Apostólico</v>
      </c>
      <c r="F195" t="s">
        <v>864</v>
      </c>
      <c r="G195" t="str">
        <f>_xlfn.CONCAT("""","archivo","""",": ","""","/cantos/resucito/" &amp; LEFT(Table15[[#This Row],[id]], 1),"/",Table15[[#This Row],[id]],".html","""")</f>
        <v>"archivo": "/cantos/resucito/c/credo.html"</v>
      </c>
      <c r="H195" t="str">
        <f t="shared" si="2"/>
        <v>{ "id": "credo", "titulo": "Credo", "salmo": "Símbolo Apostólico", "letra": "creo en Dios padre todopoderoso, creador del cielo y de la tierra. creo en jesucristo, su único hijo, nuestro señor, que fue concebido por obra y gracia del espíritu santo, nació de santa maría virgen. padeció bajo el poder de poncio pilato, fue crucificado, muerto y sepultado, descendió a los infiernos. al tercer día resucitó, resucitó de entre los muertos, subió al cielo y está sentado a la derecha de Dios, desde allí ha de venir a juzgar a los vivos y a los muertos. creo en el espíritu santo, la santa iglesia católica, la comunión de los santos, el perdón de los pecados, la resurrección de la carne y la vida eterna.", "archivo": "/cantos/resucito/c/credo.html"},</v>
      </c>
    </row>
    <row r="196" spans="1:8" x14ac:dyDescent="0.35">
      <c r="A196">
        <v>188</v>
      </c>
      <c r="B196" t="str" cm="1">
        <f t="array" ref="B19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gloriaadiosenloaltodelcielo</v>
      </c>
      <c r="C196" t="s">
        <v>516</v>
      </c>
      <c r="D196" t="str">
        <f>VLOOKUP(Table15[[#This Row],['#]],'Codigo Cantos'!A4:AN239, 40, FALSE)</f>
        <v>GLORIA A DIOS EN LO ALTO DEL CIELO</v>
      </c>
      <c r="E196" t="str">
        <f>VLOOKUP(Table15[[#This Row],['#]],'Codigo Cantos'!A4:AN239, 11, FALSE)</f>
        <v>Himno Litúrgico</v>
      </c>
      <c r="F196" t="s">
        <v>865</v>
      </c>
      <c r="G196" t="str">
        <f>_xlfn.CONCAT("""","archivo","""",": ","""","/cantos/resucito/" &amp; LEFT(Table15[[#This Row],[id]], 1),"/",Table15[[#This Row],[id]],".html","""")</f>
        <v>"archivo": "/cantos/resucito/g/gloriaadiosenloaltodelcielo.html"</v>
      </c>
      <c r="H196" t="str">
        <f t="shared" si="2"/>
        <v>{ "id": "gloriaadiosenloaltodelcielo", "titulo": "Gloria a Dios en lo alto del cielo", "salmo": "Himno Litúrgico", "letra": "gloria a Dios en lo alto del cielo a gloria Dios en lo alto del cielo, y paz en la tierra a los hombres que ama el señor. te alabamos, te glorificamos, te adoramos, te damos gracias por tu inmensa gloria. señor Dios, rey celestial, Dios padre todopoderoso. señor, hijo único, a. jesucristo. señor Dios, cordero de Dios, hijo del padre; tú que quitas el pecado del mundo, a. ten piedad de nosotros. tú que quitas el pecado del mundo, atiende a nuestra súplica; tú, que estás sentado a la derecha del padre, a. ten piedad de nosotros; a. porque solo tú eres santo, solo tú señor, solo tú altísimo, jesucristo, con el espíritu santo en la gloria de Dios padre. a amén, amén", "archivo": "/cantos/resucito/g/gloriaadiosenloaltodelcielo.html"},</v>
      </c>
    </row>
    <row r="197" spans="1:8" x14ac:dyDescent="0.35">
      <c r="A197">
        <v>189</v>
      </c>
      <c r="B197" t="str" cm="1">
        <f t="array" ref="B19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letaniasdelossantos</v>
      </c>
      <c r="C197" t="s">
        <v>576</v>
      </c>
      <c r="D197" t="str">
        <f>VLOOKUP(Table15[[#This Row],['#]],'Codigo Cantos'!A4:AN239, 40, FALSE)</f>
        <v>LETANÍAS DE LOS SANTOS</v>
      </c>
      <c r="E197" t="str">
        <f>VLOOKUP(Table15[[#This Row],['#]],'Codigo Cantos'!A4:AN239, 11, FALSE)</f>
        <v>De la liturgia bautismal de la Vigilia pascual</v>
      </c>
      <c r="F197" s="1" t="s">
        <v>866</v>
      </c>
      <c r="G197" t="str">
        <f>_xlfn.CONCAT("""","archivo","""",": ","""","/cantos/resucito/" &amp; LEFT(Table15[[#This Row],[id]], 1),"/",Table15[[#This Row],[id]],".html","""")</f>
        <v>"archivo": "/cantos/resucito/l/letaniasdelossantos.html"</v>
      </c>
      <c r="H197" t="str">
        <f t="shared" si="2"/>
        <v>{ "id": "letaniasdelossantos", "titulo": "Letanías de los santos", "salmo": "De la liturgia bautismal de la Vigilia pascual", "letra": "letanías de los santos de la liturgia bautismal de la vigilia pascual señor, ten piedad. cristo, ten piedad. señor, ten piedad. santa maría, madre de Dios. san miguel. santos ángeles de Dios. san juan bautista. san josé. santos pedro y pablo. san andrés. san juan. santa maría magdalena. san esteban. san ignacio de antioquía. san lorenzo. santas perpetua y felicidad. santa inés. san gregorio. san agustín. san atanasio. san basilio. san martín. san benito. santos francisco y domingo. san francisco javier. san juan maría vianney. señor, ten piedad. cristo, ten piedad. señor, ten piedad. ruega por nosotros. rogad por nosotros. ruega por nosotros. rogad por nosotros. ruega por nosotros. rogad por nosotro. ruega por nosotros. rogad por nosotro. ruega por nosotros santa catalina de siena. santa teresa de jesús. muéstrate propicio. de todo mal. de todo pecado. de la muerte eterna. por tu encarnación. por tu muerte y resurrección. por el envío del espíritu santo. nosotros que somos pecadores. si hay bautizandos para que regeneres a ... n/. eón la gracia del bautismo. para que regeneres a estos elegidos con la gracia del bautismo. si no hay bautizandos para que santifiques esta agua en la que renacerán tus nuevos hijos. jesús hijo de Dios vivo. cristo, óyenos. cristo, escúchanos. ruega por nosotros. te rogamos, óyenos cristo, óyenos. cristo, escúchanos.", "archivo": "/cantos/resucito/l/letaniasdelossantos.html"},</v>
      </c>
    </row>
    <row r="198" spans="1:8" x14ac:dyDescent="0.35">
      <c r="A198">
        <v>191</v>
      </c>
      <c r="B198" t="str" cm="1">
        <f t="array" ref="B19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letaniaspenitencialesi</v>
      </c>
      <c r="C198" t="s">
        <v>939</v>
      </c>
      <c r="D198" t="str">
        <f>VLOOKUP(Table15[[#This Row],['#]],'Codigo Cantos'!A4:AN239, 40, FALSE)</f>
        <v>LETANÍAS PENITENCIALES I</v>
      </c>
      <c r="E198" t="str">
        <f>VLOOKUP(Table15[[#This Row],['#]],'Codigo Cantos'!A4:AN239, 11, FALSE)</f>
        <v>Letanía para la Celebración Penitencial – modelo abreviado</v>
      </c>
      <c r="F198" t="s">
        <v>95</v>
      </c>
      <c r="G198" t="str">
        <f>_xlfn.CONCAT("""","archivo","""",": ","""","/cantos/resucito/" &amp; LEFT(Table15[[#This Row],[id]], 1),"/",Table15[[#This Row],[id]],".html","""")</f>
        <v>"archivo": "/cantos/resucito/l/letaniaspenitencialesi.html"</v>
      </c>
      <c r="H198" t="str">
        <f t="shared" si="2"/>
        <v>{ "id": "letaniaspenitencialesi", "titulo": "Letanías penitenciales i", "salmo": "Letanía para la Celebración Penitencial – modelo abreviado", "letra": "letanias penitenciales: tú que al ciego que gritaba le diste la vista, ten piedad de mí, que soy un pecador. señor, ten piedad. señor, ten piedad. tú que no condenaste a la adúltera, tú que comiste con publicanos y pecadores, tú que llevaste la salvación a la casa de zaqueo, tú que de la muerte llamaste a lázaro, tú que a judas lo amaste hasta el final, señor, ten piedad. señor, ten piedad. tú que desde la cruz perdonaste al ladrón, tú que eres el único que no te escandalizas de mí, tú que eres el único que amas al enemigo, ten piedad de mí... ten piedad de mí... ten piedad de mí... ten piedad de mí... ten piedad de mí... ten piedad de mí... ten piedad de mí... ten piedad de mí... tú que has entrado en la muerte por mis pecados, señor, ten piedad de mí... tú que para mi salvación has resucitado de la muerte, señor, ten piedad. señor, ten piedad.", "archivo": "/cantos/resucito/l/letaniaspenitencialesi.html"},</v>
      </c>
    </row>
    <row r="199" spans="1:8" x14ac:dyDescent="0.35">
      <c r="A199">
        <v>193</v>
      </c>
      <c r="B199" t="str" cm="1">
        <f t="array" ref="B19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padrenuestro</v>
      </c>
      <c r="C199" t="s">
        <v>630</v>
      </c>
      <c r="D199" t="str">
        <f>VLOOKUP(Table15[[#This Row],['#]],'Codigo Cantos'!A4:AN239, 40, FALSE)</f>
        <v>PADRE NUESTRO</v>
      </c>
      <c r="E199" t="str">
        <f>VLOOKUP(Table15[[#This Row],['#]],'Codigo Cantos'!A4:AN239, 11, FALSE)</f>
        <v>Tiempo de la Elección</v>
      </c>
      <c r="F199" t="s">
        <v>96</v>
      </c>
      <c r="G199" t="str">
        <f>_xlfn.CONCAT("""","archivo","""",": ","""","/cantos/resucito/" &amp; LEFT(Table15[[#This Row],[id]], 1),"/",Table15[[#This Row],[id]],".html","""")</f>
        <v>"archivo": "/cantos/resucito/p/padrenuestro.html"</v>
      </c>
      <c r="H199" t="str">
        <f t="shared" si="2"/>
        <v>{ "id": "padrenuestro", "titulo": "Padre nuestro", "salmo": "Tiempo de la Elección", "letra": "¡abbá, abbá padre!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"archivo": "/cantos/resucito/p/padrenuestro.html"},</v>
      </c>
    </row>
    <row r="200" spans="1:8" x14ac:dyDescent="0.35">
      <c r="A200">
        <v>194</v>
      </c>
      <c r="B200" t="str" cm="1">
        <f t="array" ref="B20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0" t="s">
        <v>940</v>
      </c>
      <c r="D200" t="str">
        <f>VLOOKUP(Table15[[#This Row],['#]],'Codigo Cantos'!A4:AN239, 40, FALSE)</f>
        <v>PLEGARIA EUCARÍSTICA II</v>
      </c>
      <c r="E200" t="str">
        <f>VLOOKUP(Table15[[#This Row],['#]],'Codigo Cantos'!A4:AN239, 11, FALSE)</f>
        <v>Modelo I</v>
      </c>
      <c r="F200" s="1" t="s">
        <v>867</v>
      </c>
      <c r="G200" t="str">
        <f>_xlfn.CONCAT("""","archivo","""",": ","""","/cantos/resucito/" &amp; LEFT(Table15[[#This Row],[id]], 1),"/",Table15[[#This Row],[id]],".html","""")</f>
        <v>"archivo": "/cantos/resucito/p/plegariaeucaristicaii.html"</v>
      </c>
      <c r="H200" t="str">
        <f t="shared" si="2"/>
        <v>{ "id": "plegariaeucaristicaii", "titulo": "Plegaria eucarística ii", "salmo": "Modelo I", "letra": "plegaria eucarística II: modelo I: prefacio: el señor esté con vosotros. a y con tu espíritu. p levantemos el corazón. modelo 1 a. lo tenemos levantado hacia el señor. p. demos gracias al señor, nuestro Dios. a es justo y necesario. p. en verdad es justo y necesario, es nuestro deber y salvación darte gracias, siempre y en todo lugar, a ti, padre santo, por jesucristo, tu hijo amado. por él, que es tu palabra, hiciste todas las cosas. tú nos lo enviaste hecho hombre por obra del espíritu santo, para que, nacido de maría la virgen, fuera nuestro salvador y redentor. él, en cumplimiento de tu voluntad, para destruir la muerte y manifestar la resurrección, extendió sus brazos en la cruz, y así adquirió para ti un pueblo santo. p, muriendo destruyó nuestra muerte, resucitando restauró nuestra vida. a. por eso, con los ángeles y los santos, cantamos tu gloria diciendo: a santo, santo, santo ... transición santo eres en verdad, señor, fuente de toda santidad: epíclesis. oración consecratoria p santifica estos dones con la efusión de tu espíritu, de manera que sean para nosotros cuerpo y sangre de jesucristo, nuestro señor el cual, cuando iba a ser entregado a su pasión, voluntariamente aceptada, tomó el pan, y elevando los ojos a ti, padre, padre, pronunció la bendición, lo partió y lo dio a sus discípulos, diciendo: tomad y comed todos de él, porque esto es mi cuerpo, que será entregado por vosotros. del mismo modo, acabada la cena, tomó el cáliz, lleno del fruto de la vid, y elevando los ojos a ti, padre, padre, pronunció la bendición, lo pasó a sus discípulos, diciendo: tomad y bebed todos de él, porque este es el cáliz de mi sangre, sangre de la alianza nueva y eterna, que será derramada por muchos para el perdón de los pecados. haced esto como mi memorial. este es el sacramento de nuestra fe. a anunciamos tu muerte, señor, proclamamos tu resurrección. ¡marana thá! ¡marana thá! ¡marana thá! c ¡ven, señor jesús! memorial y ofrenda p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cuando el 'memorial y la ofrenda' se hace recitada, puede cantarse la doxología con la siguiente melodía: p. por cristo, con cristo y en cristo, a ti, Dios padre omnipotente, en la unidad del espíritu santo, todo honor y toda gloria por los siglos de los siglos. amén, amén, amén.**", "archivo": "/cantos/resucito/p/plegariaeucaristicaii.html"},</v>
      </c>
    </row>
    <row r="201" spans="1:8" x14ac:dyDescent="0.35">
      <c r="A201">
        <v>197</v>
      </c>
      <c r="B201" t="str" cm="1">
        <f t="array" ref="B20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plegariaeucaristicaii</v>
      </c>
      <c r="C201" t="s">
        <v>940</v>
      </c>
      <c r="D201" t="str">
        <f>VLOOKUP(Table15[[#This Row],['#]],'Codigo Cantos'!A4:AN239, 40, FALSE)</f>
        <v>PLEGARIA EUCARÍSTICA II</v>
      </c>
      <c r="E201" t="str">
        <f>VLOOKUP(Table15[[#This Row],['#]],'Codigo Cantos'!A4:AN239, 11, FALSE)</f>
        <v>Modelo II (1987)</v>
      </c>
      <c r="F201" t="s">
        <v>868</v>
      </c>
      <c r="G201" t="str">
        <f>_xlfn.CONCAT("""","archivo","""",": ","""","/cantos/resucito/" &amp; LEFT(Table15[[#This Row],[id]], 1),"/",Table15[[#This Row],[id]],".html","""")</f>
        <v>"archivo": "/cantos/resucito/p/plegariaeucaristicaii.html"</v>
      </c>
      <c r="H201" t="str">
        <f t="shared" si="2"/>
        <v>{ "id": "plegariaeucaristicaii", "titulo": "Plegaria eucarística ii", "salmo": "Modelo II (1987)", "letra": "plegaria eucarística ii: modelo ii (1987): el señor esté con vosotros. y con tu espíritu. levantemos el corazón. lo tenemos levantado hacia el señor. demos gracias al señor, nuestro Dios. es justo y necesario. verdaderamente, es justo y necesario, es nuestro deber y fuente de salvación darte gracias, siempre y en todo lugar. a ti, padre santo, por jesucristo, tu amadísimo hijo. por él, que es tu palabra viviente, hiciste todas las cosas; tú nos lo enviaste salvador y redentor hecho hombre por obra del espíritu santo, y nacido de la virgen maría, para cumplir tu voluntad y adquirir para ti un pueblo santo. él extendió sus brazos en la cruz, muriendo destruyó la muerte. y proclamó la resurrección. y proclamó la resurrección. por este misterio de salvación, unidos a los ángeles y a los santos cantamos a una sola voz el himno de tu gloria: santo, santo, santo ... santo eres en verdad, señor, fuente de toda santidad: epíclesis. oración consecratoria santifica estos dones con la efusión de tu espíritu, de manera que sean para nosotros cuerpo y sangre de jesucristo, nuestro señor. relato de la institución el cual, cuando iba a ser entregado a su pasión, voluntariamente aceptada, tomó pan, dándote gracias, lo partió y lo dio a sus discípulos, diciendo: tomad y comed todos de él, porque esto es mi cuerpo, que será entregado por vosotros. del mismo modo, acabada la cena, tomó el cáliz, y dándote gracias de nuevo, lo pasó a sus discípulos, diciendo: tomad y bebed todos de él, éste es el cáliz de mi sangre, sangre de la alianza nueva y eterna, que será derramada por vosotros y por muchos, para el perdón de los pecados. haced esto en conmemoración mía. aclamación este es el sacramento de nuestra fe. anunciamos tu muerte, señor, proclamamos tu resurrección, ¡ven, señor jesús! ¡ven, señor jesús! así, pues, padre, al celebrar ahora el memorial de la muerte y resurrección de tu hijo, te ofrecemos el pan de vida y el cáliz de salvación, y te damos gracias porque nos haces dignos de servirte en tu presencia. epíclesis te pedimos humildemente que el espíritu santo congregue en la unidad a cuantos participamos del cuerpo y sangre de cristo. intercesiones acuérdate, señor, de tu iglesia extendida por toda la tierra; y con el papa ... n/, con nuestro obispo ... n/. y de todos los que en ella cuidan de tu pueblo, llévala a su perfección por la caridad. acuérdate también de nuestros hermanos que durmieron en la esperanza de la resurrección, y de todos los que han muerto en tu misericordia; admítelos a contemplar la luz de tu rostro. conmemoración de los santos ten misericordia de todos nosotros, y así, con maría, la virgen madre de Dios, su esposo san josé, los apóstoles y cuantos vivieron en tu amistad a través de los tiempos merezcamos, por tu hijo jesucristo, compartir la vida eterna y cantar tus alabanzas. doxología y conclusión de la plegaria eucarística por cristo, con cristo y en cristo, a ti, Dios padre omnipotente, en la unidad del espíritu santo, todo honor y toda gloria por los siglos de los siglos. amén, amén, amén.", "archivo": "/cantos/resucito/p/plegariaeucaristicaii.html"},</v>
      </c>
    </row>
    <row r="202" spans="1:8" x14ac:dyDescent="0.35">
      <c r="A202">
        <v>200</v>
      </c>
      <c r="B202" t="str" cm="1">
        <f t="array" ref="B20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plegariaeucaristicaiv</v>
      </c>
      <c r="C202" t="s">
        <v>941</v>
      </c>
      <c r="D202" t="str">
        <f>VLOOKUP(Table15[[#This Row],['#]],'Codigo Cantos'!A4:AN239, 40, FALSE)</f>
        <v xml:space="preserve">PLEGARIA EUCARÍSTICA IV </v>
      </c>
      <c r="E202" t="str">
        <f>VLOOKUP(Table15[[#This Row],['#]],'Codigo Cantos'!A4:AN239, 11, FALSE)</f>
        <v>(1988)</v>
      </c>
      <c r="F202" t="s">
        <v>869</v>
      </c>
      <c r="G202" t="str">
        <f>_xlfn.CONCAT("""","archivo","""",": ","""","/cantos/resucito/" &amp; LEFT(Table15[[#This Row],[id]], 1),"/",Table15[[#This Row],[id]],".html","""")</f>
        <v>"archivo": "/cantos/resucito/p/plegariaeucaristicaiv.html"</v>
      </c>
      <c r="H202" t="str">
        <f t="shared" si="2"/>
        <v>{ "id": "plegariaeucaristicaiv", "titulo": "Plegaria eucarística iv ", "salmo": "(1988)", "letra": "plegaria eucarística iv: (1988): el señor esté con vosotros. y con tu espíritu. levantemos el corazón. lo tenemos levantado hacia el señor. demos gracias al señor, nuestro Dios. es justo y necesario. realmente es justo darte gracias, y deber nuestro glorificarte, padre santo, porque tú eres el único Dios vivo y verdadero que existes desde siempre y vives para siempre; luz sobre toda luz. porque tú solo eres bueno y fuente de vida, hiciste todas las cosas para colmarlas de tus bendiciones y alegrar su multitud con la claridad de tu gloria. por eso, innumerables ángeles en tu presencia, contemplando la gloria de tu rostro, te sirven siempre y te glorifican sin cesar. y con ellos también nosotros, llenos de alegría, y por nuestra voz las demás criaturas, aclamamos tu nombre cantando: santo, santo, santo ... te alabamos, padre santo, porque eres grande y porque hiciste todas las cosas con sabiduría y amor. a imagen tuya creaste al hombre y le encomendaste el universo entero, para que, sirviéndote solo a ti, su creador, dominara todo lo creado. y cuando por desobediencia perdió tu amistad, no lo abandonaste al poder de la muerte, sino que, compadecido, tendiste la mano a todos, para que te encuentre el que te busca reiteraste tu alianza a los hombres; por los profetas los fuiste llevando con la esperanza de la salvación. padre santo, tanto amaste al mundo que, al cumplirse la plenitud de los tiempos, nos enviaste como salvador a tu único hijo. el cual se encarnó por obra del espíritu santo, nació de maría, la virgen, y así compartió en todo nuestra condición humana menos en el pecado; anunció la salvación a los pobres, la liberación a los oprimidos y a los afligidos el consuelo. para cumplir tus designios, él mismo se entregó a la muerte y, resucitando, destruyó la muerte. resucitando, destruyó la muerte y nos dio nueva vida. y porque no vivamos ya para nosotros mismos, sino para él, que por nosotros murió y resucitó, envió, padre, desde tu seno al espíritu santo como primicia para los creyentes, a fin de santificar todas las cosas, llevando a plenitud su obra en el mundo. y este mismo espíritu santifique, señor, estas ofrendas, para que sean cuerpo y sangre de jesucristo, nuestro señor, y así celebremos el gran misterio que nos dejó, como alianza eterna porque él mismo, llegada la hora en que había de ser glorificado por ti, padre santo, habiendo amado a los suyos que estaban en el mundo, los amó hasta el extremo. y, mientras cenaba con sus discípulos, tomó pan, te bendijo, lo partió y se lo dio, diciendo: tomad y comed todos de él, porque esto es mi cuerpo, que será entregado por vosotros. del mismo modo, tomó el cáliz lleno del fruto de la vid y te dio gracias, lo pasó a sus discípulos, diciendo: tomad y bebed todos de él, porque este es el cáliz de mi sangre, sangre de la alianza nueva y eterna, que será derramada por muchos, para el perdón de los pecados. haced esto en conmemoración mía. este es el sacramento de nuestra fe. anunciamos tu muerte, señor, proclamamos tu resurrección, ¡ven, señor jesús! por eso, nosotros, señor, al celebrar ahora el memorial de nuestra redención, recordamos la muerte de cristo y su descenso al lugar de los muertos, proclamamos su resurrección y ascensión a tu derecha; y, mientras esperamos su venida gloriosa, te ofrecemos su cuerpo y su sangre, sacrificio agradable a ti y salvación para todo el mundo. dirige tu mirada sobre esta víctima que tú mismo has preparado a tu iglesia, y concede a cuantos compartimos este pan y este cáliz, que, congregados en un solo cuerpo por el espíritu santo, seamos en cristo, víctima para tu alabanza. alabanza de tu gloria, alabanza de tu gloria. acuérdate, señor, de todos aquellos por quienes te ofrecemos este sacrificio; de tu servidor el papa ... n/., de nuestro obispo ... n/., del orden episcopal, de todo el clero, de cuantos aquí reunidos hacemos esta oblación, de todo tu pueblo santo y de aquellos que te buscan con sincero corazón. acuérdate también de los que murieron en la paz de cristo y de todos los difuntos cuya fe solo tú conociste. padre misericorDioso, que todos tus hijos nos reunamos en la heredad de tu reino, con maría, la virgen madre de Dios, su esposo san josé, y con los apóstoles y los santos; y allí, junto con toda la creación, libre ya del pecado y de la muerte, te glorifiquemos por cristo, señor nuestro, por quien concedes al mundo todos los bienes. por cristo, con cristo y en cristo, a ti Dios padre omnipotente, en la unidad del espíritu santo, todo honor y gloria por los siglos de los siglos. amén, amén, amén, amén.   ", "archivo": "/cantos/resucito/p/plegariaeucaristicaiv.html"},</v>
      </c>
    </row>
    <row r="203" spans="1:8" x14ac:dyDescent="0.35">
      <c r="A203">
        <v>204</v>
      </c>
      <c r="B203" t="str" cm="1">
        <f t="array" ref="B20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prefacioparaadvientoynavidad</v>
      </c>
      <c r="C203" t="s">
        <v>942</v>
      </c>
      <c r="D203" t="str">
        <f>VLOOKUP(Table15[[#This Row],['#]],'Codigo Cantos'!A4:AN239, 40, FALSE)</f>
        <v>PREFACIO PARA ADVIENTO Y NAVIDAD</v>
      </c>
      <c r="E203" t="str">
        <f>VLOOKUP(Table15[[#This Row],['#]],'Codigo Cantos'!A4:AN239, 11, FALSE)</f>
        <v>Prefacio IV de Adviento*</v>
      </c>
      <c r="F203" t="s">
        <v>870</v>
      </c>
      <c r="G203" t="str">
        <f>_xlfn.CONCAT("""","archivo","""",": ","""","/cantos/resucito/" &amp; LEFT(Table15[[#This Row],[id]], 1),"/",Table15[[#This Row],[id]],".html","""")</f>
        <v>"archivo": "/cantos/resucito/p/prefacioparaadvientoynavidad.html"</v>
      </c>
      <c r="H203" t="str">
        <f t="shared" si="2"/>
        <v>{ "id": "prefacioparaadvientoynavidad", "titulo": "Prefacio para adviento y navidad", "salmo": "Prefacio IV de Adviento*", "letra": "prefacio para adviento y navidad: prefacio iv de adviento: el señor esté con vosotros. y con tu espíritu. levantemos el corazón. lo tenemos levantado hacia el señor. demos gracias al señor, nuestro Dios. es justo y necesario. en verdad es justo darte gracias, señor, padre santo, Dios todopoderoso y eterno. te alabamos, te bendecimos y te glorificamos por el misterio de la virgen madre. porque, si del antiguo adversario nos vino la ruina, en el seno virginal de la hija de sión ha germinado aquel que nos nutre con el pan de los ángeles, y ha brotado para todo el género humano la salvación y la paz. la gracia que eva nos arrebató nos ha sido devuelta en maría. en ella, madre de todos los hombres, la maternidad, redimida del pecado y de la muerte, se abre al don de una vida nueva. así, donde había crecido el pecado, se ha desbordado tu misericordia en cristo, nuestro salvador. por eso nosotros, mientras esperamos la venida de cristo, unidos a los ángeles y a los santos, cantamos el himno de tu gloria: santo, santo, santo ...", "archivo": "/cantos/resucito/p/prefacioparaadvientoynavidad.html"},</v>
      </c>
    </row>
    <row r="204" spans="1:8" x14ac:dyDescent="0.35">
      <c r="A204">
        <v>205</v>
      </c>
      <c r="B204" t="str" cm="1">
        <f t="array" ref="B20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prefacioparaeltiempopascual</v>
      </c>
      <c r="C204" t="s">
        <v>943</v>
      </c>
      <c r="D204" t="str">
        <f>VLOOKUP(Table15[[#This Row],['#]],'Codigo Cantos'!A4:AN239, 40, FALSE)</f>
        <v>PREFACIO PARA EL TIEMPO PASCUAL</v>
      </c>
      <c r="E204" t="str">
        <f>VLOOKUP(Table15[[#This Row],['#]],'Codigo Cantos'!A4:AN239, 11, FALSE)</f>
        <v>Prefacio I de Pascua*</v>
      </c>
      <c r="F204" t="s">
        <v>871</v>
      </c>
      <c r="G204" t="str">
        <f>_xlfn.CONCAT("""","archivo","""",": ","""","/cantos/resucito/" &amp; LEFT(Table15[[#This Row],[id]], 1),"/",Table15[[#This Row],[id]],".html","""")</f>
        <v>"archivo": "/cantos/resucito/p/prefacioparaeltiempopascual.html"</v>
      </c>
      <c r="H204" t="str">
        <f t="shared" ref="H204:H245" si="3">_xlfn.CONCAT("{ ","""","id","""",": ","""","",B204,"""",", ","""","titulo","""",": ","""",C204,"""",", ","""","salmo","""",": ","""",E204,"""",", ","""","letra","""",": ","""",F204,"""",", ",G204,"},")</f>
        <v>{ "id": "prefacioparaeltiempopascual", "titulo": "Prefacio para el tiempo pascual", "salmo": "Prefacio I de Pascua*", "letra": "prefacio para el tiempo pascual: prefacio i de pascua: el señor esté con vosotros. y con tu espíritu. levantemos el corazón. lo tenemos levantado hacia el señor. demos gracias al señor, nuestro Dios. es justo y necesario. realmente es justo y necesario, es nuestro deber y salvación glorificarte siempre, señor, pero más que nunca en este día en que cristo, nuestra pascua, ha sido inmolado. él es el verdadero cordero que quitó el pecado del mundo. muriendo destruyó nuestra muerte, resucitando restauró nuestra vida. por eso, con esta efusión de gozo pascual, el mundo entero se desborda de alegría, y con la asamblea de los ángeles y de los santos, cantamos, cantamos el himno de tu gloria: santo, santo, santo ...", "archivo": "/cantos/resucito/p/prefacioparaeltiempopascual.html"},</v>
      </c>
    </row>
    <row r="205" spans="1:8" x14ac:dyDescent="0.35">
      <c r="A205">
        <v>206</v>
      </c>
      <c r="B205" t="str" cm="1">
        <f t="array" ref="B20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pregonpascual</v>
      </c>
      <c r="C205" t="s">
        <v>944</v>
      </c>
      <c r="D205" t="str">
        <f>VLOOKUP(Table15[[#This Row],['#]],'Codigo Cantos'!A4:AN239, 40, FALSE)</f>
        <v>PREGÓN PASCUAL</v>
      </c>
      <c r="E205" t="str">
        <f>VLOOKUP(Table15[[#This Row],['#]],'Codigo Cantos'!A4:AN239, 11, FALSE)</f>
        <v>«Exsultet»</v>
      </c>
      <c r="F205" t="s">
        <v>872</v>
      </c>
      <c r="G205" t="str">
        <f>_xlfn.CONCAT("""","archivo","""",": ","""","/cantos/resucito/" &amp; LEFT(Table15[[#This Row],[id]], 1),"/",Table15[[#This Row],[id]],".html","""")</f>
        <v>"archivo": "/cantos/resucito/p/pregonpascual.html"</v>
      </c>
      <c r="H205" t="str">
        <f t="shared" si="3"/>
        <v>{ "id": "pregonpascual", "titulo": "Pregón pascual", "salmo": "«Exsultet»", "letra": "pregón pascual exulten los coros de los ángeles, exulte la asamblea celeste, y un himno de gloria aclame el triunfo del señor resucitado. alégrese la tierra, inundada por la nueva luz.  el esplendor del rey destruyó las tinieblas, destruyó las tinieblas, las tinieblas del mundo. bis a. que se alegre nuestra madre la iglesia, resplandeciente de la gloria de su señor; y que en este lugar resuene unánime la aclamación de un pueblo en fiesta. el señor esté con vosotros. a y con tu espíritu.  levantemos el corazón. a. lo tenemos levantado hacia el señor.  demos gracias al señor, nuestro Dios. a. es justo y necesario. bis  realmente es justo y necesario exaltar con el canto la alegría del espíritu y elevar un himno al padre todopoderoso, y a su único hijo, jesucristo. él ha pagado por todos al eterno padre la deuda de adán, y con su sangre, derramada por amor, ha cancelado la condena antigua del pecado. esta es la pascua, en que se inmola el cordero. esta es la noche en que fueron liberados nuestros padres de egipto. esta es la noche que nos salva de la oscuridad del mal. a. esta es la noche en que cristo ha vencido la muerte bis y del infierno retorna victorioso. ¡oh admirable condescendencia de tu amor! ¡oh incomparable ternura y caridad!, por rescatar al esclavo has sacrificado al hijo. sin el pecado de adán, cristo no nos habría rescatado. ¡oh feliz culpa que mereció tan grande redentor! bis a. ¡oh feliz culpa!  ¡oh noche maravillosa en que despojaste al faraón y enriqueciste a israel! ¡oh noche maravillosa, tú sola conociste la hora en que cristo resucitó! ¡oh noche que destruyes el pecado y lavas todas nuestras culpas! ¡oh noche realmente gloriosa que reconcilias al hombre con su Dios! a. esta es la noche en que cristo ha vencido la muerte bis y del infierno retorna victorioso. c en esta noche acepta, padre santo, este sacrificio de alabanza que la iglesia te ofrece por medio de sus ministros en la liturgia solemne de este cirio, que es el signo de la nueva luz. te rogamos, señor, que este cirio ofrecido en el honor de tu nombre brille radiante; llegue hasta ti, como perfume suave, se confunda con las estrellas del cielo. lo encuentre encendido el lucero de la mañana, esa estrella que no conoce el ocaso. a que es cristo tu hijo, resucitado, resucitado de la muerte. a. amén, amén, amén.", "archivo": "/cantos/resucito/p/pregonpascual.html"},</v>
      </c>
    </row>
    <row r="206" spans="1:8" x14ac:dyDescent="0.35">
      <c r="A206">
        <v>208</v>
      </c>
      <c r="B206" t="str" cm="1">
        <f t="array" ref="B20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salmodiaparaelevangelio</v>
      </c>
      <c r="C206" t="s">
        <v>668</v>
      </c>
      <c r="D206" t="str">
        <f>VLOOKUP(Table15[[#This Row],['#]],'Codigo Cantos'!A4:AN239, 40, FALSE)</f>
        <v>SALMODIA PARA EL EVANGELIO</v>
      </c>
      <c r="E206" t="str">
        <f>VLOOKUP(Table15[[#This Row],['#]],'Codigo Cantos'!A4:AN239, 11, FALSE)</f>
        <v xml:space="preserve">Juan 3,11-20 </v>
      </c>
      <c r="F206" t="s">
        <v>873</v>
      </c>
      <c r="G206" t="str">
        <f>_xlfn.CONCAT("""","archivo","""",": ","""","/cantos/resucito/" &amp; LEFT(Table15[[#This Row],[id]], 1),"/",Table15[[#This Row],[id]],".html","""")</f>
        <v>"archivo": "/cantos/resucito/s/salmodiaparaelevangelio.html"</v>
      </c>
      <c r="H206" t="str">
        <f t="shared" si="3"/>
        <v>{ "id": "salmodiaparaelevangelio", "titulo": "Salmodia para el evangelio", "salmo": "Juan 3,11-20 ", "letra": "salmodia para el evangelio jn 3,11-20 p el señor esté con vosotros. a y con tu espíritu. p del evangelio según san juan. a gloria a ti, señor. p en aquel tiempo jesús dijo: «en verdad, en verdad te digo: nosotros hablamos de lo que sabemos y damos testimonio de lo que hemos visto, pero vosotros no aceptáis nuestro testimonio. si al deciros cosas de la tierra, no creéis, ¿cómo vais a creer si os digo cosas del cielo? nadie ha subido al cielo sino el que bajó del cielo, el hijo del hombre. y como moisés levantó la serpiente en el desierto, así tiene que ser levantado el hijo del hombre, para que todo el que crea tenga por él vida eterna. porque tanto amó Dios al mundo que dio a su hijo único, para que todo el que crea en él no perezca, sino que tenga vida eterna». [...] p palabra del señor.", "archivo": "/cantos/resucito/s/salmodiaparaelevangelio.html"},</v>
      </c>
    </row>
    <row r="207" spans="1:8" x14ac:dyDescent="0.35">
      <c r="A207">
        <v>209</v>
      </c>
      <c r="B207" t="str" cm="1">
        <f t="array" ref="B20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salmodiaparaelrosario</v>
      </c>
      <c r="C207" t="s">
        <v>670</v>
      </c>
      <c r="D207" t="str">
        <f>VLOOKUP(Table15[[#This Row],['#]],'Codigo Cantos'!A4:AN239, 40, FALSE)</f>
        <v>SALMODIA PARA EL ROSARIO</v>
      </c>
      <c r="E207" t="str">
        <f>VLOOKUP(Table15[[#This Row],['#]],'Codigo Cantos'!A4:AN239, 11, FALSE)</f>
        <v>Santo Rosario</v>
      </c>
      <c r="F207" t="s">
        <v>874</v>
      </c>
      <c r="G207" t="str">
        <f>_xlfn.CONCAT("""","archivo","""",": ","""","/cantos/resucito/" &amp; LEFT(Table15[[#This Row],[id]], 1),"/",Table15[[#This Row],[id]],".html","""")</f>
        <v>"archivo": "/cantos/resucito/s/salmodiaparaelrosario.html"</v>
      </c>
      <c r="H207" t="str">
        <f t="shared" si="3"/>
        <v>{ "id": "salmodiaparaelrosario", "titulo": "Salmodia para el rosario", "salmo": "Santo Rosario", "letra": "salmodia para el rosario padre nuestro, que estás en el cielo, santificado sea tu nombre; venga a nosotros tu reino; hágase tu voluntad en la tierra como en el cielo. danos hoy nuestro pan de cada día; perdona nuestras ofensas, como también nosotros perdonamos a los que nos ofenden; no nos dejes caer en la tentación, y líbranos del mal, amén. ave maría Dios te salve, maría, llena eres de gracia, el señor es contigo, bendita tú eres entre todas las mujeres, y bendito es el fruto de tu vientre jesús. santa maria, madre de Dios, ruega por nosotros, pecadores, ahora y en la hora de nuestra muerte. amén. gloria gloria al padre, y al hijo, y al espíritu santo. como era en el principio ahora y siempre, por los siglos de los siglos. amén.   ", "archivo": "/cantos/resucito/s/salmodiaparaelrosario.html"},</v>
      </c>
    </row>
    <row r="208" spans="1:8" x14ac:dyDescent="0.35">
      <c r="A208">
        <v>210</v>
      </c>
      <c r="B208" t="str" cm="1">
        <f t="array" ref="B20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salmodiaparaelsalmoresponsorial</v>
      </c>
      <c r="C208" t="s">
        <v>945</v>
      </c>
      <c r="D208" t="str">
        <f>VLOOKUP(Table15[[#This Row],['#]],'Codigo Cantos'!A4:AN239, 40, FALSE)</f>
        <v>SALMODIA PARA EL SALMO RESPONSORIAL</v>
      </c>
      <c r="E208" t="str">
        <f>VLOOKUP(Table15[[#This Row],['#]],'Codigo Cantos'!A4:AN239, 11, FALSE)</f>
        <v>Modelo I, II, III</v>
      </c>
      <c r="F208" t="s">
        <v>875</v>
      </c>
      <c r="G208" t="str">
        <f>_xlfn.CONCAT("""","archivo","""",": ","""","/cantos/resucito/" &amp; LEFT(Table15[[#This Row],[id]], 1),"/",Table15[[#This Row],[id]],".html","""")</f>
        <v>"archivo": "/cantos/resucito/s/salmodiaparaelsalmoresponsorial.html"</v>
      </c>
      <c r="H208" t="str">
        <f t="shared" si="3"/>
        <v>{ "id": "salmodiaparaelsalmoresponsorial", "titulo": "Salmodia para el salmo responsorial", "salmo": "Modelo I, II, III", "letra": "salmodia para el salmo responsorial modelo 1 xxii domingo del tiempo ordinario - ciclo a - sal 63 (62) c mi alma está sedienta de ti, señor, Dios mío; mi alma está sedienta de ti. bis a. c oh Dios, tú eres mi Dios, por ti madrugo, mi alma está sedienta de ti, mi carne tiene ansia de ti, como tierra reseca, agostada, sin agua. a mi alma está sedienta de ti ... c ¡cómo te contemplaba en el santuario viendo tu fuerza y tu gloria! tu gracia vale más que la vida, te alabarán mis labios. a. mi alma está sedienta de ti ... modelo 11 iv domingo de pascua - ciclo a - sal 23 (22)  el señor es mi pastor, nada me falta; el señor es mi pastor, nada me falta. c preparas una mesa ante mí, enfrente de mis enemigos, bis a. me unges la cabeza con perfume, y mi copa rebosa. a. el señor es mi pastor ... c tu bondad y tu misericordia me acompañan a todos los días de mi vida, y habitaré en la casa del señor por años sin término. el señor es mi pastor ...", "archivo": "/cantos/resucito/s/salmodiaparaelsalmoresponsorial.html"},</v>
      </c>
    </row>
    <row r="209" spans="1:8" x14ac:dyDescent="0.35">
      <c r="A209">
        <v>211</v>
      </c>
      <c r="B209" t="str" cm="1">
        <f t="array" ref="B20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salmodiasparalaoraciondelosfieles</v>
      </c>
      <c r="C209" t="s">
        <v>672</v>
      </c>
      <c r="D209" t="str">
        <f>VLOOKUP(Table15[[#This Row],['#]],'Codigo Cantos'!A4:AN239, 40, FALSE)</f>
        <v>SALMODIAS PARA LA ORACIÓN DE LOS FIELES</v>
      </c>
      <c r="E209" t="str">
        <f>VLOOKUP(Table15[[#This Row],['#]],'Codigo Cantos'!A4:AN239, 11, FALSE)</f>
        <v>Para las solemnidades</v>
      </c>
      <c r="F209" t="s">
        <v>876</v>
      </c>
      <c r="G209" t="str">
        <f>_xlfn.CONCAT("""","archivo","""",": ","""","/cantos/resucito/" &amp; LEFT(Table15[[#This Row],[id]], 1),"/",Table15[[#This Row],[id]],".html","""")</f>
        <v>"archivo": "/cantos/resucito/s/salmodiasparalaoraciondelosfieles.html"</v>
      </c>
      <c r="H209" t="str">
        <f t="shared" si="3"/>
        <v>{ "id": "salmodiasparalaoraciondelosfieles", "titulo": "Salmodias para la oración de los fieles", "salmo": "Para las solemnidades", "letra": "salmodia para la oración de los fieles:para las solemnidades: oremos, hermanos, por la iglesia santa de Dios, por su servidor el papa n/ ., por los obispos, los sacerdotes, diáconos, y todo tu pueblo santo: para que partícipes de los bienes celestiales podamos anunciar a este mundo que sufre la buena noticia de jesucristo resucitado. ¡escúchanos, oh señor! oremos, hermanos, por los gobernantes, y por todos los hombres que han sido constituidos como jefes y conductores de las naciones: para que cesen las guerras, para que desaparezcan las divisiones, y se construyan caminos de paz y justicia para todos los pueblos. ¡escúchanos, oh señor! oremos por todos los hombres que sufren en su cuerpo o en su espíritu, y por todos los pobres de la tierra: para que por medio de tus profetas reciban el anuncio de la salvación y la vida, el consuelo de tu palabra, y la comunión de los fieles de tu iglesia. ¡escúchanos, oh señor! oremos por esta asamblea santa, que convocada en tu nombre celebra hoy el memorial de la muerte y resurrección de tu hijo: para que el señor nos conceda a todos el celo por la salvación de los hombres, el amor a los que sufren, y la alegría de proclamar en esta generación tu amor y tu misericordia.", "archivo": "/cantos/resucito/s/salmodiasparalaoraciondelosfieles.html"},</v>
      </c>
    </row>
    <row r="210" spans="1:8" x14ac:dyDescent="0.35">
      <c r="A210">
        <v>212</v>
      </c>
      <c r="B210" t="str" cm="1">
        <f t="array" ref="B21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salmodiasparalaudes</v>
      </c>
      <c r="C210" t="s">
        <v>674</v>
      </c>
      <c r="D210" t="str">
        <f>VLOOKUP(Table15[[#This Row],['#]],'Codigo Cantos'!A4:AN239, 40, FALSE)</f>
        <v>SALMODIAS PARA LAUDES</v>
      </c>
      <c r="E210" t="str">
        <f>VLOOKUP(Table15[[#This Row],['#]],'Codigo Cantos'!A4:AN239, 11, FALSE)</f>
        <v>Modelo I, II, III, IV, V</v>
      </c>
      <c r="F210" t="s">
        <v>877</v>
      </c>
      <c r="G210" t="str">
        <f>_xlfn.CONCAT("""","archivo","""",": ","""","/cantos/resucito/" &amp; LEFT(Table15[[#This Row],[id]], 1),"/",Table15[[#This Row],[id]],".html","""")</f>
        <v>"archivo": "/cantos/resucito/s/salmodiasparalaudes.html"</v>
      </c>
      <c r="H210" t="str">
        <f t="shared" si="3"/>
        <v>{ "id": "salmodiasparalaudes", "titulo": "Salmodias para laudes", "salmo": "Modelo I, II, III, IV, V", "letra": "salmodias para laudes salmodia! sal 64 (63)  a ti acude todo mortal a a causa de sus culpas;  nuestros delitos nos abruman, a. pero tú los perdonas. salmodia ii is 38  levantan y enrollan mi vida como una tienda de pastores. a. como un tejedor, devanaba yo mi vida, y me cortan la trama.  día y noche me estás acabando, sollozo hasta el amanecer. a. me quebras los huesos como un león, día y noche me estás acabando. salmodia iii sal 43 (42) c tú eres mi Dios y protector, ¿por qué me rechazas?, a ¿por qué voy andando sombrío, hostigado por mi enemigo?  a. salmodia iv dt32 escuchad, cielos, y hablaré, oye, tierra, los dichos de mi boca: a. descienda como lluvia mi doctrina, destile como rocío mi palabra. salmodia v sal 46 (45)  Dios es nuestro refugio y nuestra fuerza, poderoso defensor en el peligro. a. por eso no tememos aunque tiemble la tierra, y los montes se desplomen en el mar.  que hiervan y bramen sus olas, que sacudan a los montes con su furia. a el señor de los ejércitos está con nosotros, nuestro alcázar es el Dios de jacob.  el correr de las acequias alegra la ciudad de Dios, el altísimo consagra su morada. a. teniendo a Dios en medio, no vacila; Dios las socorre al despuntar la aurora. salmodia vi sal 49 (48) con la melodía de •el señor anuncia una noticia•. a. mi boca hablará sabiamente; y serán muy sensatas mis reflexiones;  prestaré oído al proverbio y propondré mi problema al son de la cítara. salmodia vii ap 11  gracias te damos, señor Dios omnipotente, a. el que eres y el que eras,  porque has asumido el gran poder, a. y comenzaste a reinar.  ahora se estableció la salud y el poderío, y el reinado de nuestro Dios, a. y la potestad de su cristo. salmodia viii sal 96 (95)  el señor reina la tierra goza, se alegran las islas innumerables. a. tiniebla y nube lo rodean, justicia y derecho sostienen su trono.  delante de él avanza fuego, abrasando en torno a los enemigos; a. sus relámpagos deslumbran el orbe, y, viéndolos, la tierra se estremece. salmodia ix sal 149  cantad al señor un cántico nuevo, resuene su alabanza en la asamblea de los fieles. a. que se alegre israel por su creador, los hijos de sión por su rey.  alabad su nombre con danzas, cantadle con tambores y cítaras; a. porque el señor ama a su pueblo y adorna con la victoria a los humildes. salmodia x sb 9  Dios de los padres y señor de la misericordia a. que con tu palabra hiciste todas las cosas,  y en tu sabiduría formaste al hombre, a para que dominase sobre tus criaturas.", "archivo": "/cantos/resucito/s/salmodiasparalaudes.html"},</v>
      </c>
    </row>
    <row r="211" spans="1:8" x14ac:dyDescent="0.35">
      <c r="A211">
        <v>214</v>
      </c>
      <c r="B211" t="str" cm="1">
        <f t="array" ref="B21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1" t="s">
        <v>678</v>
      </c>
      <c r="D211" t="str">
        <f>VLOOKUP(Table15[[#This Row],['#]],'Codigo Cantos'!A4:AN239, 40, FALSE)</f>
        <v>SANTO</v>
      </c>
      <c r="E211" t="str">
        <f>VLOOKUP(Table15[[#This Row],['#]],'Codigo Cantos'!A4:AN239, 11, FALSE)</f>
        <v>Palomeras 65</v>
      </c>
      <c r="F211" t="s">
        <v>878</v>
      </c>
      <c r="G211" t="str">
        <f>_xlfn.CONCAT("""","archivo","""",": ","""","/cantos/resucito/" &amp; LEFT(Table15[[#This Row],[id]], 1),"/",Table15[[#This Row],[id]],".html","""")</f>
        <v>"archivo": "/cantos/resucito/s/santo.html"</v>
      </c>
      <c r="H211" t="str">
        <f t="shared" si="3"/>
        <v>{ "id": "santo", "titulo": "Santo", "salmo": "Palomeras 65", "letra": "santo: palomeras 65: santo,santo,santo, santo es el señor, Dios del universo,  santo es el señor.  llenos están los cielos  y la tierra de tu gloria. hosanna,hosanna,hosanna,  hosanna en las alturas. bendito es el que viene en el nombre del señor. hosanna en las alturas, bendito es el que viene en nombre del señor. ", "archivo": "/cantos/resucito/s/santo.html"},</v>
      </c>
    </row>
    <row r="212" spans="1:8" x14ac:dyDescent="0.35">
      <c r="A212">
        <v>215</v>
      </c>
      <c r="B212" t="str" cm="1">
        <f t="array" ref="B21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2" t="s">
        <v>678</v>
      </c>
      <c r="D212" t="str">
        <f>VLOOKUP(Table15[[#This Row],['#]],'Codigo Cantos'!A4:AN239, 40, FALSE)</f>
        <v>SANTO</v>
      </c>
      <c r="E212" t="str">
        <f>VLOOKUP(Table15[[#This Row],['#]],'Codigo Cantos'!A4:AN239, 11, FALSE)</f>
        <v xml:space="preserve">Melodía hebraica </v>
      </c>
      <c r="F212" t="s">
        <v>97</v>
      </c>
      <c r="G212" t="str">
        <f>_xlfn.CONCAT("""","archivo","""",": ","""","/cantos/resucito/" &amp; LEFT(Table15[[#This Row],[id]], 1),"/",Table15[[#This Row],[id]],".html","""")</f>
        <v>"archivo": "/cantos/resucito/s/santo.html"</v>
      </c>
      <c r="H212" t="str">
        <f t="shared" si="3"/>
        <v>{ "id": "santo", "titulo": "Santo", "salmo": "Melodía hebraica ", "letra": "santo, melodía hebraica: es santo, santo, es santo; santo, es santo, santo, es santo; santo, es santo; yahveh sebaoth. los cielos y la tierra están llenos de ti. a. los cielos y la tierra están llenos de ti. hosanna en el cielo, hosanna. a. hosanna en el cielo, hosanna. a. santo, es santo ... bendito el que viene, en el nombre del señor. a bendito el que viene, en el nombre del señor. hosanna en el cielo, hosanna. a hosanna en el cielo, hosanna. a. santo, es santo ..", "archivo": "/cantos/resucito/s/santo.html"},</v>
      </c>
    </row>
    <row r="213" spans="1:8" x14ac:dyDescent="0.35">
      <c r="A213">
        <v>216</v>
      </c>
      <c r="B213" t="str" cm="1">
        <f t="array" ref="B21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3" t="s">
        <v>678</v>
      </c>
      <c r="D213" t="str">
        <f>VLOOKUP(Table15[[#This Row],['#]],'Codigo Cantos'!A4:AN239, 40, FALSE)</f>
        <v>SANTO</v>
      </c>
      <c r="E213" t="str">
        <f>VLOOKUP(Table15[[#This Row],['#]],'Codigo Cantos'!A4:AN239, 11, FALSE)</f>
        <v>Palestina 74</v>
      </c>
      <c r="F213" t="s">
        <v>767</v>
      </c>
      <c r="G213" t="str">
        <f>_xlfn.CONCAT("""","archivo","""",": ","""","/cantos/resucito/" &amp; LEFT(Table15[[#This Row],[id]], 1),"/",Table15[[#This Row],[id]],".html","""")</f>
        <v>"archivo": "/cantos/resucito/s/santo.html"</v>
      </c>
      <c r="H213" t="str">
        <f t="shared" si="3"/>
        <v>{ "id": "santo", "titulo": "Santo", "salmo": "Palestina 74", "letra": "santo: palestina 74: santo,santo,santo, santo,santo,santo, santo,santo,santo, santo es el señor. yahveh sebaoth, yahveh sebaoth. los cielos y la tierra están llenos, están llenos de ti. a hosanna, hosanna, hosanna, hosanna. hosanna, hosanna, hosanna, hosanna, hosanna en lo alto del cielo, hosanna, hosanna. bendito es el que viene, en el nombre, en el nombre del señor. a hosanna, hosanna", "archivo": "/cantos/resucito/s/santo.html"},</v>
      </c>
    </row>
    <row r="214" spans="1:8" x14ac:dyDescent="0.35">
      <c r="A214">
        <v>217</v>
      </c>
      <c r="B214" t="str" cm="1">
        <f t="array" ref="B21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4" t="s">
        <v>678</v>
      </c>
      <c r="D214" t="str">
        <f>VLOOKUP(Table15[[#This Row],['#]],'Codigo Cantos'!A4:AN239, 40, FALSE)</f>
        <v>SANTO</v>
      </c>
      <c r="E214" t="str">
        <f>VLOOKUP(Table15[[#This Row],['#]],'Codigo Cantos'!A4:AN239, 11, FALSE)</f>
        <v>Roma 77</v>
      </c>
      <c r="F214" t="s">
        <v>98</v>
      </c>
      <c r="G214" t="str">
        <f>_xlfn.CONCAT("""","archivo","""",": ","""","/cantos/resucito/" &amp; LEFT(Table15[[#This Row],[id]], 1),"/",Table15[[#This Row],[id]],".html","""")</f>
        <v>"archivo": "/cantos/resucito/s/santo.html"</v>
      </c>
      <c r="H214" t="str">
        <f t="shared" si="3"/>
        <v>{ "id": "santo", "titulo": "Santo", "salmo": "Roma 77", "letra": "santo roma 77 santo,santo,santo, los cielos y la tierra están llenos, están llenos de ti. hosanna, hosanna, hosanna, hosanna, hosanna, hosanna, en lo alto del cielo. hosanna, hosanna, hosanna, hosanna, hosanna, hosanna, en lo alto del cielo. santo roma 77 santo, santo, santo... bendito es el que viene, en el nombre, en el nombre del señor. hosanna, hosanna... santo, santo, santo", "archivo": "/cantos/resucito/s/santo.html"},</v>
      </c>
    </row>
    <row r="215" spans="1:8" x14ac:dyDescent="0.35">
      <c r="A215">
        <v>218</v>
      </c>
      <c r="B215" t="str" cm="1">
        <f t="array" ref="B21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5" t="s">
        <v>678</v>
      </c>
      <c r="D215" t="str">
        <f>VLOOKUP(Table15[[#This Row],['#]],'Codigo Cantos'!A4:AN239, 40, FALSE)</f>
        <v>SANTO</v>
      </c>
      <c r="E215">
        <f>VLOOKUP(Table15[[#This Row],['#]],'Codigo Cantos'!A4:AN239, 11, FALSE)</f>
        <v>1982</v>
      </c>
      <c r="F215" t="s">
        <v>879</v>
      </c>
      <c r="G215" t="str">
        <f>_xlfn.CONCAT("""","archivo","""",": ","""","/cantos/resucito/" &amp; LEFT(Table15[[#This Row],[id]], 1),"/",Table15[[#This Row],[id]],".html","""")</f>
        <v>"archivo": "/cantos/resucito/s/santo.html"</v>
      </c>
      <c r="H215" t="str">
        <f t="shared" si="3"/>
        <v>{ "id": "santo", "titulo": "Santo", "salmo": "1982", "letra": "santo: 1982, santo,santo,santo es el señor. santo,santo,santo es el señor, Dios del universo. los cielos y la tierra están llenos de tu gloria. a hosanna, hosanna, hosanna,hosanna en lo alto del cielo. hosanna, hosanna, hosanna,hosanna en lo alto del cielo. santo bendito es el que viene en el nombre del señor, en el nombre del señor. hosanna, hosanna ...", "archivo": "/cantos/resucito/s/santo.html"},</v>
      </c>
    </row>
    <row r="216" spans="1:8" x14ac:dyDescent="0.35">
      <c r="A216">
        <v>219</v>
      </c>
      <c r="B216" t="str" cm="1">
        <f t="array" ref="B21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santo</v>
      </c>
      <c r="C216" t="s">
        <v>678</v>
      </c>
      <c r="D216" t="str">
        <f>VLOOKUP(Table15[[#This Row],['#]],'Codigo Cantos'!A4:AN239, 40, FALSE)</f>
        <v>SANTO</v>
      </c>
      <c r="E216">
        <f>VLOOKUP(Table15[[#This Row],['#]],'Codigo Cantos'!A4:AN239, 11, FALSE)</f>
        <v>1988</v>
      </c>
      <c r="F216" t="s">
        <v>99</v>
      </c>
      <c r="G216" t="str">
        <f>_xlfn.CONCAT("""","archivo","""",": ","""","/cantos/resucito/" &amp; LEFT(Table15[[#This Row],[id]], 1),"/",Table15[[#This Row],[id]],".html","""")</f>
        <v>"archivo": "/cantos/resucito/s/santo.html"</v>
      </c>
      <c r="H216" t="str">
        <f t="shared" si="3"/>
        <v>{ "id": "santo", "titulo": "Santo", "salmo": "1988", "letra": "santo: 1988, santo, santo, santo. a santo,santo,santo. c los cielos y la tierra están llenos de tu gloria. a. los cielos y la tierra están llenos de tu gloria.  hosanna en lo alto del cielo. a. hosanna en lo alto del cielo. a santo,santo,santo. santo,santo,santo. 1988 c bendito es el que viene en el nombre del señor. a. bendito es el que viene en el nombre del señor.  hosanna en lo alto del cielo. a. hosanna en lo alto del cielo. a santo,santo,santo. santo,santo,santo. c santo, santo, santo. a santo,santo,santo.", "archivo": "/cantos/resucito/s/santo.html"},</v>
      </c>
    </row>
    <row r="217" spans="1:8" x14ac:dyDescent="0.35">
      <c r="A217">
        <v>220</v>
      </c>
      <c r="B217" t="str" cm="1">
        <f t="array" ref="B21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tedeum</v>
      </c>
      <c r="C217" t="s">
        <v>946</v>
      </c>
      <c r="D217" t="str">
        <f>VLOOKUP(Table15[[#This Row],['#]],'Codigo Cantos'!A4:AN239, 40, FALSE)</f>
        <v>TE DEUM</v>
      </c>
      <c r="E217" t="str">
        <f>VLOOKUP(Table15[[#This Row],['#]],'Codigo Cantos'!A4:AN239, 11, FALSE)</f>
        <v>Himno</v>
      </c>
      <c r="F217" t="s">
        <v>880</v>
      </c>
      <c r="G217" t="str">
        <f>_xlfn.CONCAT("""","archivo","""",": ","""","/cantos/resucito/" &amp; LEFT(Table15[[#This Row],[id]], 1),"/",Table15[[#This Row],[id]],".html","""")</f>
        <v>"archivo": "/cantos/resucito/t/tedeum.html"</v>
      </c>
      <c r="H217" t="str">
        <f t="shared" si="3"/>
        <v>{ "id": "tedeum", "titulo": "Te deum", "salmo": "Himno", "letra": "tedeum: a ti, oh Dios, te alabamos a ti, señor, te reconocemos.  a ti, eterno padre te venera toda la creación. a ti cantan los ángeles y todas las potencias del cielo: «santo, santo, santo, santo,santo,santo, el señor, Dios del universo» los cielos y la tierra están llenos de la majestad de tu gloria.  a ti te ensalza el glorioso coro de los apóstoles, la multitud adorable de los profetas,  el cándido ejército de los mártires.  a ti la iglesia santa, extendida por toda la tierra,  te proclama: padre de inmensa majestad, hijo único y verdadero, digno de adoración, espíritu santo, defensor. tú eres el rey de la gloria, cristo. tú eres el hijo único del padre tú, para liberar al hombre, aceptaste la condición humana,  sin desdeñar el seno de la virgen.  tú, rotas las cadenas de la muerte,  abriste a los creyentes el reino de los cielos.  tú te sientas a la derecha de Dios  en la gloria del padre. creemos que un día  has de volver como juez.  te rogamos, que vengas en ayuda de tus siervos  a quienes redimiste con tu preciosa sangre.  haz que en la gloria eterna  nos asociemos a tus santos.  salva a tu pueblo, señor, y bendice tu heredad. sé su pastor, ensálzalo eternamente.  día tras día te bendecimos  y alabamos tu nombre para siempre,  por eternidad de eternidades.  dígnate, señor, en este día  guardarnos del pecado ten piedad de nosotros, señor, ten piedad de nosotros.  que tu misericordia venga sobre nosotros,  como lo esperamos de ti.  en ti, señor, confiamos, que no quedemos confundidos eternamente. ", "archivo": "/cantos/resucito/t/tedeum.html"},</v>
      </c>
    </row>
    <row r="218" spans="1:8" x14ac:dyDescent="0.35">
      <c r="A218">
        <v>221</v>
      </c>
      <c r="B218" t="str" cm="1">
        <f t="array" ref="B21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comoelimpulsoquesientelaira</v>
      </c>
      <c r="C218" t="s">
        <v>428</v>
      </c>
      <c r="D218" t="str">
        <f>VLOOKUP(Table15[[#This Row],['#]],'Codigo Cantos'!A4:AN239, 40, FALSE)</f>
        <v>COMO EL IMPULSO QUE SIENTE LA IRA</v>
      </c>
      <c r="E218" t="str">
        <f>VLOOKUP(Table15[[#This Row],['#]],'Codigo Cantos'!A4:AN239, 11, FALSE)</f>
        <v>Oda VII de Salomón</v>
      </c>
      <c r="F218" t="s">
        <v>100</v>
      </c>
      <c r="G218" t="str">
        <f>_xlfn.CONCAT("""","archivo","""",": ","""","/cantos/resucito/" &amp; LEFT(Table15[[#This Row],[id]], 1),"/",Table15[[#This Row],[id]],".html","""")</f>
        <v>"archivo": "/cantos/resucito/c/comoelimpulsoquesientelaira.html"</v>
      </c>
      <c r="H218" t="str">
        <f t="shared" si="3"/>
        <v>{ "id": "comoelimpulsoquesientelaira", "titulo": "Como el impulso que siente la ira", "salmo": "Oda VII de Salomón", "letra": "como el impulso que siente la ira oda vii de salomón: como el impulso que siente la ira oda vii de salomón como el impulso que siente la ira hacia el enemigo, como el impulso que siente el amor hacia el amado, así siento yo un impulso hacia ti, tú, el inmortal, la plenitud de los tiempos. a. tú eres el camino, ¡cómo es maravilloso! tú eres el camino, tú eres el amor. tú eres el camino, tú eres la vida. tú eres el camino, tú eres la verdad. tú eres el camino, tú eres la verdad, tú eres la vida. c te has entregado a mí sin ninguna reserva, lleno de suavidad hiciste pequeña tu grandeza. te hiciste pecado por mí lleno de misericordia, para que mis pecados no me apartasen de ti. 1  a. tú eres el camino ...  te hiciste como yo para que te recibiera, en el aspecto como yo para que de ti me revistiera, y así no tuviera miedo al encontrarte, a ti, el inmortal, la plenitud de los tiempos. 2  a. tú eres el camino ..   ", "archivo": "/cantos/resucito/c/comoelimpulsoquesientelaira.html"},</v>
      </c>
    </row>
    <row r="219" spans="1:8" x14ac:dyDescent="0.35">
      <c r="A219">
        <v>222</v>
      </c>
      <c r="B219" t="str" cm="1">
        <f t="array" ref="B21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cuandodormia</v>
      </c>
      <c r="C219" t="s">
        <v>447</v>
      </c>
      <c r="D219" t="str">
        <f>VLOOKUP(Table15[[#This Row],['#]],'Codigo Cantos'!A4:AN239, 40, FALSE)</f>
        <v>CUANDO DORMÍA</v>
      </c>
      <c r="E219" t="str">
        <f>VLOOKUP(Table15[[#This Row],['#]],'Codigo Cantos'!A4:AN239, 11, FALSE)</f>
        <v xml:space="preserve">Cantar de los Cantares 5,2ss </v>
      </c>
      <c r="F219" t="s">
        <v>101</v>
      </c>
      <c r="G219" t="str">
        <f>_xlfn.CONCAT("""","archivo","""",": ","""","/cantos/resucito/" &amp; LEFT(Table15[[#This Row],[id]], 1),"/",Table15[[#This Row],[id]],".html","""")</f>
        <v>"archivo": "/cantos/resucito/c/cuandodormia.html"</v>
      </c>
      <c r="H219" t="str">
        <f t="shared" si="3"/>
        <v>{ "id": "cuandodormia", "titulo": "Cuando dormía", "salmo": "Cantar de los Cantares 5,2ss ", "letra": "cuando dormía cantar de los cantares 5,2ss cuando dormía y mi corazón velaba, la voz de mi amado oí: «abre, hermana mía, ábreme, paloma, que mi cabeza está cubierta de rocío y mis cabellos del relente de la noche». metió la mano por el agujero de la cerradura y toda entera me estremecí. me levanté corriendo y mis manos destilaron mirra, mirra fluida mis dedos por el pestillo de la puerta.  os conjuro, hijas de jerusalén, si encontráis a mi amado, decidle que muero de amor abrí, abrí a mi amado, pero no estaba, ya había pasado. y el alma se me escapó en su huida. lo busqué, no lo hallé, lo llamé, lo llamé, y no me respondió. me encontraron los guardias, que hacen la ronda, me golpearon, me desnudaron los guardias de las murallas. a os conjuro ... c ¡ay, si tú fueras mi hermano, te podría besar, al encontrarte en la puerta! a. os conjuro..", "archivo": "/cantos/resucito/c/cuandodormia.html"},</v>
      </c>
    </row>
    <row r="220" spans="1:8" x14ac:dyDescent="0.35">
      <c r="A220">
        <v>223</v>
      </c>
      <c r="B220" t="str" cm="1">
        <f t="array" ref="B22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debora</v>
      </c>
      <c r="C220" t="s">
        <v>457</v>
      </c>
      <c r="D220" t="str">
        <f>VLOOKUP(Table15[[#This Row],['#]],'Codigo Cantos'!A4:AN239, 40, FALSE)</f>
        <v>DÉBORA</v>
      </c>
      <c r="E220" t="str">
        <f>VLOOKUP(Table15[[#This Row],['#]],'Codigo Cantos'!A4:AN239, 11, FALSE)</f>
        <v>Jueces 5</v>
      </c>
      <c r="F220" t="s">
        <v>881</v>
      </c>
      <c r="G220" t="str">
        <f>_xlfn.CONCAT("""","archivo","""",": ","""","/cantos/resucito/" &amp; LEFT(Table15[[#This Row],[id]], 1),"/",Table15[[#This Row],[id]],".html","""")</f>
        <v>"archivo": "/cantos/resucito/d/debora.html"</v>
      </c>
      <c r="H220" t="str">
        <f t="shared" si="3"/>
        <v>{ "id": "debora", "titulo": "Débora", "salmo": "Jueces 5", "letra": "débora: cuando israel reúne la asamblea, cuando el pueblo se ofrece voluntario: a bendecid a yahveh, bendecid a yahveh. bendecid a yahveh, que a yahveh quiero cantar. despierta, débora, despierta, débora, ¡entona el cantar! despierta, débora, despierta, débora, ¡arriba barac!  en los días de samgar, hijo de anat, en los días de yael, ya no había caravanas, no se podía andar por los caminos, porque israel se había buscado otros Dioses, por eso la guerra era a sus puertas y no había guerrero en israel, no se encontraba una lanza entre diez mil. je 5 a. bendecid a yahveh ...  cuando salías de seír, yahveh, Dios mío, cuando avanzabas por los campos de edom, tembló la tierra, se estremeció el cielo, las nubes en agua se fundieron, delante de ti los montes se licuaron, delante de ti, Dios de israel.  desde los cielos lucharon las estrellas, a. desde los cielos lucharon las estrellas,  desde los cielos lucharon contra sísara, a. desde los cielos lucharon contra sísara,  el torrente quisón, el torrente sagrado los barrió. a. bendecid a yahveh ...", "archivo": "/cantos/resucito/d/debora.html"},</v>
      </c>
    </row>
    <row r="221" spans="1:8" x14ac:dyDescent="0.35">
      <c r="A221">
        <v>224</v>
      </c>
      <c r="B221" t="str" cm="1">
        <f t="array" ref="B22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elmismodios</v>
      </c>
      <c r="C221" t="s">
        <v>479</v>
      </c>
      <c r="D221" t="str">
        <f>VLOOKUP(Table15[[#This Row],['#]],'Codigo Cantos'!A4:AN239, 40, FALSE)</f>
        <v>EL MISMO DIOS</v>
      </c>
      <c r="E221" t="str">
        <f>VLOOKUP(Table15[[#This Row],['#]],'Codigo Cantos'!A4:AN239, 11, FALSE)</f>
        <v>2 Corintios 4,6-12</v>
      </c>
      <c r="F221" t="s">
        <v>882</v>
      </c>
      <c r="G221" t="str">
        <f>_xlfn.CONCAT("""","archivo","""",": ","""","/cantos/resucito/" &amp; LEFT(Table15[[#This Row],[id]], 1),"/",Table15[[#This Row],[id]],".html","""")</f>
        <v>"archivo": "/cantos/resucito/e/elmismodios.html"</v>
      </c>
      <c r="H221" t="str">
        <f t="shared" si="3"/>
        <v>{ "id": "elmismodios", "titulo": "El mismo Dios", "salmo": "2 Corintios 4,6-12", "letra": "el mismo Dios 2 corintios 4,6-12 el mismo Dios que dijo: «de las tinieblas brille la luz», es el mismo que ha hecho brillar la luz en nuestros corazones, para irradiar el conocimiento de su gloria, que está en el rostro de cristo, a que está en el rostro de cristo. pero llevamos este tesoro en vasos de barro. a. pero llevamos este tesoro en vasos de barro. para que se manifieste la que lo sublime de este amor viene de Dios, viene de Dios y que no viene de nosotros. a. llevando siempre en nuestro cuerpo el morir de jesús, para que se manifieste en nuestro cuerpo que está resucitado. c atribulados en todo, mas no desesperados; perseguidos, mas nunca abandonados; derribados, mas no aniquilados. a. llevando siempre ... c y mientras nosotros morimos el mundo recibe la vida. a. y mientras nosotros morimos el mundo recibe la vida. a. llevando siempre", "archivo": "/cantos/resucito/e/elmismodios.html"},</v>
      </c>
    </row>
    <row r="222" spans="1:8" x14ac:dyDescent="0.35">
      <c r="A222">
        <v>225</v>
      </c>
      <c r="B222" t="str" cm="1">
        <f t="array" ref="B22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elsembrador</v>
      </c>
      <c r="C222" t="s">
        <v>485</v>
      </c>
      <c r="D222" t="str">
        <f>VLOOKUP(Table15[[#This Row],['#]],'Codigo Cantos'!A4:AN239, 40, FALSE)</f>
        <v>EL SEMBRADOR</v>
      </c>
      <c r="E222" t="str">
        <f>VLOOKUP(Table15[[#This Row],['#]],'Codigo Cantos'!A4:AN239, 11, FALSE)</f>
        <v>Marcos 4,3ss</v>
      </c>
      <c r="F222" t="s">
        <v>102</v>
      </c>
      <c r="G222" t="str">
        <f>_xlfn.CONCAT("""","archivo","""",": ","""","/cantos/resucito/" &amp; LEFT(Table15[[#This Row],[id]], 1),"/",Table15[[#This Row],[id]],".html","""")</f>
        <v>"archivo": "/cantos/resucito/e/elsembrador.html"</v>
      </c>
      <c r="H222" t="str">
        <f t="shared" si="3"/>
        <v>{ "id": "elsembrador", "titulo": "El sembrador", "salmo": "Marcos 4,3ss", "letra": "el sembrador: salió el sembrador a sembrar y una parte cayó en el camino.  vinieron las aves, se la comieron, se la comieron, a. se la comieron.  salió el sembrador a sembrar y una parte cayó en la piedra.  salió el sol, la secó, no había tierra, a. no había tierra.  salió el sembrador a sembrar y una parte cayó en el espino.  creció la semilla, creció el espino, la sofocó, a. la sofocó. me 4,3ss bis a. bis a. bis a.  salió el sembrador a sembrar y una parte cayó en la tierra.  y dio fruto, unos treinta, otros sesenta, a. y algunos ciento.  el que tenga oídos y quiera oír:  ¡que oiga! a. ¡que oiga! bis a.  no seas camino, a. no seas camino.  no seas la piedra, a. no seas la piedra.  no seas espino, a. no seas espino.  que seas la tierra, a. la buena tierra,  donde jesús pueda crecer, a. donde jesús pueda crecer.", "archivo": "/cantos/resucito/e/elsembrador.html"},</v>
      </c>
    </row>
    <row r="223" spans="1:8" x14ac:dyDescent="0.35">
      <c r="A223">
        <v>226</v>
      </c>
      <c r="B223" t="str" cm="1">
        <f t="array" ref="B22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heaquiquenuestroespejoeselsenor</v>
      </c>
      <c r="C223" t="s">
        <v>526</v>
      </c>
      <c r="D223" t="str">
        <f>VLOOKUP(Table15[[#This Row],['#]],'Codigo Cantos'!A4:AN239, 40, FALSE)</f>
        <v>HE AQUÍ QUE NUESTRO ESPEJO ES EL SEÑOR</v>
      </c>
      <c r="E223" t="str">
        <f>VLOOKUP(Table15[[#This Row],['#]],'Codigo Cantos'!A4:AN239, 11, FALSE)</f>
        <v>Oda XIII de Salomón</v>
      </c>
      <c r="F223" t="s">
        <v>103</v>
      </c>
      <c r="G223" t="str">
        <f>_xlfn.CONCAT("""","archivo","""",": ","""","/cantos/resucito/" &amp; LEFT(Table15[[#This Row],[id]], 1),"/",Table15[[#This Row],[id]],".html","""")</f>
        <v>"archivo": "/cantos/resucito/h/heaquiquenuestroespejoeselsenor.html"</v>
      </c>
      <c r="H223" t="str">
        <f t="shared" si="3"/>
        <v>{ "id": "heaquiquenuestroespejoeselsenor", "titulo": "He aquí que nuestro espejo es el Señor", "salmo": "Oda XIII de Salomón", "letra": "he aquí que nuestro espejo es el señor oda xiii de salomón c. ¡he aquí que nuestro espejo es el señor! abrid vuestros ojos y miraos en él y aprended cómo es vuestra imagen. a. aleluya,aleluya,aleluya. c. aleluya, aleluya, aleluya. a. dad gloria a su espíritu, dad gloria a su espíritu. bis c. y limpiad la inmundicia de vuestro rostro, amad su santidad y revestíos y seréis inmaculados siempre delante de él. a. aleluya,aleluya,aleluya. c. aleluya, aleluya, aleluya. a. dad gloria a su espíritu, dad gloria a su espíritu. dad gloria a su espíritu", "archivo": "/cantos/resucito/h/heaquiquenuestroespejoeselsenor.html"},</v>
      </c>
    </row>
    <row r="224" spans="1:8" x14ac:dyDescent="0.35">
      <c r="A224">
        <v>227</v>
      </c>
      <c r="B224" t="str" cm="1">
        <f t="array" ref="B22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himnoalacruzgloriosa</v>
      </c>
      <c r="C224" t="s">
        <v>539</v>
      </c>
      <c r="D224" t="str">
        <f>VLOOKUP(Table15[[#This Row],['#]],'Codigo Cantos'!A4:AN239, 40, FALSE)</f>
        <v>HIMNO A LA CRUZ GLORIOSA</v>
      </c>
      <c r="E224" t="str">
        <f>VLOOKUP(Table15[[#This Row],['#]],'Codigo Cantos'!A4:AN239, 11, FALSE)</f>
        <v>Homilía La Santa Pascua (Anónimo s. II)</v>
      </c>
      <c r="F224" t="s">
        <v>883</v>
      </c>
      <c r="G224" t="str">
        <f>_xlfn.CONCAT("""","archivo","""",": ","""","/cantos/resucito/" &amp; LEFT(Table15[[#This Row],[id]], 1),"/",Table15[[#This Row],[id]],".html","""")</f>
        <v>"archivo": "/cantos/resucito/h/himnoalacruzgloriosa.html"</v>
      </c>
      <c r="H224" t="str">
        <f t="shared" si="3"/>
        <v>{ "id": "himnoalacruzgloriosa", "titulo": "Himno a la cruz gloriosa", "salmo": "Homilía La Santa Pascua (Anónimo s. II)", "letra": "himno a la cruz gloriosa homilía la santa pascua (anónimo s. 11) a. la cruz gloriosa del señor resucitado es el árbol de la salvación. de él yo me nutro, en él me deleito, en sus raíces crezco, en sus ramas yo me 1  extiendo. c. su rocío me da fuerza, su espíritu como brisa me fecunda; a su sombra he puesto yo mi tienda. en el hambre es la comida, en la desnudez es mi vestido, en la sed es agua viva. angosto sendero, mi puerta estrecha, escala de jacob, lecho de amor donde nos ha desposado el señor. a. la cruz gloriosa ... c en el temor es mi defensa, en el tropiezo me da fuerzas, en la victoria es la corona, en la lucha ella es mi premio. árbol de vida eterna, misterio del universo. columna de la tierra, tu cima toca el cielo y en tus brazos abiertos brilla el amor de Dios. a la cruz gloriosa ...   ", "archivo": "/cantos/resucito/h/himnoalacruzgloriosa.html"},</v>
      </c>
    </row>
    <row r="225" spans="1:8" x14ac:dyDescent="0.35">
      <c r="A225">
        <v>228</v>
      </c>
      <c r="B225" t="str" cm="1">
        <f t="array" ref="B22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jacob</v>
      </c>
      <c r="C225" t="s">
        <v>554</v>
      </c>
      <c r="D225" t="str">
        <f>VLOOKUP(Table15[[#This Row],['#]],'Codigo Cantos'!A4:AN239, 40, FALSE)</f>
        <v>JACOB</v>
      </c>
      <c r="E225" t="str">
        <f>VLOOKUP(Table15[[#This Row],['#]],'Codigo Cantos'!A4:AN239, 11, FALSE)</f>
        <v xml:space="preserve">Genesis 32,23-29 </v>
      </c>
      <c r="F225" t="s">
        <v>884</v>
      </c>
      <c r="G225" t="str">
        <f>_xlfn.CONCAT("""","archivo","""",": ","""","/cantos/resucito/" &amp; LEFT(Table15[[#This Row],[id]], 1),"/",Table15[[#This Row],[id]],".html","""")</f>
        <v>"archivo": "/cantos/resucito/j/jacob.html"</v>
      </c>
      <c r="H225" t="str">
        <f t="shared" si="3"/>
        <v>{ "id": "jacob", "titulo": "Jacob", "salmo": "Genesis 32,23-29 ", "letra": "jacob: genesis 32,23-29 era ya noche cuando jacob se levantó, tomó a sus mujeres y a todos sus hijos y cruzó el vado de yabboq. los tomó y les hizo pasar el río, e hizo pasar también todos sus bienes y jacob quedó solo. c. y de pronto alguien luchó con él. a. y de pronto alguien luchó con él. c. luchó, luchó con él hasta el alba. c. viendo aquel que jacob se le resistía, le golpeó con fuerza en la cadera y el fémur de jacob se dislocó en la lucha con aquel. c. ,,suéltame, que ya viene la aurora. a. suéltame, que ya viene la aurora. c suéltame, que ya viene la aurora». jacob gn 32,23-29 c «no, no te soltaré si no me bendices. a. no, no te soltaré si no me bendices». c. y Dios le preguntó: «¿cuál es tu nombre? ¿cuál es tu nombre?» «jacob», respondió él, «jacob», respondió él. «no te llamarás más jacob. a. israel, israel, israel será tu nombre. israel, has conocido tu debilidad. israel, te apoyarás en Dios. israel, fuerte con Dios. israel, tu vencerás. israel, has conocido tu debilidad. israel, te apoyarás en Dios».", "archivo": "/cantos/resucito/j/jacob.html"},</v>
      </c>
    </row>
    <row r="226" spans="1:8" x14ac:dyDescent="0.35">
      <c r="A226">
        <v>229</v>
      </c>
      <c r="B226" t="str" cm="1">
        <f t="array" ref="B22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ningunopuedeserviradossenores</v>
      </c>
      <c r="C226" t="s">
        <v>605</v>
      </c>
      <c r="D226" t="str">
        <f>VLOOKUP(Table15[[#This Row],['#]],'Codigo Cantos'!A4:AN239, 40, FALSE)</f>
        <v>NINGUNO PUEDE SERVIR A DOS SEÑORES</v>
      </c>
      <c r="E226" t="str">
        <f>VLOOKUP(Table15[[#This Row],['#]],'Codigo Cantos'!A4:AN239, 11, FALSE)</f>
        <v xml:space="preserve">Mateo 6,24-33 </v>
      </c>
      <c r="F226" t="s">
        <v>885</v>
      </c>
      <c r="G226" t="str">
        <f>_xlfn.CONCAT("""","archivo","""",": ","""","/cantos/resucito/" &amp; LEFT(Table15[[#This Row],[id]], 1),"/",Table15[[#This Row],[id]],".html","""")</f>
        <v>"archivo": "/cantos/resucito/n/ningunopuedeserviradossenores.html"</v>
      </c>
      <c r="H226" t="str">
        <f t="shared" si="3"/>
        <v>{ "id": "ningunopuedeserviradossenores", "titulo": "Ninguno puede servir a dos señores", "salmo": "Mateo 6,24-33 ", "letra": "ninguno puede servir a dos señores: mateo 6,24-33 ninguno puede servir a dos señores, porque amando a uno desprecia al otro. no podéis servir a Dios y al dinero. por eso os digo: no os angustiéis por vuestra vida, qué comeréis, qué beberéis, con qué os vestiréis. ¿acaso, la vida no vale más que el alimento? a. mirad las aves del cielo: no siembran, ni cosechan, vuestro padre celestial las alimenta. c. por lo demás, ¿quién de vosotros por más que se preocupe, puede añadir una hora sola a la medida de su vida? bis y del vestido, ¿por qué preocuparos? mt 6,24-33 a. mirad los lirios del campo; no se fatigan, ni hilan, salomón no vestía como ellos. c. buscad primero el reino de Dios, y todo os será dado. no podéis servir a Dios y al dinero. a. buscad el reino de Dios, y todo os será dado. no podéis servir a dos señores. c. ninguno puede servir a dos señores ... a. mirad las aves del cielo ... a. mirad los lirios del campo ... a. buscad el reino de Dios ...", "archivo": "/cantos/resucito/n/ningunopuedeserviradossenores.html"},</v>
      </c>
    </row>
    <row r="227" spans="1:8" x14ac:dyDescent="0.35">
      <c r="A227">
        <v>230</v>
      </c>
      <c r="B227" t="str" cm="1">
        <f t="array" ref="B22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noresistaisalmal</v>
      </c>
      <c r="C227" t="s">
        <v>611</v>
      </c>
      <c r="D227" t="str">
        <f>VLOOKUP(Table15[[#This Row],['#]],'Codigo Cantos'!A4:AN239, 40, FALSE)</f>
        <v>NO RESISTÁIS AL MAL</v>
      </c>
      <c r="E227" t="str">
        <f>VLOOKUP(Table15[[#This Row],['#]],'Codigo Cantos'!A4:AN239, 11, FALSE)</f>
        <v>Mateo 5,38ss</v>
      </c>
      <c r="F227" t="s">
        <v>104</v>
      </c>
      <c r="G227" t="str">
        <f>_xlfn.CONCAT("""","archivo","""",": ","""","/cantos/resucito/" &amp; LEFT(Table15[[#This Row],[id]], 1),"/",Table15[[#This Row],[id]],".html","""")</f>
        <v>"archivo": "/cantos/resucito/n/noresistaisalmal.html"</v>
      </c>
      <c r="H227" t="str">
        <f t="shared" si="3"/>
        <v>{ "id": "noresistaisalmal", "titulo": "No resistáis al mal", "salmo": "Mateo 5,38ss", "letra": "no resistáis al mal: mateo 5,38ss habéis oído que se dijo: «ojo por ojo, y diente por diente». mas yo os digo, mas yo os digo: a. no resistáis al mal, no resistáis al mal, no resistáis al mal, no resistáis al mal. c. y si alguno te golpea en la mejilla derecha preséntale también la otra. y si alguno te lleva a juicio para quitarte la túnica déjale también el manto. al que te obligue a andar una milla, vete con él dos. y al que te robe lo que es tuyo, no se lo reclames. a no resistáis al mal. .. mt 5,38ss c. habéis oído que se dijo: «amarás a tu prójimo y odiarás a tu enemigo». mas yo os digo, mas yo os digo: amad a vuestros enemigos, haced el bien a los que os odian, rezad por los que os persiguen, bendecid a los que os calumnian. y seréis hijos de vuestro padre celeste, que hace salir su sol sobre buenos y malos y manda la lluvia también sobre los pecadores. a no resistáis al mal. .. c. sed perfectos como vuestro padre celestial es perfecto, porque él es bueno con los malvados, porque él es bueno con los pecadores. / a no resistáis al mal. ..", "archivo": "/cantos/resucito/n/noresistaisalmal.html"},</v>
      </c>
    </row>
    <row r="228" spans="1:8" x14ac:dyDescent="0.35">
      <c r="A228">
        <v>231</v>
      </c>
      <c r="B228" t="str" cm="1">
        <f t="array" ref="B22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nosufrasporlosmalvados</v>
      </c>
      <c r="C228" t="s">
        <v>613</v>
      </c>
      <c r="D228" t="str">
        <f>VLOOKUP(Table15[[#This Row],['#]],'Codigo Cantos'!A4:AN239, 40, FALSE)</f>
        <v>NO SUFRAS POR LOS MALVADOS</v>
      </c>
      <c r="E228" t="str">
        <f>VLOOKUP(Table15[[#This Row],['#]],'Codigo Cantos'!A4:AN239, 11, FALSE)</f>
        <v>Sal 37 (36)</v>
      </c>
      <c r="F228" t="s">
        <v>105</v>
      </c>
      <c r="G228" t="str">
        <f>_xlfn.CONCAT("""","archivo","""",": ","""","/cantos/resucito/" &amp; LEFT(Table15[[#This Row],[id]], 1),"/",Table15[[#This Row],[id]],".html","""")</f>
        <v>"archivo": "/cantos/resucito/n/nosufrasporlosmalvados.html"</v>
      </c>
      <c r="H228" t="str">
        <f t="shared" si="3"/>
        <v>{ "id": "nosufrasporlosmalvados", "titulo": "No sufras por los malvados", "salmo": "Sal 37 (36)", "letra": "no sufras por los malvados salmo 37 (36) no sufras por los malvados, no envidies a los que obran mal. se secarán como la hierba, como el césped se agostarán. c. confía en el señor y haz el bien, habita tu tierra y sé leal, sea el señor tu delicia y él te dará lo que ansía tu corazón. encomienda tu camino al señor y espera en él, confía en él, que actuará; hará brillar tu justicia, hará brillar tu lealtad. a. no sufras por los malvados ... sal 37 (36) c. cohíbe tu ira, reprime el coraje, no te exasperes, no sea que obres mal; los que obran mal son excluidos, los que esperan en el señor en la tierra entrarán. aguarda un momento, desapareció el malvado, fíjate en su sitio: ya no está; en cambio los mansos poseen la tierra, gozan de paz, de paz disfrutarán. a. no sufras por los malvados ...", "archivo": "/cantos/resucito/n/nosufrasporlosmalvados.html"},</v>
      </c>
    </row>
    <row r="229" spans="1:8" x14ac:dyDescent="0.35">
      <c r="A229">
        <v>232</v>
      </c>
      <c r="B229" t="str" cm="1">
        <f t="array" ref="B22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ohsenormicorazonyanoesambicioso</v>
      </c>
      <c r="C229" t="s">
        <v>624</v>
      </c>
      <c r="D229" t="str">
        <f>VLOOKUP(Table15[[#This Row],['#]],'Codigo Cantos'!A4:AN239, 40, FALSE)</f>
        <v>OH SEÑOR, MI CORAZÓN YA NO ES AMBICIOSO</v>
      </c>
      <c r="E229" t="str">
        <f>VLOOKUP(Table15[[#This Row],['#]],'Codigo Cantos'!A4:AN239, 11, FALSE)</f>
        <v>Sal 131 (130)</v>
      </c>
      <c r="F229" t="s">
        <v>106</v>
      </c>
      <c r="G229" t="str">
        <f>_xlfn.CONCAT("""","archivo","""",": ","""","/cantos/resucito/" &amp; LEFT(Table15[[#This Row],[id]], 1),"/",Table15[[#This Row],[id]],".html","""")</f>
        <v>"archivo": "/cantos/resucito/o/ohsenormicorazonyanoesambicioso.html"</v>
      </c>
      <c r="H229" t="str">
        <f t="shared" si="3"/>
        <v>{ "id": "ohsenormicorazonyanoesambicioso", "titulo": "Oh Señor, mi corazón ya no es ambicioso", "salmo": "Sal 131 (130)", "letra": "oh señor, mi corazón ya no es ambicioso: salmo 131 (130) oh señor, mi corazón ya no es ambicioso ni se eleva con soberbia mi mirada, ni voy en busca de cosas grandes que son superiores a mis fuerzas. c. aquietada y acallada está mi alma como un niño pequeño en brazos de su madre, como un niño amamantado está mi espíritu, como un niño dentro de mí. a. oh señor, mi corazón ya no es ambicioso ... • c. aquietada y acallada está mi alma ... c. espera israel, en el señor. espera israel en el señor, ahora y siempre", "archivo": "/cantos/resucito/o/ohsenormicorazonyanoesambicioso.html"},</v>
      </c>
    </row>
    <row r="230" spans="1:8" x14ac:dyDescent="0.35">
      <c r="A230">
        <f>+A229+1</f>
        <v>233</v>
      </c>
      <c r="B230" t="str" cm="1">
        <f t="array" ref="B23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senortumeescrutasyconoces</v>
      </c>
      <c r="C230" t="s">
        <v>687</v>
      </c>
      <c r="D230" t="str">
        <f>VLOOKUP(Table15[[#This Row],['#]],'Codigo Cantos'!A4:AN239, 40, FALSE)</f>
        <v>SEÑOR, TÚ ME ESCRUTAS Y CONOCES</v>
      </c>
      <c r="E230" t="str">
        <f>VLOOKUP(Table15[[#This Row],['#]],'Codigo Cantos'!A4:AN239, 11, FALSE)</f>
        <v>Sal 139 (138)</v>
      </c>
      <c r="F230" s="1" t="s">
        <v>107</v>
      </c>
      <c r="G230" t="str">
        <f>_xlfn.CONCAT("""","archivo","""",": ","""","/cantos/resucito/" &amp; LEFT(Table15[[#This Row],[id]], 1),"/",Table15[[#This Row],[id]],".html","""")</f>
        <v>"archivo": "/cantos/resucito/s/senortumeescrutasyconoces.html"</v>
      </c>
      <c r="H230" t="str">
        <f t="shared" si="3"/>
        <v>{ "id": "senortumeescrutasyconoces", "titulo": "Señor, tú me escrutas y conoces", "salmo": "Sal 139 (138)", "letra": "señor, tú me escrutas y conoces: salmo 139 (138) señor, tú me escrutas y conoces, tú sabes cuando me acuesto y me levanto. sondeas mis pensamientos desde lejos, te son familiares todas mis sendas. que no está aún en mi lengua la palabra, y ya tú, señor, te la sabes toda. me acosas por detrás, me atacas por delante, y al mismo tiempo tienes puesta sobre mí tu mano. y esto es ciencia misteriosa para mí, ciencia que no llego a comprender, ciencia tan alta, que yo no la entiendo. a. ¿a dónde iré yo lejos de tu espíritu? ¿a dónde de tu rostro escaparé? si subo hasta el cielo, allí estás tú, si desciendo hasta la muerte, allí te encuentro. a. me acosas por detrás, me atacas por delante, y al mismo tiempo tienes puesta sobre mí tu mano. y esto es ciencia misteriosa para mí, ciencia que no llego a comprender, ciencia tan alta, que yo no la entiendo. c. señor, tú me escrutas y conoces, sondeas y pruebas mi corazón, para que no siga un camino de doblez, para que no me aparte nunca de tu camino.", "archivo": "/cantos/resucito/s/senortumeescrutasyconoces.html"},</v>
      </c>
    </row>
    <row r="231" spans="1:8" x14ac:dyDescent="0.35">
      <c r="A231">
        <f t="shared" ref="A231:A241" si="4">+A230+1</f>
        <v>234</v>
      </c>
      <c r="B231" t="str" cm="1">
        <f t="array" ref="B23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shemaisrael</v>
      </c>
      <c r="C231" t="s">
        <v>947</v>
      </c>
      <c r="D231" t="str">
        <f>VLOOKUP(Table15[[#This Row],['#]],'Codigo Cantos'!A4:AN239, 40, FALSE)</f>
        <v>SHEMÁ ISRAEL</v>
      </c>
      <c r="E231" t="str">
        <f>VLOOKUP(Table15[[#This Row],['#]],'Codigo Cantos'!A4:AN239, 11, FALSE)</f>
        <v>Dt 6,4-9</v>
      </c>
      <c r="F231" t="s">
        <v>886</v>
      </c>
      <c r="G231" t="str">
        <f>_xlfn.CONCAT("""","archivo","""",": ","""","/cantos/resucito/" &amp; LEFT(Table15[[#This Row],[id]], 1),"/",Table15[[#This Row],[id]],".html","""")</f>
        <v>"archivo": "/cantos/resucito/s/shemaisrael.html"</v>
      </c>
      <c r="H231" t="str">
        <f t="shared" si="3"/>
        <v>{ "id": "shemaisrael", "titulo": "Shemá israel", "salmo": "Dt 6,4-9", "letra": "shemá israel. shemá israel, shemá israel, adonai elohenu, adonai ejad. a. shemá israel, shemá israel, adonai elohenu, adonai ejad. escucha israel*, escucha israel, el señor es nuestro Dios, el señor es uno. c. amarás al señor tu Dios con todo tu corazón, con toda tu alma, con todas tus fuerzas. graba estas palabras como señal en las palmas de tus manos, como memorial entre tus ojos, en las jambas de tu casa y en las puertas. a. shemá israel. .. escucha israel. .. dt 6,4-9 c. enséñalo a tus hijos, israel, háblales en casa, cuando camines por la calle, cuando te acuestes y te levantes. este es el primer mandamiento de la vida, el segundo es igual a este: ama a tu prójimo como a ti mismo y tendrás, tendrás la vida eterna. a. shemá israel. .. escucha israel. .. c. shemá israel, [melisma] a. shemá israel, adonai elohenu, adonai ejad", "archivo": "/cantos/resucito/s/shemaisrael.html"},</v>
      </c>
    </row>
    <row r="232" spans="1:8" x14ac:dyDescent="0.35">
      <c r="A232">
        <f t="shared" si="4"/>
        <v>235</v>
      </c>
      <c r="B232" t="str" cm="1">
        <f t="array" ref="B23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sientatesolitarioysilencioso</v>
      </c>
      <c r="C232" t="s">
        <v>703</v>
      </c>
      <c r="D232" t="str">
        <f>VLOOKUP(Table15[[#This Row],['#]],'Codigo Cantos'!A4:AN239, 40, FALSE)</f>
        <v>SIÉNTATE SOLITARIO Y SILENCIOSO</v>
      </c>
      <c r="E232" t="str">
        <f>VLOOKUP(Table15[[#This Row],['#]],'Codigo Cantos'!A4:AN239, 11, FALSE)</f>
        <v>Lamentaciones 3</v>
      </c>
      <c r="F232" t="s">
        <v>887</v>
      </c>
      <c r="G232" t="str">
        <f>_xlfn.CONCAT("""","archivo","""",": ","""","/cantos/resucito/" &amp; LEFT(Table15[[#This Row],[id]], 1),"/",Table15[[#This Row],[id]],".html","""")</f>
        <v>"archivo": "/cantos/resucito/s/sientatesolitarioysilencioso.html"</v>
      </c>
      <c r="H232" t="str">
        <f t="shared" si="3"/>
        <v>{ "id": "sientatesolitarioysilencioso", "titulo": "Siéntate solitario y silencioso", "salmo": "Lamentaciones 3", "letra": "siéntate solitario y silencioso: lamentaciones 3 c. Dios mío, Dios mío, me has llevado, me has llevado y me has hecho caminar entre tinieblas. has construido para mí un yugo, has atado mi cabeza, mi cabeza y la barbilla. has tensado tu arco, y me has fijado, me has fijado como blanco de tus flechas. aun cuando grito y gimo, tú sofocas, sofocas mi oración. contemplar mi miseria y mi vida errante es para mí hiel y amargura. ¿mas qué puedo hacer si hasta me falta la esperanza, la esperanza que viene del señor, que viene del señor? a siéntate solitario y silencioso, porque Dios te lo ha impuesto. humilla tu boca en el polvo, quizá haya esperanza. pon la mejilla a quien te hiere: porque no rechaza para siempre el señor. aun cuando aflige usa de misericordia, c. según su gran amor", "archivo": "/cantos/resucito/s/sientatesolitarioysilencioso.html"},</v>
      </c>
    </row>
    <row r="233" spans="1:8" x14ac:dyDescent="0.35">
      <c r="A233">
        <f t="shared" si="4"/>
        <v>236</v>
      </c>
      <c r="B233" t="str" cm="1">
        <f t="array" ref="B23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tueresmiesperanzasenor</v>
      </c>
      <c r="C233" t="s">
        <v>720</v>
      </c>
      <c r="D233" t="str">
        <f>VLOOKUP(Table15[[#This Row],['#]],'Codigo Cantos'!A4:AN239, 40, FALSE)</f>
        <v>TÚ ERES MI ESPERANZA, SEÑOR</v>
      </c>
      <c r="E233" t="str">
        <f>VLOOKUP(Table15[[#This Row],['#]],'Codigo Cantos'!A4:AN239, 11, FALSE)</f>
        <v>Oda XXIX de Salomón</v>
      </c>
      <c r="F233" t="s">
        <v>108</v>
      </c>
      <c r="G233" t="str">
        <f>_xlfn.CONCAT("""","archivo","""",": ","""","/cantos/resucito/" &amp; LEFT(Table15[[#This Row],[id]], 1),"/",Table15[[#This Row],[id]],".html","""")</f>
        <v>"archivo": "/cantos/resucito/t/tueresmiesperanzasenor.html"</v>
      </c>
      <c r="H233" t="str">
        <f t="shared" si="3"/>
        <v>{ "id": "tueresmiesperanzasenor", "titulo": "Tú eres mi esperanza, Señor", "salmo": "Oda XXIX de Salomón", "letra": "tú eres mi esperanza, señor c. tú eres mi esperanza, señor, y no seré confundido. con tu gloria tú me has creado, en la misericordia tú me has formado. 1  oda xxix de salomón a. me has sacado de lo profundo del seol, de la boca de la muerte me has arrancado. porque he creído en tu mesías y que él es el señor he confesado. c. tú me has dado la señal grande, el misterio escondido a los ángeles, para hacer la guerra con tu palabra, y volver victorioso de las naciones. c. tú eres mi esperanza, señor, y no seré confundido. bis a. a. me has sacado de lo profundo del seol ...   ", "archivo": "/cantos/resucito/t/tueresmiesperanzasenor.html"},</v>
      </c>
    </row>
    <row r="234" spans="1:8" x14ac:dyDescent="0.35">
      <c r="A234">
        <f t="shared" si="4"/>
        <v>237</v>
      </c>
      <c r="B234" t="str" cm="1">
        <f t="array" ref="B23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alacenadelcordero</v>
      </c>
      <c r="C234" t="s">
        <v>948</v>
      </c>
      <c r="D234" t="str">
        <f>VLOOKUP(Table15[[#This Row],['#]],'Codigo Cantos'!A4:AN239, 40, FALSE)</f>
        <v>A LA CENA DEL CORDERO</v>
      </c>
      <c r="E234" t="str">
        <f>VLOOKUP(Table15[[#This Row],['#]],'Codigo Cantos'!A4:AN239, 11, FALSE)</f>
        <v>Himno lat. «Ad cenam Agni providi»</v>
      </c>
      <c r="F234" s="1" t="s">
        <v>109</v>
      </c>
      <c r="G234" t="str">
        <f>_xlfn.CONCAT("""","archivo","""",": ","""","/cantos/resucito/" &amp; LEFT(Table15[[#This Row],[id]], 1),"/",Table15[[#This Row],[id]],".html","""")</f>
        <v>"archivo": "/cantos/resucito/a/alacenadelcordero.html"</v>
      </c>
      <c r="H234" t="str">
        <f t="shared" si="3"/>
        <v>{ "id": "alacenadelcordero", "titulo": "A la cena del cordero", "salmo": "Himno lat. «Ad cenam Agni providi»", "letra": "a la cena del cordero himno lat. «ad cenam agni provldl» a la cena del cordero, vestidos con blancas túnicas, atravesado el mar rojo, cantamos a cristo, el señor. c. su cuerpo lleno de amor, sobre la mesa es el pan vivo. y su sangre sobre el altar, es el cáliz del nuevo pacto. manso cordero inmolado, es cristo, nuestra pascua. su cuerpo adorable es el verdadero pan ácimo. a. a la cena del cordero ... c. en esta hora admirable retornan los antiguos prodigios, su brazo potente nos salva del ángel de la muerte. irradia sobre la iglesia el gozo pascual, oh señor, y une a tu gran victoria a los que han renovado el bautismo. a. a la cena del cordero ... c. sea honor, alabanza y gloria, a cristo victorioso de la muerte, al padre y al santo espíritu ahora y por los siglos eternos. a. amén.", "archivo": "/cantos/resucito/a/alacenadelcordero.html"},</v>
      </c>
    </row>
    <row r="235" spans="1:8" x14ac:dyDescent="0.35">
      <c r="A235">
        <f t="shared" si="4"/>
        <v>238</v>
      </c>
      <c r="B235" t="str" cm="1">
        <f t="array" ref="B23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adondeteescondisteamado</v>
      </c>
      <c r="C235" t="s">
        <v>949</v>
      </c>
      <c r="D235" t="str">
        <f>VLOOKUP(Table15[[#This Row],['#]],'Codigo Cantos'!A4:AN239, 40, FALSE)</f>
        <v>ADÓNDE TE ESCONDISTE, AMADO</v>
      </c>
      <c r="E235" t="str">
        <f>VLOOKUP(Table15[[#This Row],['#]],'Codigo Cantos'!A4:AN239, 11, FALSE)</f>
        <v xml:space="preserve">Cántico espiritual (San Juan de la Cruz) </v>
      </c>
      <c r="F235" t="s">
        <v>110</v>
      </c>
      <c r="G235" t="str">
        <f>_xlfn.CONCAT("""","archivo","""",": ","""","/cantos/resucito/" &amp; LEFT(Table15[[#This Row],[id]], 1),"/",Table15[[#This Row],[id]],".html","""")</f>
        <v>"archivo": "/cantos/resucito/a/adondeteescondisteamado.html"</v>
      </c>
      <c r="H235" t="str">
        <f t="shared" si="3"/>
        <v>{ "id": "adondeteescondisteamado", "titulo": "Adónde te escondiste, amado", "salmo": "Cántico espiritual (San Juan de la Cruz) ", "letra": "adónde te escondiste, amado cántico espiritual (san juan de la cruz) c. ¿adónde te escondiste, amado, y me dejaste con gemido? como el ciervo huiste, habiéndome herido; salí tras ti, clamando, y eras ido. pastores, los que fuerdes allá, por las majadas, al otero, si por ventura vierdes aquel que yo más quiero, decidle que adolezco, peno y muero. buscando mis amores, iré por esos montes y riberas; ni cogeré las flores, ni temeré las fieras, y pasaré los fuertes y fronteras. ¡oh bosques y espesuras, plantadas por la mano del amado! ¡oh prado de verduras, de flores esmaltado, decid si por vosotros ha pasado! a. mil gracias derramando, pasó por estos sotos con presura, y yéndolos mirando, con sola su figura vestidos los dejó de su hermosura. c. ¡ay, quién podrá sanarme! acaba de entregarte ya de vero; no quieras enviarme de hoy más mensajero, que no saben decirme lo que quiero. ¡ay! ¡ay! a. mil gracias derramando ...", "archivo": "/cantos/resucito/a/adondeteescondisteamado.html"},</v>
      </c>
    </row>
    <row r="236" spans="1:8" x14ac:dyDescent="0.35">
      <c r="A236">
        <f t="shared" si="4"/>
        <v>239</v>
      </c>
      <c r="B236" t="str" cm="1">
        <f t="array" ref="B236">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comodestilalamiel</v>
      </c>
      <c r="C236" t="s">
        <v>426</v>
      </c>
      <c r="D236" t="str">
        <f>VLOOKUP(Table15[[#This Row],['#]],'Codigo Cantos'!A4:AN239, 40, FALSE)</f>
        <v>COMO DESTILA LA MIEL</v>
      </c>
      <c r="E236" t="str">
        <f>VLOOKUP(Table15[[#This Row],['#]],'Codigo Cantos'!A4:AN239, 11, FALSE)</f>
        <v>Oda XL de Salomón</v>
      </c>
      <c r="F236" s="1" t="s">
        <v>768</v>
      </c>
      <c r="G236" t="str">
        <f>_xlfn.CONCAT("""","archivo","""",": ","""","/cantos/resucito/" &amp; LEFT(Table15[[#This Row],[id]], 1),"/",Table15[[#This Row],[id]],".html","""")</f>
        <v>"archivo": "/cantos/resucito/c/comodestilalamiel.html"</v>
      </c>
      <c r="H236" t="str">
        <f t="shared" si="3"/>
        <v>{ "id": "comodestilalamiel", "titulo": "Como destila la miel", "salmo": "Oda XL de Salomón", "letra": "como destila la miel: oda xl de salomón:   como destila la miel el panal de las abejas y fluye la leche en la mujer que ama a sus hijos; como manan de la fuente las tranquilas aguas, así mi corazón derrama su alabanza. c. y de mis labios brota un nuevo canto hacia el señor, y mi lengua siente la dulzura de su nombre, y mi cuerpo se deleita con sus canciones. porque su luz serena apacigua todos mis males, porque su mirada simple de amor cura mi corazón. a. porque la vida inmortal ha puesto su tienda dentro de nosotros. aaleluya, aaleluya, aaalelúu,alelú,aleluya. aaleluya, aaleluya, aaalelúu,alelú,aleluya. a. como destila la miel. .. c. y mi rostro se ilumina con su alegría, y mi espíritu se goza en sus amores. mi corazón lleno de su luz siente su mirada amorosa. c. porque el temor en él se confía, a. porque el temor en él se confía, c. porque la salvación en él es segura. a. porque la salvación en él es segura. a. porque la vida inmortal. .. a. como destila la miel. ..", "archivo": "/cantos/resucito/c/comodestilalamiel.html"},</v>
      </c>
    </row>
    <row r="237" spans="1:8" x14ac:dyDescent="0.35">
      <c r="A237">
        <f t="shared" si="4"/>
        <v>240</v>
      </c>
      <c r="B237" t="str" cm="1">
        <f t="array" ref="B237">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comolirioentreloscardos</v>
      </c>
      <c r="C237" t="s">
        <v>435</v>
      </c>
      <c r="D237" t="str">
        <f>VLOOKUP(Table15[[#This Row],['#]],'Codigo Cantos'!A4:AN239, 40, FALSE)</f>
        <v>COMO LIRIO ENTRE LOS CARDOS</v>
      </c>
      <c r="E237" t="str">
        <f>VLOOKUP(Table15[[#This Row],['#]],'Codigo Cantos'!A4:AN239, 11, FALSE)</f>
        <v xml:space="preserve">Cantar de los cantares 1,13ss </v>
      </c>
      <c r="F237" t="s">
        <v>111</v>
      </c>
      <c r="G237" t="str">
        <f>_xlfn.CONCAT("""","archivo","""",": ","""","/cantos/resucito/" &amp; LEFT(Table15[[#This Row],[id]], 1),"/",Table15[[#This Row],[id]],".html","""")</f>
        <v>"archivo": "/cantos/resucito/c/comolirioentreloscardos.html"</v>
      </c>
      <c r="H237" t="str">
        <f t="shared" si="3"/>
        <v>{ "id": "comolirioentreloscardos", "titulo": "Como lirio entre los cardos", "salmo": "Cantar de los cantares 1,13ss ", "letra": "como lirio entre los cardos cantar de los cantares 1,13ss c. como perfume de mirra es mi amado, así es mi amado, reposa sobre mi pecho. como lirio entre los cardos es mi amada, así es mi amada, así es mi amada entre las doncellas. a. ¡qué bella eres, amada mía! ¡qué bella eres, qué bella eres! palomas son tus ojos, palomas son tus ojos. ¡qué hermoso eres, amado mío! ¡qué hermoso eres, qué delicioso! puro verdor es nuestro lecho, puro verdor es nuestro lecho. c. como el manzano entre los árboles silvestres, así es mi amado, así es mi amado entre los jóvenes. a su sombra que anhelaba estoy sentada, y es dulce su fruto, ¡qué dulce al paladar! c. me ha introducido en la sala del banquete, c. y la bandera que enarbola sobre mí es el amor. c. su izquierda sobre mi cabeza, y con su diestra me abraza. bisa. bis a. a. yo os conjuro, hijas de jerusalén no despertéis al amor, hasta que a ella le plazca.", "archivo": "/cantos/resucito/c/comolirioentreloscardos.html"},</v>
      </c>
    </row>
    <row r="238" spans="1:8" x14ac:dyDescent="0.35">
      <c r="A238">
        <f t="shared" si="4"/>
        <v>241</v>
      </c>
      <c r="B238" t="str" cm="1">
        <f t="array" ref="B238">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hermosaeresamigamia</v>
      </c>
      <c r="C238" t="s">
        <v>532</v>
      </c>
      <c r="D238" t="str">
        <f>VLOOKUP(Table15[[#This Row],['#]],'Codigo Cantos'!A4:AN239, 40, FALSE)</f>
        <v>HERMOSA ERES, AMIGA MÍA</v>
      </c>
      <c r="E238" t="str">
        <f>VLOOKUP(Table15[[#This Row],['#]],'Codigo Cantos'!A4:AN239, 11, FALSE)</f>
        <v>Cantar de los cantares 6-7</v>
      </c>
      <c r="F238" t="s">
        <v>112</v>
      </c>
      <c r="G238" t="str">
        <f>_xlfn.CONCAT("""","archivo","""",": ","""","/cantos/resucito/" &amp; LEFT(Table15[[#This Row],[id]], 1),"/",Table15[[#This Row],[id]],".html","""")</f>
        <v>"archivo": "/cantos/resucito/h/hermosaeresamigamia.html"</v>
      </c>
      <c r="H238" t="str">
        <f t="shared" si="3"/>
        <v>{ "id": "hermosaeresamigamia", "titulo": "Hermosa eres, amiga mía", "salmo": "Cantar de los cantares 6-7", "letra": "hermosa eres, amiga mía hermosa eres, amiga mía, como tirsá, bellísima, como jerusalén. bis a. jerusalén, jerusalén, jerusalén, jerusalén. c. ¡qué lindp,s son tus pies en las sandalias, hija de príncipe! las curvas de tus caderas, obra de manos de un artista. tu ombligo es como un ánfora redonda. tu cuello, es una torre de marfil. tus ojos, como las piscinas de jesbón, tu cabeza es como el monte carmelo, tu pelo, es como la púrpura; ¡un rey en él está prisionero! a. hermosa eres ... c. «¿quién es ésta que surge como la aurora, bella como la luna, esplendente como el sol?» ¡qué bella eres, oh amor, qué bella eres, oh delicia! bellísima como jerusalén, bellísima como jerusalén, jerusalén ¡aay! jerusalén, jerusalén, jerusalén. 1  a. hermosa eres ...   ", "archivo": "/cantos/resucito/h/hermosaeresamigamia.html"},</v>
      </c>
    </row>
    <row r="239" spans="1:8" x14ac:dyDescent="0.35">
      <c r="A239">
        <f t="shared" si="4"/>
        <v>242</v>
      </c>
      <c r="B239" t="str" cm="1">
        <f t="array" ref="B239">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lapalomavolo</v>
      </c>
      <c r="C239" t="s">
        <v>565</v>
      </c>
      <c r="D239" t="str">
        <f>VLOOKUP(Table15[[#This Row],['#]],'Codigo Cantos'!A4:AN239, 40, FALSE)</f>
        <v>LA PALOMA VOLÓ</v>
      </c>
      <c r="E239" t="str">
        <f>VLOOKUP(Table15[[#This Row],['#]],'Codigo Cantos'!A4:AN239, 11, FALSE)</f>
        <v>Oda XXIV de Salomón</v>
      </c>
      <c r="F239" t="s">
        <v>113</v>
      </c>
      <c r="G239" t="str">
        <f>_xlfn.CONCAT("""","archivo","""",": ","""","/cantos/resucito/" &amp; LEFT(Table15[[#This Row],[id]], 1),"/",Table15[[#This Row],[id]],".html","""")</f>
        <v>"archivo": "/cantos/resucito/l/lapalomavolo.html"</v>
      </c>
      <c r="H239" t="str">
        <f t="shared" si="3"/>
        <v>{ "id": "lapalomavolo", "titulo": "La paloma voló", "salmo": "Oda XXIV de Salomón", "letra": "la paloma voló oda xxiv de salomón la paloma voló sobre la cabeza del señor y salmodió sobre él. y el señor mostró el diseño de su amor, diseño de arte inefable para cada hombre. c. y los abismos se abrieron, y se oyeron terribles gritos como de mujeres en parto. y el señor destruyó los abismos con la luz de su victoria. la paloma voló ... c. mas los diseños se perdieron y lloraban los ángeles del cielo; los diseños de aquellos que no siguieron hacer su voluntad. porque el señor ha mostrado su camino, y ha dado a aquellos que lo siguen la gracia de revestirse de su santidad. a. la paloma voló ...", "archivo": "/cantos/resucito/l/lapalomavolo.html"},</v>
      </c>
    </row>
    <row r="240" spans="1:8" x14ac:dyDescent="0.35">
      <c r="A240">
        <f t="shared" si="4"/>
        <v>243</v>
      </c>
      <c r="B240" t="str" cm="1">
        <f t="array" ref="B240">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merobasteelcorazon</v>
      </c>
      <c r="C240" t="s">
        <v>599</v>
      </c>
      <c r="D240" t="str">
        <f>VLOOKUP(Table15[[#This Row],['#]],'Codigo Cantos'!A4:AN239, 40, FALSE)</f>
        <v>ME ROBASTE EL CORAZÓN</v>
      </c>
      <c r="E240" t="str">
        <f>VLOOKUP(Table15[[#This Row],['#]],'Codigo Cantos'!A4:AN239, 11, FALSE)</f>
        <v>Cantar de los cantares 4,9 - 5,1</v>
      </c>
      <c r="F240" t="s">
        <v>114</v>
      </c>
      <c r="G240" t="str">
        <f>_xlfn.CONCAT("""","archivo","""",": ","""","/cantos/resucito/" &amp; LEFT(Table15[[#This Row],[id]], 1),"/",Table15[[#This Row],[id]],".html","""")</f>
        <v>"archivo": "/cantos/resucito/m/merobasteelcorazon.html"</v>
      </c>
      <c r="H240" t="str">
        <f t="shared" si="3"/>
        <v>{ "id": "merobasteelcorazon", "titulo": "Me robaste el corazón", "salmo": "Cantar de los cantares 4,9 - 5,1", "letra": "me robaste el corazón ct 4,9-5,1 me robaste el corazón, me robaste el corazón, hermana mía, esposa, me robaste, me robaste el corazón. c. ¡qué hermosos tus amores, qué hermosos tus amores! la fragancia de tus perfumes, más que todos los bálsamos de amor. miel destilan tus labios, esposa mía, hermana, miel y leche debajo de tu lengua. la fragancia de tus vestidos es la fragancia del líbano, esposa, esposa mía, más sabrosos son tus amores que el vino. huerto eres cerrado, hermana mía, fuente sellada, esposa mía. tus frutos un paraíso de granados, de nardo y azafrán, de mirra y áloe. c. ¡levántate, cierzo, ábrego, y ven! a. ¡levántate, cierzo, ábrego, y ven! c. sopla en mi huerto para que exhale sus aromas. a. sopla en mi huerto para que exhale sus aromas. c. y pueda entrar mi amado en su huerto y coma de sus frutos exquisitos. ya he entrado en mi huerto, esposa mía; he comido mi miel en su panal, he bebido mi vino con su leche. c. ¡amigos, venid, bebed, oh queridos y embriagaos! a. ¡amigos, venid, bebed, oh queridos y embriagaos! a. me robaste el corazón ...", "archivo": "/cantos/resucito/m/merobasteelcorazon.html"},</v>
      </c>
    </row>
    <row r="241" spans="1:8" x14ac:dyDescent="0.35">
      <c r="A241">
        <f t="shared" si="4"/>
        <v>244</v>
      </c>
      <c r="B241" t="str" cm="1">
        <f t="array" ref="B241">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subaelesposoallenodesutalamo</v>
      </c>
      <c r="C241" t="s">
        <v>950</v>
      </c>
      <c r="D241" t="str">
        <f>VLOOKUP(Table15[[#This Row],['#]],'Codigo Cantos'!A4:AN239, 40, FALSE)</f>
        <v>SUBA EL ESPOSO AL LEÑO DE SU TÁLAMO</v>
      </c>
      <c r="E241" t="str">
        <f>VLOOKUP(Table15[[#This Row],['#]],'Codigo Cantos'!A4:AN239, 11, FALSE)</f>
        <v>Himno (San Quodvultdeus)</v>
      </c>
      <c r="F241" t="s">
        <v>115</v>
      </c>
      <c r="G241" t="str">
        <f>_xlfn.CONCAT("""","archivo","""",": ","""","/cantos/resucito/" &amp; LEFT(Table15[[#This Row],[id]], 1),"/",Table15[[#This Row],[id]],".html","""")</f>
        <v>"archivo": "/cantos/resucito/s/subaelesposoallenodesutalamo.html"</v>
      </c>
      <c r="H241" t="str">
        <f t="shared" si="3"/>
        <v>{ "id": "subaelesposoallenodesutalamo", "titulo": "Suba el esposo al leño de su tálamo", "salmo": "Himno (San Quodvultdeus)", "letra": "suba el esposo al leño de su tálamo himno (san quodvultdeus) c. suba el esposo, suba, al leño de su tálamo; suba nuestro esposo, al lecho, al lecho de su tálamo. c. duerma muriendo y se abra su costado y salga la iglesia virgen. herido en su costado al instante salió sangre y agua, sangre y agua. agua con la que la esposa fue lavada, sangre que recibe como dote. duerme adán y es creada eva, muere cristo y es formada la iglesia. a. suba el esposo ... bisa. c. ¡oh, qué grande el sacramento de estas bodas! ¡qué misterio este esposo y esta esposa! la esposa toma el velo cuando muere el esposo, y el esposo se une a la esposa cuando de la muerte se separa. y cuando el esposo es elevado a los cielos, la esposa se hace fecunda en toda la tierra. a. suba el esposo", "archivo": "/cantos/resucito/s/subaelesposoallenodesutalamo.html"},</v>
      </c>
    </row>
    <row r="242" spans="1:8" x14ac:dyDescent="0.35">
      <c r="B242" t="str" cm="1">
        <f t="array" ref="B242">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2" t="s">
        <v>951</v>
      </c>
      <c r="G242" t="str">
        <f>_xlfn.CONCAT("""","archivo","""",": ","""","/cantos/resucito/" &amp; LEFT(Table15[[#This Row],[id]], 1),"/",Table15[[#This Row],[id]],".html","""")</f>
        <v>"archivo": "/cantos/resucito//.html"</v>
      </c>
      <c r="H242" t="str">
        <f t="shared" si="3"/>
        <v>{ "id": "", "titulo": "", "salmo": "", "letra": "", "archivo": "/cantos/resucito//.html"},</v>
      </c>
    </row>
    <row r="243" spans="1:8" x14ac:dyDescent="0.35">
      <c r="B243" t="str" cm="1">
        <f t="array" ref="B243">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3" t="s">
        <v>951</v>
      </c>
      <c r="G243" t="str">
        <f>_xlfn.CONCAT("""","archivo","""",": ","""","/cantos/resucito/" &amp; LEFT(Table15[[#This Row],[id]], 1),"/",Table15[[#This Row],[id]],".html","""")</f>
        <v>"archivo": "/cantos/resucito//.html"</v>
      </c>
      <c r="H243" t="str">
        <f t="shared" si="3"/>
        <v>{ "id": "", "titulo": "", "salmo": "", "letra": "", "archivo": "/cantos/resucito//.html"},</v>
      </c>
    </row>
    <row r="244" spans="1:8" x14ac:dyDescent="0.35">
      <c r="B244" t="str" cm="1">
        <f t="array" ref="B244">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4" t="s">
        <v>951</v>
      </c>
      <c r="G244" t="str">
        <f>_xlfn.CONCAT("""","archivo","""",": ","""","/cantos/resucito/" &amp; LEFT(Table15[[#This Row],[id]], 1),"/",Table15[[#This Row],[id]],".html","""")</f>
        <v>"archivo": "/cantos/resucito//.html"</v>
      </c>
      <c r="H244" t="str">
        <f t="shared" si="3"/>
        <v>{ "id": "", "titulo": "", "salmo": "", "letra": "", "archivo": "/cantos/resucito//.html"},</v>
      </c>
    </row>
    <row r="245" spans="1:8" x14ac:dyDescent="0.35">
      <c r="B245" t="str" cm="1">
        <f t="array" ref="B245">_xlfn.LET(
   _xlpm.texto, Table15[[#This Row],[CANTO]],
   _xlpm.caracteres, {"Á";"É";"Í";"Ó";"Ú";"Ñ";"á";"é";"í";"ó";"ú";"ñ";" ";".";"-";","},
   _xlpm.reemplazos, {"a";"e";"i";"o";"u";"n";"a";"e";"i";"o";"u";"n";"";"";"";""},
   LOWER(
      _xlfn.REDUCE(
         _xlpm.texto,
         _xlfn.SEQUENCE(COUNTA(_xlpm.caracteres)),
         _xlfn.LAMBDA(_xlpm.acc,_xlpm.i, SUBSTITUTE(_xlpm.acc, INDEX(_xlpm.caracteres, _xlpm.i), INDEX(_xlpm.reemplazos, _xlpm.i)))
      )
   )
)</f>
        <v/>
      </c>
      <c r="C245" t="s">
        <v>951</v>
      </c>
      <c r="G245" t="str">
        <f>_xlfn.CONCAT("""","archivo","""",": ","""","/cantos/resucito/" &amp; LEFT(Table15[[#This Row],[id]], 1),"/",Table15[[#This Row],[id]],".html","""")</f>
        <v>"archivo": "/cantos/resucito//.html"</v>
      </c>
      <c r="H245" t="str">
        <f t="shared" si="3"/>
        <v>{ "id": "", "titulo": "", "salmo": "", "letra": "", "archivo": "/cantos/resucito//.html"},</v>
      </c>
    </row>
  </sheetData>
  <dataConsolidate/>
  <pageMargins left="0.7" right="0.7" top="0.75" bottom="0.75" header="0.3" footer="0.3"/>
  <pageSetup orientation="portrait" r:id="rId1"/>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86B7DA-22D0-4F2B-A7C2-B1A415CF9FAD}">
  <dimension ref="A1:E44"/>
  <sheetViews>
    <sheetView zoomScale="160" zoomScaleNormal="160" workbookViewId="0">
      <selection activeCell="C3" sqref="C3"/>
    </sheetView>
  </sheetViews>
  <sheetFormatPr defaultRowHeight="14.5" x14ac:dyDescent="0.35"/>
  <cols>
    <col min="2" max="2" width="8.1796875" customWidth="1"/>
    <col min="5" max="5" width="95.54296875" bestFit="1" customWidth="1"/>
  </cols>
  <sheetData>
    <row r="1" spans="1:5" x14ac:dyDescent="0.35">
      <c r="D1" t="s">
        <v>1125</v>
      </c>
    </row>
    <row r="2" spans="1:5" x14ac:dyDescent="0.35">
      <c r="A2" t="s">
        <v>1190</v>
      </c>
      <c r="B2" t="s">
        <v>1191</v>
      </c>
      <c r="C2" t="s">
        <v>1192</v>
      </c>
      <c r="D2" t="s">
        <v>1193</v>
      </c>
      <c r="E2" t="s">
        <v>310</v>
      </c>
    </row>
    <row r="3" spans="1:5" x14ac:dyDescent="0.35">
      <c r="A3" t="s">
        <v>1118</v>
      </c>
      <c r="B3" t="s">
        <v>1118</v>
      </c>
      <c r="C3" t="s">
        <v>1118</v>
      </c>
      <c r="D3" t="s">
        <v>1194</v>
      </c>
      <c r="E3" t="str">
        <f>_xlfn.CONCAT("&lt;a href=","""","#",""""," class=","""","notas-enlace",""""," onclick=","""","mostrarImagen('/cantos/src/ima/",C3,".jpg'); return false;","""","&gt;",PROPER(B3),"&lt;/a&gt;")</f>
        <v>&lt;a href="#" class="notas-enlace" onclick="mostrarImagen('/cantos/src/ima/do.jpg'); return false;"&gt;Do&lt;/a&gt;</v>
      </c>
    </row>
    <row r="4" spans="1:5" hidden="1" x14ac:dyDescent="0.35">
      <c r="A4" t="s">
        <v>1126</v>
      </c>
      <c r="B4" t="s">
        <v>1126</v>
      </c>
      <c r="C4" t="s">
        <v>1126</v>
      </c>
      <c r="E4" t="str">
        <f t="shared" ref="E4:E44" si="0">_xlfn.CONCAT("&lt;a href=","""","#",""""," class=","""","notas-enlace",""""," onclick=","""","mostrarImagen('/cantos/src/ima/",C4,".jpg'); return false;","""","&gt;",PROPER(B4),"&lt;/a&gt;")</f>
        <v>&lt;a href="#" class="notas-enlace" onclick="mostrarImagen('/cantos/src/ima/do7.jpg'); return false;"&gt;Do7&lt;/a&gt;</v>
      </c>
    </row>
    <row r="5" spans="1:5" hidden="1" x14ac:dyDescent="0.35">
      <c r="A5" t="s">
        <v>1128</v>
      </c>
      <c r="B5" t="s">
        <v>1129</v>
      </c>
      <c r="C5" t="s">
        <v>1129</v>
      </c>
      <c r="E5" t="str">
        <f t="shared" si="0"/>
        <v>&lt;a href="#" class="notas-enlace" onclick="mostrarImagen('/cantos/src/ima/dom.jpg'); return false;"&gt;Dom&lt;/a&gt;</v>
      </c>
    </row>
    <row r="6" spans="1:5" hidden="1" x14ac:dyDescent="0.35">
      <c r="A6" t="s">
        <v>1130</v>
      </c>
      <c r="B6" t="s">
        <v>1130</v>
      </c>
      <c r="C6" t="s">
        <v>1131</v>
      </c>
      <c r="E6" t="str">
        <f t="shared" si="0"/>
        <v>&lt;a href="#" class="notas-enlace" onclick="mostrarImagen('/cantos/src/ima/dos.jpg'); return false;"&gt;Do#&lt;/a&gt;</v>
      </c>
    </row>
    <row r="7" spans="1:5" hidden="1" x14ac:dyDescent="0.35">
      <c r="A7" t="s">
        <v>1132</v>
      </c>
      <c r="B7" t="s">
        <v>1132</v>
      </c>
      <c r="C7" t="s">
        <v>1133</v>
      </c>
      <c r="E7" t="str">
        <f t="shared" si="0"/>
        <v>&lt;a href="#" class="notas-enlace" onclick="mostrarImagen('/cantos/src/ima/dos7.jpg'); return false;"&gt;Do#7&lt;/a&gt;</v>
      </c>
    </row>
    <row r="8" spans="1:5" hidden="1" x14ac:dyDescent="0.35">
      <c r="A8" t="s">
        <v>1134</v>
      </c>
      <c r="B8" t="s">
        <v>1189</v>
      </c>
      <c r="C8" t="s">
        <v>1135</v>
      </c>
      <c r="E8" t="str">
        <f t="shared" si="0"/>
        <v>&lt;a href="#" class="notas-enlace" onclick="mostrarImagen('/cantos/src/ima/dosm.jpg'); return false;"&gt;Do#M&lt;/a&gt;</v>
      </c>
    </row>
    <row r="9" spans="1:5" hidden="1" x14ac:dyDescent="0.35">
      <c r="A9" t="s">
        <v>1119</v>
      </c>
      <c r="B9" t="s">
        <v>1119</v>
      </c>
      <c r="C9" t="s">
        <v>1119</v>
      </c>
      <c r="E9" t="str">
        <f t="shared" si="0"/>
        <v>&lt;a href="#" class="notas-enlace" onclick="mostrarImagen('/cantos/src/ima/re.jpg'); return false;"&gt;Re&lt;/a&gt;</v>
      </c>
    </row>
    <row r="10" spans="1:5" hidden="1" x14ac:dyDescent="0.35">
      <c r="A10" t="s">
        <v>1136</v>
      </c>
      <c r="B10" t="s">
        <v>1136</v>
      </c>
      <c r="C10" t="s">
        <v>1136</v>
      </c>
      <c r="E10" t="str">
        <f t="shared" si="0"/>
        <v>&lt;a href="#" class="notas-enlace" onclick="mostrarImagen('/cantos/src/ima/re7.jpg'); return false;"&gt;Re7&lt;/a&gt;</v>
      </c>
    </row>
    <row r="11" spans="1:5" x14ac:dyDescent="0.35">
      <c r="A11" t="s">
        <v>1137</v>
      </c>
      <c r="B11" t="s">
        <v>1138</v>
      </c>
      <c r="C11" t="s">
        <v>1138</v>
      </c>
      <c r="D11" t="s">
        <v>1194</v>
      </c>
      <c r="E11" t="str">
        <f t="shared" si="0"/>
        <v>&lt;a href="#" class="notas-enlace" onclick="mostrarImagen('/cantos/src/ima/rem.jpg'); return false;"&gt;Rem&lt;/a&gt;</v>
      </c>
    </row>
    <row r="12" spans="1:5" hidden="1" x14ac:dyDescent="0.35">
      <c r="A12" t="s">
        <v>1139</v>
      </c>
      <c r="B12" t="s">
        <v>1127</v>
      </c>
      <c r="C12" t="s">
        <v>1127</v>
      </c>
      <c r="E12" t="str">
        <f t="shared" si="0"/>
        <v>&lt;a href="#" class="notas-enlace" onclick="mostrarImagen('/cantos/src/ima/rem9.jpg'); return false;"&gt;Rem9&lt;/a&gt;</v>
      </c>
    </row>
    <row r="13" spans="1:5" hidden="1" x14ac:dyDescent="0.35">
      <c r="A13" t="s">
        <v>1140</v>
      </c>
      <c r="B13" t="s">
        <v>1140</v>
      </c>
      <c r="C13" t="s">
        <v>1140</v>
      </c>
      <c r="E13" t="str">
        <f t="shared" si="0"/>
        <v>&lt;a href="#" class="notas-enlace" onclick="mostrarImagen('/cantos/src/ima/re#.jpg'); return false;"&gt;Re#&lt;/a&gt;</v>
      </c>
    </row>
    <row r="14" spans="1:5" hidden="1" x14ac:dyDescent="0.35">
      <c r="A14" t="s">
        <v>1141</v>
      </c>
      <c r="B14" t="s">
        <v>1142</v>
      </c>
      <c r="C14" t="s">
        <v>1142</v>
      </c>
      <c r="E14" t="str">
        <f t="shared" si="0"/>
        <v>&lt;a href="#" class="notas-enlace" onclick="mostrarImagen('/cantos/src/ima/re#m.jpg'); return false;"&gt;Re#M&lt;/a&gt;</v>
      </c>
    </row>
    <row r="15" spans="1:5" x14ac:dyDescent="0.35">
      <c r="A15" t="s">
        <v>1120</v>
      </c>
      <c r="B15" t="s">
        <v>1120</v>
      </c>
      <c r="C15" t="s">
        <v>1120</v>
      </c>
      <c r="D15" t="s">
        <v>1194</v>
      </c>
      <c r="E15" t="str">
        <f t="shared" si="0"/>
        <v>&lt;a href="#" class="notas-enlace" onclick="mostrarImagen('/cantos/src/ima/mi.jpg'); return false;"&gt;Mi&lt;/a&gt;</v>
      </c>
    </row>
    <row r="16" spans="1:5" hidden="1" x14ac:dyDescent="0.35">
      <c r="A16" t="s">
        <v>1143</v>
      </c>
      <c r="B16" t="s">
        <v>1143</v>
      </c>
      <c r="C16" t="s">
        <v>1143</v>
      </c>
      <c r="E16" t="str">
        <f t="shared" si="0"/>
        <v>&lt;a href="#" class="notas-enlace" onclick="mostrarImagen('/cantos/src/ima/mimaj7.jpg'); return false;"&gt;Mimaj7&lt;/a&gt;</v>
      </c>
    </row>
    <row r="17" spans="1:5" hidden="1" x14ac:dyDescent="0.35">
      <c r="A17" t="s">
        <v>1144</v>
      </c>
      <c r="B17" t="s">
        <v>1144</v>
      </c>
      <c r="C17" t="s">
        <v>1144</v>
      </c>
      <c r="E17" t="str">
        <f t="shared" si="0"/>
        <v>&lt;a href="#" class="notas-enlace" onclick="mostrarImagen('/cantos/src/ima/mi7.jpg'); return false;"&gt;Mi7&lt;/a&gt;</v>
      </c>
    </row>
    <row r="18" spans="1:5" hidden="1" x14ac:dyDescent="0.35">
      <c r="A18" t="s">
        <v>1145</v>
      </c>
      <c r="B18" t="s">
        <v>1145</v>
      </c>
      <c r="C18" t="s">
        <v>1145</v>
      </c>
      <c r="E18" t="str">
        <f t="shared" si="0"/>
        <v>&lt;a href="#" class="notas-enlace" onclick="mostrarImagen('/cantos/src/ima/mi6.jpg'); return false;"&gt;Mi6&lt;/a&gt;</v>
      </c>
    </row>
    <row r="19" spans="1:5" hidden="1" x14ac:dyDescent="0.35">
      <c r="A19" t="s">
        <v>1146</v>
      </c>
      <c r="B19" t="s">
        <v>1148</v>
      </c>
      <c r="C19" t="s">
        <v>1148</v>
      </c>
      <c r="E19" t="str">
        <f t="shared" si="0"/>
        <v>&lt;a href="#" class="notas-enlace" onclick="mostrarImagen('/cantos/src/ima/mim.jpg'); return false;"&gt;Mim&lt;/a&gt;</v>
      </c>
    </row>
    <row r="20" spans="1:5" hidden="1" x14ac:dyDescent="0.35">
      <c r="A20" t="s">
        <v>1147</v>
      </c>
      <c r="B20" t="s">
        <v>1149</v>
      </c>
      <c r="C20" t="s">
        <v>1149</v>
      </c>
      <c r="E20" t="str">
        <f t="shared" si="0"/>
        <v>&lt;a href="#" class="notas-enlace" onclick="mostrarImagen('/cantos/src/ima/mim6.jpg'); return false;"&gt;Mim6&lt;/a&gt;</v>
      </c>
    </row>
    <row r="21" spans="1:5" x14ac:dyDescent="0.35">
      <c r="A21" t="s">
        <v>1121</v>
      </c>
      <c r="B21" t="s">
        <v>1121</v>
      </c>
      <c r="C21" t="s">
        <v>1121</v>
      </c>
      <c r="D21" t="s">
        <v>1194</v>
      </c>
      <c r="E21" t="str">
        <f t="shared" si="0"/>
        <v>&lt;a href="#" class="notas-enlace" onclick="mostrarImagen('/cantos/src/ima/fa.jpg'); return false;"&gt;Fa&lt;/a&gt;</v>
      </c>
    </row>
    <row r="22" spans="1:5" hidden="1" x14ac:dyDescent="0.35">
      <c r="A22" t="s">
        <v>1152</v>
      </c>
      <c r="B22" t="s">
        <v>1152</v>
      </c>
      <c r="C22" t="s">
        <v>1152</v>
      </c>
      <c r="E22" t="str">
        <f t="shared" si="0"/>
        <v>&lt;a href="#" class="notas-enlace" onclick="mostrarImagen('/cantos/src/ima/famaj7.jpg'); return false;"&gt;Famaj7&lt;/a&gt;</v>
      </c>
    </row>
    <row r="23" spans="1:5" hidden="1" x14ac:dyDescent="0.35">
      <c r="A23" t="s">
        <v>1151</v>
      </c>
      <c r="B23" t="s">
        <v>1151</v>
      </c>
      <c r="C23" t="s">
        <v>1151</v>
      </c>
      <c r="E23" t="str">
        <f t="shared" si="0"/>
        <v>&lt;a href="#" class="notas-enlace" onclick="mostrarImagen('/cantos/src/ima/fa7.jpg'); return false;"&gt;Fa7&lt;/a&gt;</v>
      </c>
    </row>
    <row r="24" spans="1:5" hidden="1" x14ac:dyDescent="0.35">
      <c r="A24" t="s">
        <v>1156</v>
      </c>
      <c r="B24" t="s">
        <v>1153</v>
      </c>
      <c r="C24" t="s">
        <v>1153</v>
      </c>
      <c r="E24" t="str">
        <f t="shared" si="0"/>
        <v>&lt;a href="#" class="notas-enlace" onclick="mostrarImagen('/cantos/src/ima/fam.jpg'); return false;"&gt;Fam&lt;/a&gt;</v>
      </c>
    </row>
    <row r="25" spans="1:5" hidden="1" x14ac:dyDescent="0.35">
      <c r="A25" t="s">
        <v>1154</v>
      </c>
      <c r="B25" t="s">
        <v>1154</v>
      </c>
      <c r="C25" t="s">
        <v>1157</v>
      </c>
      <c r="E25" t="str">
        <f t="shared" si="0"/>
        <v>&lt;a href="#" class="notas-enlace" onclick="mostrarImagen('/cantos/src/ima/fas.jpg'); return false;"&gt;Fa#&lt;/a&gt;</v>
      </c>
    </row>
    <row r="26" spans="1:5" hidden="1" x14ac:dyDescent="0.35">
      <c r="A26" t="s">
        <v>1159</v>
      </c>
      <c r="B26" t="s">
        <v>1155</v>
      </c>
      <c r="C26" t="s">
        <v>1158</v>
      </c>
      <c r="E26" t="str">
        <f t="shared" si="0"/>
        <v>&lt;a href="#" class="notas-enlace" onclick="mostrarImagen('/cantos/src/ima/fasm.jpg'); return false;"&gt;Fa#M&lt;/a&gt;</v>
      </c>
    </row>
    <row r="27" spans="1:5" hidden="1" x14ac:dyDescent="0.35">
      <c r="A27" t="s">
        <v>1122</v>
      </c>
      <c r="B27" t="s">
        <v>1122</v>
      </c>
      <c r="C27" t="s">
        <v>1122</v>
      </c>
      <c r="E27" t="str">
        <f t="shared" si="0"/>
        <v>&lt;a href="#" class="notas-enlace" onclick="mostrarImagen('/cantos/src/ima/sol.jpg'); return false;"&gt;Sol&lt;/a&gt;</v>
      </c>
    </row>
    <row r="28" spans="1:5" hidden="1" x14ac:dyDescent="0.35">
      <c r="A28" t="s">
        <v>1160</v>
      </c>
      <c r="B28" t="s">
        <v>1160</v>
      </c>
      <c r="C28" t="s">
        <v>1160</v>
      </c>
      <c r="E28" t="str">
        <f t="shared" si="0"/>
        <v>&lt;a href="#" class="notas-enlace" onclick="mostrarImagen('/cantos/src/ima/sol7.jpg'); return false;"&gt;Sol7&lt;/a&gt;</v>
      </c>
    </row>
    <row r="29" spans="1:5" hidden="1" x14ac:dyDescent="0.35">
      <c r="A29" t="s">
        <v>1161</v>
      </c>
      <c r="B29" t="s">
        <v>1165</v>
      </c>
      <c r="C29" t="s">
        <v>1165</v>
      </c>
      <c r="E29" t="str">
        <f t="shared" si="0"/>
        <v>&lt;a href="#" class="notas-enlace" onclick="mostrarImagen('/cantos/src/ima/solm.jpg'); return false;"&gt;Solm&lt;/a&gt;</v>
      </c>
    </row>
    <row r="30" spans="1:5" hidden="1" x14ac:dyDescent="0.35">
      <c r="A30" t="s">
        <v>1162</v>
      </c>
      <c r="B30" t="s">
        <v>1162</v>
      </c>
      <c r="C30" t="s">
        <v>1166</v>
      </c>
      <c r="E30" t="str">
        <f t="shared" si="0"/>
        <v>&lt;a href="#" class="notas-enlace" onclick="mostrarImagen('/cantos/src/ima/sols.jpg'); return false;"&gt;Sol#&lt;/a&gt;</v>
      </c>
    </row>
    <row r="31" spans="1:5" hidden="1" x14ac:dyDescent="0.35">
      <c r="A31" t="s">
        <v>1163</v>
      </c>
      <c r="B31" t="s">
        <v>1163</v>
      </c>
      <c r="C31" t="s">
        <v>1167</v>
      </c>
      <c r="E31" t="str">
        <f t="shared" si="0"/>
        <v>&lt;a href="#" class="notas-enlace" onclick="mostrarImagen('/cantos/src/ima/sols7.jpg'); return false;"&gt;Sol#7&lt;/a&gt;</v>
      </c>
    </row>
    <row r="32" spans="1:5" hidden="1" x14ac:dyDescent="0.35">
      <c r="A32" t="s">
        <v>1177</v>
      </c>
      <c r="B32" t="s">
        <v>1164</v>
      </c>
      <c r="C32" t="s">
        <v>1168</v>
      </c>
      <c r="E32" t="str">
        <f t="shared" si="0"/>
        <v>&lt;a href="#" class="notas-enlace" onclick="mostrarImagen('/cantos/src/ima/solsm.jpg'); return false;"&gt;Sol#M&lt;/a&gt;</v>
      </c>
    </row>
    <row r="33" spans="1:5" hidden="1" x14ac:dyDescent="0.35">
      <c r="A33" t="s">
        <v>1123</v>
      </c>
      <c r="B33" t="s">
        <v>1123</v>
      </c>
      <c r="C33" t="s">
        <v>1123</v>
      </c>
      <c r="E33" t="str">
        <f t="shared" si="0"/>
        <v>&lt;a href="#" class="notas-enlace" onclick="mostrarImagen('/cantos/src/ima/La.jpg'); return false;"&gt;La&lt;/a&gt;</v>
      </c>
    </row>
    <row r="34" spans="1:5" hidden="1" x14ac:dyDescent="0.35">
      <c r="A34" t="s">
        <v>1169</v>
      </c>
      <c r="B34" t="s">
        <v>1169</v>
      </c>
      <c r="C34" t="s">
        <v>1169</v>
      </c>
      <c r="E34" t="str">
        <f t="shared" si="0"/>
        <v>&lt;a href="#" class="notas-enlace" onclick="mostrarImagen('/cantos/src/ima/La7.jpg'); return false;"&gt;La7&lt;/a&gt;</v>
      </c>
    </row>
    <row r="35" spans="1:5" hidden="1" x14ac:dyDescent="0.35">
      <c r="A35" t="s">
        <v>1170</v>
      </c>
      <c r="B35" t="s">
        <v>1170</v>
      </c>
      <c r="C35" t="s">
        <v>1170</v>
      </c>
      <c r="E35" t="str">
        <f t="shared" si="0"/>
        <v>&lt;a href="#" class="notas-enlace" onclick="mostrarImagen('/cantos/src/ima/La6.jpg'); return false;"&gt;La6&lt;/a&gt;</v>
      </c>
    </row>
    <row r="36" spans="1:5" x14ac:dyDescent="0.35">
      <c r="A36" t="s">
        <v>1176</v>
      </c>
      <c r="B36" t="s">
        <v>1171</v>
      </c>
      <c r="C36" t="s">
        <v>1171</v>
      </c>
      <c r="D36" t="s">
        <v>1194</v>
      </c>
      <c r="E36" t="str">
        <f t="shared" si="0"/>
        <v>&lt;a href="#" class="notas-enlace" onclick="mostrarImagen('/cantos/src/ima/Lam.jpg'); return false;"&gt;Lam&lt;/a&gt;</v>
      </c>
    </row>
    <row r="37" spans="1:5" hidden="1" x14ac:dyDescent="0.35">
      <c r="A37" t="s">
        <v>1174</v>
      </c>
      <c r="B37" t="s">
        <v>1172</v>
      </c>
      <c r="C37" t="s">
        <v>1172</v>
      </c>
      <c r="E37" t="str">
        <f t="shared" si="0"/>
        <v>&lt;a href="#" class="notas-enlace" onclick="mostrarImagen('/cantos/src/ima/Lam7.jpg'); return false;"&gt;Lam7&lt;/a&gt;</v>
      </c>
    </row>
    <row r="38" spans="1:5" hidden="1" x14ac:dyDescent="0.35">
      <c r="A38" t="s">
        <v>1175</v>
      </c>
      <c r="B38" t="s">
        <v>1173</v>
      </c>
      <c r="C38" t="s">
        <v>1173</v>
      </c>
      <c r="E38" t="str">
        <f t="shared" si="0"/>
        <v>&lt;a href="#" class="notas-enlace" onclick="mostrarImagen('/cantos/src/ima/Lam6.jpg'); return false;"&gt;Lam6&lt;/a&gt;</v>
      </c>
    </row>
    <row r="39" spans="1:5" hidden="1" x14ac:dyDescent="0.35">
      <c r="A39" t="s">
        <v>1184</v>
      </c>
      <c r="B39" t="s">
        <v>1184</v>
      </c>
      <c r="C39" t="s">
        <v>1179</v>
      </c>
      <c r="E39" t="str">
        <f t="shared" si="0"/>
        <v>&lt;a href="#" class="notas-enlace" onclick="mostrarImagen('/cantos/src/ima/sib.jpg'); return false;"&gt;Si♭&lt;/a&gt;</v>
      </c>
    </row>
    <row r="40" spans="1:5" hidden="1" x14ac:dyDescent="0.35">
      <c r="A40" t="s">
        <v>1185</v>
      </c>
      <c r="B40" t="s">
        <v>1185</v>
      </c>
      <c r="C40" t="s">
        <v>1180</v>
      </c>
      <c r="E40" t="str">
        <f t="shared" si="0"/>
        <v>&lt;a href="#" class="notas-enlace" onclick="mostrarImagen('/cantos/src/ima/sib7.jpg'); return false;"&gt;Si♭7&lt;/a&gt;</v>
      </c>
    </row>
    <row r="41" spans="1:5" hidden="1" x14ac:dyDescent="0.35">
      <c r="A41" t="s">
        <v>1188</v>
      </c>
      <c r="B41" t="s">
        <v>1186</v>
      </c>
      <c r="C41" t="s">
        <v>1181</v>
      </c>
      <c r="E41" t="str">
        <f t="shared" si="0"/>
        <v>&lt;a href="#" class="notas-enlace" onclick="mostrarImagen('/cantos/src/ima/sibm.jpg'); return false;"&gt;Si♭M&lt;/a&gt;</v>
      </c>
    </row>
    <row r="42" spans="1:5" hidden="1" x14ac:dyDescent="0.35">
      <c r="A42" t="s">
        <v>1124</v>
      </c>
      <c r="B42" t="s">
        <v>1124</v>
      </c>
      <c r="C42" t="s">
        <v>1124</v>
      </c>
      <c r="E42" t="str">
        <f t="shared" si="0"/>
        <v>&lt;a href="#" class="notas-enlace" onclick="mostrarImagen('/cantos/src/ima/si.jpg'); return false;"&gt;Si&lt;/a&gt;</v>
      </c>
    </row>
    <row r="43" spans="1:5" hidden="1" x14ac:dyDescent="0.35">
      <c r="A43" t="s">
        <v>1182</v>
      </c>
      <c r="B43" t="s">
        <v>1182</v>
      </c>
      <c r="C43" t="s">
        <v>1182</v>
      </c>
      <c r="E43" t="str">
        <f t="shared" si="0"/>
        <v>&lt;a href="#" class="notas-enlace" onclick="mostrarImagen('/cantos/src/ima/si7.jpg'); return false;"&gt;Si7&lt;/a&gt;</v>
      </c>
    </row>
    <row r="44" spans="1:5" hidden="1" x14ac:dyDescent="0.35">
      <c r="A44" t="s">
        <v>1187</v>
      </c>
      <c r="B44" t="s">
        <v>1183</v>
      </c>
      <c r="C44" t="s">
        <v>1183</v>
      </c>
      <c r="E44" t="str">
        <f t="shared" si="0"/>
        <v>&lt;a href="#" class="notas-enlace" onclick="mostrarImagen('/cantos/src/ima/sim.jpg'); return false;"&gt;Sim&lt;/a&gt;</v>
      </c>
    </row>
  </sheetData>
  <phoneticPr fontId="8" type="noConversion"/>
  <pageMargins left="0.7" right="0.7" top="0.75" bottom="0.75" header="0.3" footer="0.3"/>
  <pageSetup orientation="portrait" r:id="rId1"/>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B23E6C-1024-4A79-B229-85AA0D1B440A}">
  <dimension ref="A1:AB222"/>
  <sheetViews>
    <sheetView zoomScale="85" zoomScaleNormal="85" workbookViewId="0">
      <pane xSplit="1" ySplit="1" topLeftCell="B38" activePane="bottomRight" state="frozen"/>
      <selection pane="topRight" activeCell="B1" sqref="B1"/>
      <selection pane="bottomLeft" activeCell="A2" sqref="A2"/>
      <selection pane="bottomRight" activeCell="C54" sqref="C54"/>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cena del cordero</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CENA DEL CORDERO";</v>
      </c>
      <c r="C53" s="13" t="str">
        <f>find!D234</f>
        <v>A LA CENA DEL CORDERO</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find!B234</f>
        <v>alacenadelcordero</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"Himno lat. «Ad cenam Agni providi»",</v>
      </c>
      <c r="C58" s="13" t="str">
        <f>find!E234</f>
        <v>Himno lat. «Ad cenam Agni providi»</v>
      </c>
    </row>
    <row r="59" spans="1:28" x14ac:dyDescent="0.55000000000000004">
      <c r="B59" s="14" t="str">
        <f>_xlfn.CONCAT("      dbnos: ","""",C59,"""",",")</f>
        <v xml:space="preserve">      dbnos: "237",</v>
      </c>
      <c r="C59" s="13">
        <f>find!A234</f>
        <v>237</v>
      </c>
    </row>
    <row r="61" spans="1:28" x14ac:dyDescent="0.55000000000000004">
      <c r="B61" s="60" t="s">
        <v>1323</v>
      </c>
    </row>
    <row r="63" spans="1:28" x14ac:dyDescent="0.55000000000000004">
      <c r="B63" s="59" t="s">
        <v>1324</v>
      </c>
    </row>
    <row r="64" spans="1:28" ht="27" x14ac:dyDescent="0.65">
      <c r="A64" s="13">
        <v>1</v>
      </c>
      <c r="B64" s="14" t="str">
        <f>_xlfn.CONCAT("/* ",A64," */", "        ","""", C64,"""",",")</f>
        <v>/* 1 */        "Su cuerpo lleno de amor,",</v>
      </c>
      <c r="C64" s="13" t="s">
        <v>1265</v>
      </c>
      <c r="D64" s="13">
        <v>1</v>
      </c>
      <c r="E64" s="32" t="s">
        <v>1123</v>
      </c>
      <c r="F64" s="33">
        <v>18</v>
      </c>
      <c r="G64" s="34" t="s">
        <v>1214</v>
      </c>
      <c r="H64" s="30" t="s">
        <v>1217</v>
      </c>
      <c r="I64" s="27">
        <v>50</v>
      </c>
      <c r="J64" s="28"/>
      <c r="K64" s="32"/>
      <c r="L64" s="33"/>
      <c r="M64" s="34"/>
      <c r="O64"/>
      <c r="Q64" s="15"/>
      <c r="S64" s="22"/>
    </row>
    <row r="65" spans="1:19" ht="27" x14ac:dyDescent="0.65">
      <c r="A65" s="13">
        <f>+A64+1</f>
        <v>2</v>
      </c>
      <c r="B65" s="14" t="str">
        <f>_xlfn.CONCAT("/* ",A65," */", "        ","""", C65,"""",",")</f>
        <v>/* 2 */        "sobre la mesa es el Pan vivo.",</v>
      </c>
      <c r="C65" s="13" t="s">
        <v>1266</v>
      </c>
      <c r="D65" s="13">
        <v>2</v>
      </c>
      <c r="E65" s="35" t="s">
        <v>1123</v>
      </c>
      <c r="F65" s="36">
        <v>18</v>
      </c>
      <c r="G65" s="37" t="s">
        <v>1214</v>
      </c>
      <c r="H65" s="31"/>
      <c r="I65" s="29"/>
      <c r="J65" s="29"/>
      <c r="K65" s="35"/>
      <c r="L65" s="37"/>
      <c r="M65" s="37"/>
      <c r="O65"/>
      <c r="Q65" s="15"/>
      <c r="S65" s="22"/>
    </row>
    <row r="66" spans="1:19" ht="27" x14ac:dyDescent="0.65">
      <c r="A66" s="13">
        <f t="shared" ref="A66:A90" si="0">+A65+1</f>
        <v>3</v>
      </c>
      <c r="B66" s="14" t="str">
        <f>_xlfn.CONCAT("/* ",A66," */", "        ","""", C66,"""",",")</f>
        <v>/* 3 */        "Y su sangre sobre el altar,",</v>
      </c>
      <c r="C66" s="13" t="s">
        <v>1267</v>
      </c>
      <c r="D66" s="13">
        <v>3</v>
      </c>
      <c r="E66" s="32" t="s">
        <v>1217</v>
      </c>
      <c r="F66" s="33">
        <v>18</v>
      </c>
      <c r="G66" s="34"/>
      <c r="H66" s="30"/>
      <c r="I66" s="27"/>
      <c r="J66" s="28"/>
      <c r="K66" s="32"/>
      <c r="L66" s="33"/>
      <c r="M66" s="34"/>
      <c r="O66"/>
      <c r="Q66" s="15"/>
      <c r="S66" s="22"/>
    </row>
    <row r="67" spans="1:19" ht="27" x14ac:dyDescent="0.65">
      <c r="A67" s="13">
        <f t="shared" si="0"/>
        <v>4</v>
      </c>
      <c r="B67" s="14" t="str">
        <f t="shared" ref="B67:B90" si="1">_xlfn.CONCAT("/* ",A67," */", "        ","""", C67,"""",",")</f>
        <v>/* 4 */        "es el cáliz del nuevo pacto.",</v>
      </c>
      <c r="C67" s="13" t="s">
        <v>1268</v>
      </c>
      <c r="D67" s="13">
        <v>4</v>
      </c>
      <c r="E67" s="35" t="s">
        <v>1123</v>
      </c>
      <c r="F67" s="36">
        <v>18</v>
      </c>
      <c r="G67" s="37" t="s">
        <v>1214</v>
      </c>
      <c r="H67" s="31"/>
      <c r="I67" s="29"/>
      <c r="J67" s="29"/>
      <c r="K67" s="35"/>
      <c r="L67" s="37"/>
      <c r="M67" s="37"/>
      <c r="O67"/>
      <c r="Q67" s="15"/>
      <c r="S67" s="22"/>
    </row>
    <row r="68" spans="1:19" ht="27" x14ac:dyDescent="0.65">
      <c r="A68" s="13">
        <f t="shared" si="0"/>
        <v>5</v>
      </c>
      <c r="B68" s="14" t="str">
        <f t="shared" si="1"/>
        <v>/* 5 */        "Manso cordero inmolado,",</v>
      </c>
      <c r="C68" s="13" t="s">
        <v>1269</v>
      </c>
      <c r="D68" s="13">
        <v>5</v>
      </c>
      <c r="E68" s="32" t="s">
        <v>1217</v>
      </c>
      <c r="F68" s="33">
        <v>18</v>
      </c>
      <c r="G68" s="34"/>
      <c r="H68" s="30"/>
      <c r="I68" s="27"/>
      <c r="J68" s="28"/>
      <c r="K68" s="32"/>
      <c r="L68" s="33"/>
      <c r="M68" s="34"/>
      <c r="O68"/>
      <c r="Q68" s="15"/>
      <c r="S68" s="22"/>
    </row>
    <row r="69" spans="1:19" ht="27" x14ac:dyDescent="0.65">
      <c r="A69" s="13">
        <f t="shared" si="0"/>
        <v>6</v>
      </c>
      <c r="B69" s="14" t="str">
        <f t="shared" si="1"/>
        <v>/* 6 */        "es Cristo, nuestra Pascua.",</v>
      </c>
      <c r="C69" s="13" t="s">
        <v>1270</v>
      </c>
      <c r="D69" s="13">
        <v>6</v>
      </c>
      <c r="E69" s="35" t="s">
        <v>1123</v>
      </c>
      <c r="F69" s="36">
        <v>18</v>
      </c>
      <c r="G69" s="37" t="s">
        <v>1214</v>
      </c>
      <c r="H69" s="31"/>
      <c r="I69" s="29"/>
      <c r="J69" s="29"/>
      <c r="K69" s="35"/>
      <c r="L69" s="37"/>
      <c r="M69" s="37"/>
      <c r="O69"/>
      <c r="Q69" s="15"/>
      <c r="S69" s="22"/>
    </row>
    <row r="70" spans="1:19" ht="27" x14ac:dyDescent="0.65">
      <c r="A70" s="13">
        <f t="shared" si="0"/>
        <v>7</v>
      </c>
      <c r="B70" s="14" t="str">
        <f t="shared" si="1"/>
        <v>/* 7 */        "Su cuerpo adorable",</v>
      </c>
      <c r="C70" s="13" t="s">
        <v>1271</v>
      </c>
      <c r="D70" s="13">
        <v>7</v>
      </c>
      <c r="E70" s="32" t="s">
        <v>1217</v>
      </c>
      <c r="F70" s="33">
        <v>18</v>
      </c>
      <c r="G70" s="34"/>
      <c r="H70" s="30"/>
      <c r="I70" s="27"/>
      <c r="J70" s="28"/>
      <c r="K70" s="32"/>
      <c r="L70" s="33"/>
      <c r="M70" s="34"/>
      <c r="O70"/>
      <c r="Q70" s="15"/>
      <c r="S70" s="22"/>
    </row>
    <row r="71" spans="1:19" ht="27" x14ac:dyDescent="0.65">
      <c r="A71" s="13">
        <f t="shared" si="0"/>
        <v>8</v>
      </c>
      <c r="B71" s="14" t="str">
        <f t="shared" si="1"/>
        <v>/* 8 */        "es el verdadero pan ácimo.",</v>
      </c>
      <c r="C71" s="13" t="s">
        <v>1272</v>
      </c>
      <c r="D71" s="13">
        <v>8</v>
      </c>
      <c r="E71" s="35" t="s">
        <v>1123</v>
      </c>
      <c r="F71" s="36">
        <v>18</v>
      </c>
      <c r="G71" s="37" t="s">
        <v>1214</v>
      </c>
      <c r="H71" s="31"/>
      <c r="I71" s="29"/>
      <c r="J71" s="29"/>
      <c r="K71" s="35"/>
      <c r="L71" s="37"/>
      <c r="M71" s="37"/>
      <c r="O71"/>
      <c r="Q71" s="15"/>
      <c r="S71" s="22"/>
    </row>
    <row r="72" spans="1:19" ht="27" x14ac:dyDescent="0.65">
      <c r="A72" s="13">
        <f t="shared" si="0"/>
        <v>9</v>
      </c>
      <c r="B72" s="14" t="str">
        <f t="shared" si="1"/>
        <v>/* 9 */        "En esta hora admirable",</v>
      </c>
      <c r="C72" s="13" t="s">
        <v>1273</v>
      </c>
      <c r="D72" s="13">
        <v>9</v>
      </c>
      <c r="E72" s="32" t="s">
        <v>1123</v>
      </c>
      <c r="F72" s="33">
        <v>18</v>
      </c>
      <c r="G72" s="34" t="s">
        <v>1214</v>
      </c>
      <c r="H72" s="30" t="s">
        <v>1217</v>
      </c>
      <c r="I72" s="27">
        <v>18</v>
      </c>
      <c r="J72" s="28"/>
      <c r="K72" s="32"/>
      <c r="L72" s="33"/>
      <c r="M72" s="34"/>
      <c r="O72"/>
      <c r="Q72" s="15"/>
      <c r="S72" s="22"/>
    </row>
    <row r="73" spans="1:19" ht="27" x14ac:dyDescent="0.65">
      <c r="A73" s="13">
        <f t="shared" si="0"/>
        <v>10</v>
      </c>
      <c r="B73" s="14" t="str">
        <f t="shared" si="1"/>
        <v>/* 10 */        "retornan los antiguos prodigios,",</v>
      </c>
      <c r="C73" s="13" t="s">
        <v>1274</v>
      </c>
      <c r="D73" s="13">
        <v>10</v>
      </c>
      <c r="E73" s="35" t="s">
        <v>1123</v>
      </c>
      <c r="F73" s="36">
        <v>18</v>
      </c>
      <c r="G73" s="37" t="s">
        <v>1214</v>
      </c>
      <c r="H73" s="31"/>
      <c r="I73" s="29"/>
      <c r="J73" s="29"/>
      <c r="K73" s="35"/>
      <c r="L73" s="37"/>
      <c r="M73" s="37"/>
      <c r="O73"/>
      <c r="Q73" s="15"/>
      <c r="S73" s="22"/>
    </row>
    <row r="74" spans="1:19" ht="27" x14ac:dyDescent="0.65">
      <c r="A74" s="13">
        <f t="shared" si="0"/>
        <v>11</v>
      </c>
      <c r="B74" s="14" t="str">
        <f t="shared" si="1"/>
        <v>/* 11 */        "su brazo potente nos salva",</v>
      </c>
      <c r="C74" s="13" t="s">
        <v>1275</v>
      </c>
      <c r="D74" s="13">
        <v>11</v>
      </c>
      <c r="E74" s="32" t="s">
        <v>1217</v>
      </c>
      <c r="F74" s="33">
        <v>18</v>
      </c>
      <c r="G74" s="34"/>
      <c r="H74" s="30"/>
      <c r="I74" s="27"/>
      <c r="J74" s="28"/>
      <c r="K74" s="32"/>
      <c r="L74" s="33"/>
      <c r="M74" s="34"/>
      <c r="O74"/>
      <c r="Q74" s="15"/>
      <c r="S74" s="22"/>
    </row>
    <row r="75" spans="1:19" ht="27" x14ac:dyDescent="0.65">
      <c r="A75" s="13">
        <f t="shared" si="0"/>
        <v>12</v>
      </c>
      <c r="B75" s="14" t="str">
        <f t="shared" si="1"/>
        <v>/* 12 */        "del ángel de la muerte.",</v>
      </c>
      <c r="C75" s="13" t="s">
        <v>1276</v>
      </c>
      <c r="D75" s="13">
        <v>12</v>
      </c>
      <c r="E75" s="35" t="s">
        <v>1123</v>
      </c>
      <c r="F75" s="36">
        <v>18</v>
      </c>
      <c r="G75" s="37" t="s">
        <v>1214</v>
      </c>
      <c r="H75" s="31"/>
      <c r="I75" s="29"/>
      <c r="J75" s="29"/>
      <c r="K75" s="35"/>
      <c r="L75" s="37"/>
      <c r="M75" s="37"/>
      <c r="O75"/>
      <c r="Q75" s="15"/>
      <c r="S75" s="22"/>
    </row>
    <row r="76" spans="1:19" ht="27" x14ac:dyDescent="0.65">
      <c r="A76" s="13">
        <f t="shared" si="0"/>
        <v>13</v>
      </c>
      <c r="B76" s="14" t="str">
        <f t="shared" si="1"/>
        <v>/* 13 */        "Irradia sobre la Iglesia",</v>
      </c>
      <c r="C76" s="13" t="s">
        <v>1277</v>
      </c>
      <c r="D76" s="13">
        <v>13</v>
      </c>
      <c r="E76" s="32" t="s">
        <v>1217</v>
      </c>
      <c r="F76" s="33">
        <v>18</v>
      </c>
      <c r="G76" s="34"/>
      <c r="H76" s="30"/>
      <c r="I76" s="27"/>
      <c r="J76" s="28"/>
      <c r="K76" s="32"/>
      <c r="L76" s="33"/>
      <c r="M76" s="34"/>
      <c r="O76"/>
      <c r="Q76" s="15"/>
      <c r="S76" s="22"/>
    </row>
    <row r="77" spans="1:19" ht="27" x14ac:dyDescent="0.65">
      <c r="A77" s="13">
        <f t="shared" si="0"/>
        <v>14</v>
      </c>
      <c r="B77" s="14" t="str">
        <f t="shared" si="1"/>
        <v>/* 14 */        "el gozo pascual, oh Señor,",</v>
      </c>
      <c r="C77" s="13" t="s">
        <v>1278</v>
      </c>
      <c r="D77" s="13">
        <v>14</v>
      </c>
      <c r="E77" s="35" t="s">
        <v>1123</v>
      </c>
      <c r="F77" s="36">
        <v>18</v>
      </c>
      <c r="G77" s="37" t="s">
        <v>1214</v>
      </c>
      <c r="H77" s="31"/>
      <c r="I77" s="29"/>
      <c r="J77" s="29"/>
      <c r="K77" s="35"/>
      <c r="L77" s="37"/>
      <c r="M77" s="37"/>
      <c r="O77"/>
      <c r="Q77" s="15"/>
      <c r="S77" s="22"/>
    </row>
    <row r="78" spans="1:19" ht="27" x14ac:dyDescent="0.65">
      <c r="A78" s="13">
        <f t="shared" si="0"/>
        <v>15</v>
      </c>
      <c r="B78" s="14" t="str">
        <f t="shared" si="1"/>
        <v>/* 15 */        "y une a tu gran victoria",</v>
      </c>
      <c r="C78" s="13" t="s">
        <v>1279</v>
      </c>
      <c r="D78" s="13">
        <v>15</v>
      </c>
      <c r="E78" s="32" t="s">
        <v>1217</v>
      </c>
      <c r="F78" s="33">
        <v>50</v>
      </c>
      <c r="G78" s="34"/>
      <c r="H78" s="30"/>
      <c r="I78" s="27"/>
      <c r="J78" s="28"/>
      <c r="K78" s="32"/>
      <c r="L78" s="33"/>
      <c r="M78" s="34"/>
      <c r="O78"/>
      <c r="Q78" s="15"/>
      <c r="S78" s="22"/>
    </row>
    <row r="79" spans="1:19" ht="27" x14ac:dyDescent="0.65">
      <c r="A79" s="13">
        <f t="shared" si="0"/>
        <v>16</v>
      </c>
      <c r="B79" s="14" t="str">
        <f t="shared" si="1"/>
        <v>/* 16 */        "a los que han renovado el Bautismo.",</v>
      </c>
      <c r="C79" s="13" t="s">
        <v>1280</v>
      </c>
      <c r="D79" s="13">
        <v>16</v>
      </c>
      <c r="E79" s="35" t="s">
        <v>1123</v>
      </c>
      <c r="F79" s="36">
        <v>18</v>
      </c>
      <c r="G79" s="37" t="s">
        <v>1214</v>
      </c>
      <c r="H79" s="31"/>
      <c r="I79" s="29"/>
      <c r="J79" s="29"/>
      <c r="K79" s="35"/>
      <c r="L79" s="37"/>
      <c r="M79" s="37"/>
      <c r="O79"/>
      <c r="Q79" s="15"/>
      <c r="S79" s="22"/>
    </row>
    <row r="80" spans="1:19" ht="27" x14ac:dyDescent="0.65">
      <c r="A80" s="13">
        <f t="shared" si="0"/>
        <v>17</v>
      </c>
      <c r="B80" s="14" t="str">
        <f t="shared" si="1"/>
        <v>/* 17 */        "Sea honor, alabanza y gloria,",</v>
      </c>
      <c r="C80" s="13" t="s">
        <v>1281</v>
      </c>
      <c r="D80" s="13">
        <v>17</v>
      </c>
      <c r="E80" s="32" t="s">
        <v>1123</v>
      </c>
      <c r="F80" s="33">
        <v>18</v>
      </c>
      <c r="G80" s="34" t="s">
        <v>1214</v>
      </c>
      <c r="H80" s="30" t="s">
        <v>1217</v>
      </c>
      <c r="I80" s="27">
        <v>50</v>
      </c>
      <c r="J80" s="28"/>
      <c r="K80" s="32"/>
      <c r="L80" s="33"/>
      <c r="M80" s="34"/>
      <c r="O80"/>
      <c r="Q80" s="15"/>
      <c r="S80" s="22"/>
    </row>
    <row r="81" spans="1:25" ht="27" outlineLevel="1" x14ac:dyDescent="0.65">
      <c r="A81" s="13">
        <f t="shared" si="0"/>
        <v>18</v>
      </c>
      <c r="B81" s="14" t="str">
        <f t="shared" si="1"/>
        <v>/* 18 */        "a Cristo victorioso de la muerte,",</v>
      </c>
      <c r="C81" s="13" t="s">
        <v>1282</v>
      </c>
      <c r="D81" s="13">
        <v>18</v>
      </c>
      <c r="E81" s="35" t="s">
        <v>1123</v>
      </c>
      <c r="F81" s="36">
        <v>18</v>
      </c>
      <c r="G81" s="37" t="s">
        <v>1214</v>
      </c>
      <c r="H81" s="31"/>
      <c r="I81" s="29"/>
      <c r="J81" s="29"/>
      <c r="K81" s="35"/>
      <c r="L81" s="37"/>
      <c r="M81" s="37"/>
      <c r="O81"/>
      <c r="Q81" s="15"/>
      <c r="S81" s="22"/>
    </row>
    <row r="82" spans="1:25" ht="27" outlineLevel="1" x14ac:dyDescent="0.65">
      <c r="A82" s="13">
        <f t="shared" si="0"/>
        <v>19</v>
      </c>
      <c r="B82" s="14" t="str">
        <f t="shared" si="1"/>
        <v>/* 19 */        "al Padre y al Santo Espíritu",</v>
      </c>
      <c r="C82" s="13" t="s">
        <v>1283</v>
      </c>
      <c r="D82" s="13">
        <v>19</v>
      </c>
      <c r="E82" s="32" t="s">
        <v>1217</v>
      </c>
      <c r="F82" s="33">
        <v>18</v>
      </c>
      <c r="G82" s="34"/>
      <c r="H82" s="30"/>
      <c r="I82" s="27"/>
      <c r="J82" s="28"/>
      <c r="K82" s="32"/>
      <c r="L82" s="33"/>
      <c r="M82" s="34"/>
      <c r="O82"/>
      <c r="Q82" s="15"/>
      <c r="S82" s="22"/>
    </row>
    <row r="83" spans="1:25" ht="27" outlineLevel="1" x14ac:dyDescent="0.65">
      <c r="A83" s="13">
        <f t="shared" si="0"/>
        <v>20</v>
      </c>
      <c r="B83" s="14" t="str">
        <f t="shared" si="1"/>
        <v>/* 20 */        "ahora y por los siglos eternos.",</v>
      </c>
      <c r="C83" s="13" t="s">
        <v>1284</v>
      </c>
      <c r="D83" s="13">
        <v>20</v>
      </c>
      <c r="E83" s="35" t="s">
        <v>1123</v>
      </c>
      <c r="F83" s="36">
        <v>18</v>
      </c>
      <c r="G83" s="37" t="s">
        <v>1214</v>
      </c>
      <c r="H83" s="31"/>
      <c r="I83" s="29"/>
      <c r="J83" s="29"/>
      <c r="K83" s="35"/>
      <c r="L83" s="37"/>
      <c r="M83" s="37"/>
      <c r="O83"/>
      <c r="Q83" s="15"/>
      <c r="S83" s="22"/>
    </row>
    <row r="84" spans="1:25" ht="27" hidden="1" outlineLevel="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5" ht="27" hidden="1" outlineLevel="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5" ht="27" hidden="1" outlineLevel="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5" ht="27" hidden="1" outlineLevel="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5" ht="27" hidden="1" outlineLevel="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5" ht="27" hidden="1" outlineLevel="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5"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5" x14ac:dyDescent="0.55000000000000004">
      <c r="B92" s="62" t="s">
        <v>1208</v>
      </c>
      <c r="C92"/>
      <c r="D92"/>
    </row>
    <row r="93" spans="1:25" x14ac:dyDescent="0.55000000000000004">
      <c r="B93" s="59" t="s">
        <v>1325</v>
      </c>
    </row>
    <row r="94" spans="1:25" x14ac:dyDescent="0.55000000000000004">
      <c r="B94" s="59" t="s">
        <v>1326</v>
      </c>
      <c r="F94" s="16"/>
    </row>
    <row r="95" spans="1:25" ht="25.5" x14ac:dyDescent="0.55000000000000004">
      <c r="B95" s="63" t="s">
        <v>1327</v>
      </c>
      <c r="F95" s="16"/>
      <c r="L95" t="s">
        <v>1222</v>
      </c>
      <c r="S95" t="s">
        <v>1222</v>
      </c>
    </row>
    <row r="96" spans="1:25" ht="24" x14ac:dyDescent="0.55000000000000004">
      <c r="A96" s="13">
        <v>1</v>
      </c>
      <c r="B96" s="14" t="str">
        <f>_xlfn.CONCAT("/* ",A96,"*/      ",E96:Y96)</f>
        <v>/* 1*/      [ac("La", "cp18","m"), ac("Sol","cp50","")],</v>
      </c>
      <c r="C96" s="14"/>
      <c r="D96" s="14">
        <v>1</v>
      </c>
      <c r="E96" s="44" t="s">
        <v>1211</v>
      </c>
      <c r="F96" s="38" t="str">
        <f>IF(E64="","",E64)</f>
        <v>La</v>
      </c>
      <c r="G96" s="44" t="s">
        <v>1212</v>
      </c>
      <c r="H96" s="21">
        <f>IF(F64="","",F64)</f>
        <v>18</v>
      </c>
      <c r="I96" s="44" t="s">
        <v>1213</v>
      </c>
      <c r="J96" s="21" t="str">
        <f t="shared" ref="J96:J99" si="3">IF(G64="","",G64)</f>
        <v>m</v>
      </c>
      <c r="K96" t="str">
        <f t="shared" ref="K96:K106" si="4">IF(L96="","""","""), ac(""")</f>
        <v>"), ac("</v>
      </c>
      <c r="L96" s="47" t="str">
        <f t="shared" ref="L96:L99" si="5">IF(H64="","",H64)</f>
        <v>Sol</v>
      </c>
      <c r="M96" s="52" t="str">
        <f t="shared" ref="M96:M126" si="6">IF(L96="","",""",""")</f>
        <v>","</v>
      </c>
      <c r="N96" s="53" t="str">
        <f t="shared" ref="N96:N126" si="7">IF(L96="","","cp")</f>
        <v>cp</v>
      </c>
      <c r="O96" s="25">
        <f t="shared" ref="O96:O99" si="8">IF(I64="","",I64)</f>
        <v>50</v>
      </c>
      <c r="P96" s="49" t="str">
        <f t="shared" ref="P96:P126" si="9">IF(L96="","",""",""")</f>
        <v>","</v>
      </c>
      <c r="Q96" s="25" t="str">
        <f t="shared" ref="Q96:Q99" si="10">IF(J64="","",J64)</f>
        <v/>
      </c>
      <c r="R96" t="str">
        <f>IF(S96="",IF(L96="",")],",""")],"),"), ac(")</f>
        <v>")],</v>
      </c>
      <c r="S96" s="38" t="str">
        <f>IF(K67="","",K67)</f>
        <v/>
      </c>
      <c r="T96" s="44" t="str">
        <f t="shared" ref="T96:T126" si="11">IF(S96="","",""",""")</f>
        <v/>
      </c>
      <c r="U96" s="44" t="str">
        <f t="shared" ref="U96:U126" si="12">IF(S96="","","cp")</f>
        <v/>
      </c>
      <c r="V96" s="21" t="str">
        <f>IF(L67="","",L67)</f>
        <v/>
      </c>
      <c r="W96" s="44" t="str">
        <f t="shared" ref="W96:W126" si="13">IF(S96="","",""",""")</f>
        <v/>
      </c>
      <c r="X96" s="21" t="str">
        <f>IF(M67="","",M67)</f>
        <v/>
      </c>
      <c r="Y96" s="44" t="str">
        <f t="shared" ref="Y96:Y126" si="14">IF(S96="","",IF(L96="","",")],"))</f>
        <v/>
      </c>
    </row>
    <row r="97" spans="1:25" ht="24" x14ac:dyDescent="0.55000000000000004">
      <c r="A97" s="13">
        <f>+A96+1</f>
        <v>2</v>
      </c>
      <c r="B97" s="14" t="str">
        <f t="shared" ref="B97:B126" si="15">_xlfn.CONCAT("/* ",A97,"*/      ",E97:R97)</f>
        <v>/* 2*/      [ac("La", "cp18","m")],</v>
      </c>
      <c r="C97" s="14"/>
      <c r="D97" s="14">
        <v>2</v>
      </c>
      <c r="E97" s="40" t="s">
        <v>1211</v>
      </c>
      <c r="F97" s="24" t="str">
        <f>E65</f>
        <v>La</v>
      </c>
      <c r="G97" s="40" t="s">
        <v>1212</v>
      </c>
      <c r="H97" s="24">
        <f t="shared" ref="H97:H99" si="16">F65</f>
        <v>18</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row>
    <row r="98" spans="1:25" ht="24" x14ac:dyDescent="0.55000000000000004">
      <c r="A98" s="13">
        <f t="shared" ref="A98:A126" si="20">+A97+1</f>
        <v>3</v>
      </c>
      <c r="B98" s="14" t="str">
        <f t="shared" si="15"/>
        <v>/* 3*/      [ac("Sol", "cp18","")],</v>
      </c>
      <c r="C98" s="14"/>
      <c r="D98" s="14">
        <f>+D97+1</f>
        <v>3</v>
      </c>
      <c r="E98" s="39" t="s">
        <v>1211</v>
      </c>
      <c r="F98" s="21" t="str">
        <f t="shared" ref="F98:F99" si="21">E66</f>
        <v>Sol</v>
      </c>
      <c r="G98" s="39" t="s">
        <v>1212</v>
      </c>
      <c r="H98" s="21">
        <f t="shared" si="16"/>
        <v>18</v>
      </c>
      <c r="I98" s="39" t="s">
        <v>1213</v>
      </c>
      <c r="J98" s="21" t="str">
        <f t="shared" si="3"/>
        <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row>
    <row r="99" spans="1:25" ht="24" x14ac:dyDescent="0.55000000000000004">
      <c r="A99" s="13">
        <f t="shared" si="20"/>
        <v>4</v>
      </c>
      <c r="B99" s="14" t="str">
        <f t="shared" si="15"/>
        <v>/* 4*/      [ac("La", "cp18","m")],</v>
      </c>
      <c r="C99" s="14"/>
      <c r="D99" s="14">
        <f t="shared" ref="D99:D126" si="22">+D98+1</f>
        <v>4</v>
      </c>
      <c r="E99" s="40" t="s">
        <v>1211</v>
      </c>
      <c r="F99" s="24" t="str">
        <f t="shared" si="21"/>
        <v>La</v>
      </c>
      <c r="G99" s="40" t="s">
        <v>1212</v>
      </c>
      <c r="H99" s="24">
        <f t="shared" si="16"/>
        <v>18</v>
      </c>
      <c r="I99" s="40" t="s">
        <v>1213</v>
      </c>
      <c r="J99" s="24" t="str">
        <f t="shared" si="3"/>
        <v>m</v>
      </c>
      <c r="K99" t="str">
        <f t="shared" si="4"/>
        <v>"</v>
      </c>
      <c r="L99" s="48" t="str">
        <f t="shared" si="5"/>
        <v/>
      </c>
      <c r="M99" s="54" t="str">
        <f t="shared" si="6"/>
        <v/>
      </c>
      <c r="N99" s="55" t="str">
        <f t="shared" si="7"/>
        <v/>
      </c>
      <c r="O99" s="26" t="str">
        <f t="shared" si="8"/>
        <v/>
      </c>
      <c r="P99" s="41" t="str">
        <f t="shared" si="9"/>
        <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row>
    <row r="100" spans="1:25" ht="24" x14ac:dyDescent="0.55000000000000004">
      <c r="C100" s="14"/>
      <c r="D100" s="14"/>
      <c r="E100" s="40"/>
      <c r="F100" s="24"/>
      <c r="G100" s="40"/>
      <c r="H100" s="24"/>
      <c r="I100" s="40"/>
      <c r="J100" s="24"/>
      <c r="L100" s="48"/>
      <c r="M100" s="54"/>
      <c r="N100" s="55"/>
      <c r="O100" s="26"/>
      <c r="P100" s="41"/>
      <c r="Q100" s="26"/>
      <c r="R100"/>
      <c r="S100" s="18"/>
      <c r="T100" s="18"/>
      <c r="U100" s="18"/>
      <c r="V100" s="18"/>
      <c r="W100" s="18"/>
      <c r="X100" s="18"/>
      <c r="Y100" s="18"/>
    </row>
    <row r="101" spans="1:25" ht="24" x14ac:dyDescent="0.55000000000000004">
      <c r="A101" s="13">
        <f>+A99+1</f>
        <v>5</v>
      </c>
      <c r="B101" s="14" t="str">
        <f t="shared" si="15"/>
        <v>/* 5*/      [ac("Sol", "cp18","")],</v>
      </c>
      <c r="C101" s="14"/>
      <c r="D101" s="14">
        <f>+D99+1</f>
        <v>5</v>
      </c>
      <c r="E101" s="39" t="s">
        <v>1211</v>
      </c>
      <c r="F101" s="21" t="str">
        <f>E68</f>
        <v>Sol</v>
      </c>
      <c r="G101" s="39" t="s">
        <v>1212</v>
      </c>
      <c r="H101" s="21">
        <f>F68</f>
        <v>18</v>
      </c>
      <c r="I101" s="39" t="s">
        <v>1213</v>
      </c>
      <c r="J101" s="21" t="str">
        <f>IF(G68="","",G68)</f>
        <v/>
      </c>
      <c r="K101" t="str">
        <f t="shared" si="4"/>
        <v>"</v>
      </c>
      <c r="L101" s="47" t="str">
        <f>IF(H68="","",H68)</f>
        <v/>
      </c>
      <c r="M101" s="52" t="str">
        <f t="shared" si="6"/>
        <v/>
      </c>
      <c r="N101" s="53" t="str">
        <f t="shared" si="7"/>
        <v/>
      </c>
      <c r="O101" s="25" t="str">
        <f>IF(I68="","",I68)</f>
        <v/>
      </c>
      <c r="P101" s="49" t="str">
        <f t="shared" si="9"/>
        <v/>
      </c>
      <c r="Q101" s="25" t="str">
        <f>IF(J68="","",J68)</f>
        <v/>
      </c>
      <c r="R101" t="str">
        <f>IF(S101="",IF(L101="",")],",""")],"),"), ac(")</f>
        <v>)],</v>
      </c>
      <c r="S101" s="17" t="str">
        <f>IF(K68="","",K68)</f>
        <v/>
      </c>
      <c r="T101" s="17" t="str">
        <f t="shared" si="11"/>
        <v/>
      </c>
      <c r="U101" s="17" t="str">
        <f t="shared" si="12"/>
        <v/>
      </c>
      <c r="V101" s="17" t="str">
        <f>IF(L68="","",L68)</f>
        <v/>
      </c>
      <c r="W101" s="17" t="str">
        <f t="shared" si="13"/>
        <v/>
      </c>
      <c r="X101" s="17" t="str">
        <f>IF(M68="","",M68)</f>
        <v/>
      </c>
      <c r="Y101" s="17" t="str">
        <f t="shared" si="14"/>
        <v/>
      </c>
    </row>
    <row r="102" spans="1:25" ht="24" x14ac:dyDescent="0.55000000000000004">
      <c r="A102" s="13">
        <f t="shared" si="20"/>
        <v>6</v>
      </c>
      <c r="B102" s="14" t="str">
        <f t="shared" si="15"/>
        <v>/* 6*/      [ac("La", "cp18","m")],</v>
      </c>
      <c r="C102" s="14"/>
      <c r="D102" s="14">
        <f t="shared" si="22"/>
        <v>6</v>
      </c>
      <c r="E102" s="40" t="s">
        <v>1211</v>
      </c>
      <c r="F102" s="24" t="str">
        <f>E69</f>
        <v>La</v>
      </c>
      <c r="G102" s="40" t="s">
        <v>1212</v>
      </c>
      <c r="H102" s="24">
        <f>F69</f>
        <v>18</v>
      </c>
      <c r="I102" s="40" t="s">
        <v>1213</v>
      </c>
      <c r="J102" s="24" t="str">
        <f>IF(G69="","",G69)</f>
        <v>m</v>
      </c>
      <c r="K102" t="str">
        <f t="shared" si="4"/>
        <v>"</v>
      </c>
      <c r="L102" s="48" t="str">
        <f>IF(H69="","",H69)</f>
        <v/>
      </c>
      <c r="M102" s="54" t="str">
        <f t="shared" si="6"/>
        <v/>
      </c>
      <c r="N102" s="55" t="str">
        <f t="shared" si="7"/>
        <v/>
      </c>
      <c r="O102" s="26" t="str">
        <f>IF(I69="","",I69)</f>
        <v/>
      </c>
      <c r="P102" s="41" t="str">
        <f t="shared" si="9"/>
        <v/>
      </c>
      <c r="Q102" s="26" t="str">
        <f>IF(J69="","",J69)</f>
        <v/>
      </c>
      <c r="R102" t="str">
        <f t="shared" ref="R102:R126" si="23">IF(S102="",IF(L102="",")],",""")],"),"), ac(")</f>
        <v>)],</v>
      </c>
      <c r="S102" s="18" t="str">
        <f>IF(K69="","",K69)</f>
        <v/>
      </c>
      <c r="T102" s="18" t="str">
        <f t="shared" si="11"/>
        <v/>
      </c>
      <c r="U102" s="18" t="str">
        <f t="shared" si="12"/>
        <v/>
      </c>
      <c r="V102" s="18" t="str">
        <f>IF(L69="","",L69)</f>
        <v/>
      </c>
      <c r="W102" s="18" t="str">
        <f t="shared" si="13"/>
        <v/>
      </c>
      <c r="X102" s="18" t="str">
        <f>IF(M69="","",M69)</f>
        <v/>
      </c>
      <c r="Y102" s="18" t="str">
        <f t="shared" si="14"/>
        <v/>
      </c>
    </row>
    <row r="103" spans="1:25" ht="24" x14ac:dyDescent="0.55000000000000004">
      <c r="A103" s="13">
        <f t="shared" si="20"/>
        <v>7</v>
      </c>
      <c r="B103" s="14" t="str">
        <f t="shared" si="15"/>
        <v>/* 7*/      [ac("Sol", "cp18","")],</v>
      </c>
      <c r="C103" s="14"/>
      <c r="D103" s="14">
        <f t="shared" si="22"/>
        <v>7</v>
      </c>
      <c r="E103" s="39" t="s">
        <v>1211</v>
      </c>
      <c r="F103" s="21" t="str">
        <f>E70</f>
        <v>Sol</v>
      </c>
      <c r="G103" s="39" t="s">
        <v>1212</v>
      </c>
      <c r="H103" s="21">
        <f>F70</f>
        <v>18</v>
      </c>
      <c r="I103" s="39" t="s">
        <v>1213</v>
      </c>
      <c r="J103" s="21" t="str">
        <f>IF(G70="","",G70)</f>
        <v/>
      </c>
      <c r="K103" t="str">
        <f t="shared" si="4"/>
        <v>"</v>
      </c>
      <c r="L103" s="47" t="str">
        <f>IF(H70="","",H70)</f>
        <v/>
      </c>
      <c r="M103" s="52" t="str">
        <f t="shared" si="6"/>
        <v/>
      </c>
      <c r="N103" s="53" t="str">
        <f t="shared" si="7"/>
        <v/>
      </c>
      <c r="O103" s="25" t="str">
        <f>IF(I70="","",I70)</f>
        <v/>
      </c>
      <c r="P103" s="49" t="str">
        <f t="shared" si="9"/>
        <v/>
      </c>
      <c r="Q103" s="25" t="str">
        <f>IF(J70="","",J70)</f>
        <v/>
      </c>
      <c r="R103" t="str">
        <f t="shared" si="23"/>
        <v>)],</v>
      </c>
      <c r="S103" s="17" t="str">
        <f>IF(K70="","",K70)</f>
        <v/>
      </c>
      <c r="T103" s="17" t="str">
        <f t="shared" si="11"/>
        <v/>
      </c>
      <c r="U103" s="17" t="str">
        <f t="shared" si="12"/>
        <v/>
      </c>
      <c r="V103" s="17" t="str">
        <f>IF(L70="","",L70)</f>
        <v/>
      </c>
      <c r="W103" s="17" t="str">
        <f t="shared" si="13"/>
        <v/>
      </c>
      <c r="X103" s="17" t="str">
        <f>IF(M70="","",M70)</f>
        <v/>
      </c>
      <c r="Y103" s="17" t="str">
        <f t="shared" si="14"/>
        <v/>
      </c>
    </row>
    <row r="104" spans="1:25" ht="24" x14ac:dyDescent="0.55000000000000004">
      <c r="A104" s="13">
        <f t="shared" si="20"/>
        <v>8</v>
      </c>
      <c r="B104" s="14" t="str">
        <f t="shared" si="15"/>
        <v>/* 8*/      [ac("La", "cp18","m")],</v>
      </c>
      <c r="C104" s="14"/>
      <c r="D104" s="14">
        <f t="shared" si="22"/>
        <v>8</v>
      </c>
      <c r="E104" s="40" t="s">
        <v>1211</v>
      </c>
      <c r="F104" s="24" t="str">
        <f>E71</f>
        <v>La</v>
      </c>
      <c r="G104" s="40" t="s">
        <v>1212</v>
      </c>
      <c r="H104" s="24">
        <f>F71</f>
        <v>18</v>
      </c>
      <c r="I104" s="40" t="s">
        <v>1213</v>
      </c>
      <c r="J104" s="24" t="str">
        <f>IF(G71="","",G71)</f>
        <v>m</v>
      </c>
      <c r="K104" t="str">
        <f t="shared" si="4"/>
        <v>"</v>
      </c>
      <c r="L104" s="48" t="str">
        <f>IF(H71="","",H71)</f>
        <v/>
      </c>
      <c r="M104" s="54" t="str">
        <f t="shared" si="6"/>
        <v/>
      </c>
      <c r="N104" s="55" t="str">
        <f t="shared" si="7"/>
        <v/>
      </c>
      <c r="O104" s="26" t="str">
        <f>IF(I71="","",I71)</f>
        <v/>
      </c>
      <c r="P104" s="41" t="str">
        <f t="shared" si="9"/>
        <v/>
      </c>
      <c r="Q104" s="26" t="str">
        <f>IF(J71="","",J71)</f>
        <v/>
      </c>
      <c r="R104" t="str">
        <f t="shared" si="23"/>
        <v>)],</v>
      </c>
      <c r="S104" s="18" t="str">
        <f>IF(K71="","",K71)</f>
        <v/>
      </c>
      <c r="T104" s="18" t="str">
        <f t="shared" si="11"/>
        <v/>
      </c>
      <c r="U104" s="18" t="str">
        <f t="shared" si="12"/>
        <v/>
      </c>
      <c r="V104" s="18" t="str">
        <f>IF(L71="","",L71)</f>
        <v/>
      </c>
      <c r="W104" s="18" t="str">
        <f t="shared" si="13"/>
        <v/>
      </c>
      <c r="X104" s="18" t="str">
        <f>IF(M71="","",M71)</f>
        <v/>
      </c>
      <c r="Y104" s="18" t="str">
        <f t="shared" si="14"/>
        <v/>
      </c>
    </row>
    <row r="105" spans="1:25" ht="25.5" x14ac:dyDescent="0.55000000000000004">
      <c r="B105" s="63" t="s">
        <v>1328</v>
      </c>
      <c r="C105" s="14"/>
      <c r="D105" s="14"/>
      <c r="E105" s="40"/>
      <c r="F105" s="24"/>
      <c r="G105" s="40"/>
      <c r="H105" s="24"/>
      <c r="I105" s="40"/>
      <c r="J105" s="24"/>
      <c r="L105" s="48"/>
      <c r="M105" s="54"/>
      <c r="N105" s="55"/>
      <c r="O105" s="26"/>
      <c r="P105" s="41"/>
      <c r="Q105" s="26"/>
      <c r="R105"/>
      <c r="S105" s="18"/>
      <c r="T105" s="18"/>
      <c r="U105" s="18"/>
      <c r="V105" s="18"/>
      <c r="W105" s="18"/>
      <c r="X105" s="18"/>
      <c r="Y105" s="18"/>
    </row>
    <row r="106" spans="1:25" ht="24" x14ac:dyDescent="0.55000000000000004">
      <c r="A106" s="13">
        <f>+A104+1</f>
        <v>9</v>
      </c>
      <c r="B106" s="14" t="str">
        <f t="shared" si="15"/>
        <v>/* 9*/      [ac("La", "cp18","m"), ac("Sol","cp18","")],</v>
      </c>
      <c r="C106" s="14"/>
      <c r="D106" s="14">
        <f>+D104+1</f>
        <v>9</v>
      </c>
      <c r="E106" s="39" t="s">
        <v>1211</v>
      </c>
      <c r="F106" s="21" t="str">
        <f>E72</f>
        <v>La</v>
      </c>
      <c r="G106" s="39" t="s">
        <v>1212</v>
      </c>
      <c r="H106" s="21">
        <f>F72</f>
        <v>18</v>
      </c>
      <c r="I106" s="39" t="s">
        <v>1213</v>
      </c>
      <c r="J106" s="21" t="str">
        <f>IF(G72="","",G72)</f>
        <v>m</v>
      </c>
      <c r="K106" t="str">
        <f t="shared" si="4"/>
        <v>"), ac("</v>
      </c>
      <c r="L106" s="47" t="str">
        <f>IF(H72="","",H72)</f>
        <v>Sol</v>
      </c>
      <c r="M106" s="52" t="str">
        <f t="shared" si="6"/>
        <v>","</v>
      </c>
      <c r="N106" s="53" t="str">
        <f t="shared" si="7"/>
        <v>cp</v>
      </c>
      <c r="O106" s="25">
        <f>IF(I72="","",I72)</f>
        <v>18</v>
      </c>
      <c r="P106" s="49" t="str">
        <f t="shared" si="9"/>
        <v>","</v>
      </c>
      <c r="Q106" s="25" t="str">
        <f>IF(J72="","",J72)</f>
        <v/>
      </c>
      <c r="R106" t="str">
        <f t="shared" si="23"/>
        <v>")],</v>
      </c>
      <c r="S106" s="17" t="str">
        <f>IF(K72="","",K72)</f>
        <v/>
      </c>
      <c r="T106" s="17" t="str">
        <f t="shared" si="11"/>
        <v/>
      </c>
      <c r="U106" s="17" t="str">
        <f t="shared" si="12"/>
        <v/>
      </c>
      <c r="V106" s="17" t="str">
        <f>IF(L72="","",L72)</f>
        <v/>
      </c>
      <c r="W106" s="17" t="str">
        <f t="shared" si="13"/>
        <v/>
      </c>
      <c r="X106" s="17" t="str">
        <f>IF(M72="","",M72)</f>
        <v/>
      </c>
      <c r="Y106" s="17" t="str">
        <f t="shared" si="14"/>
        <v/>
      </c>
    </row>
    <row r="107" spans="1:25" ht="24" x14ac:dyDescent="0.55000000000000004">
      <c r="A107" s="13">
        <f t="shared" si="20"/>
        <v>10</v>
      </c>
      <c r="B107" s="14" t="str">
        <f t="shared" si="15"/>
        <v>/* 10*/      [ac("La", "cp18","m")],</v>
      </c>
      <c r="C107" s="14"/>
      <c r="D107" s="14">
        <f t="shared" si="22"/>
        <v>10</v>
      </c>
      <c r="E107" s="40" t="s">
        <v>1211</v>
      </c>
      <c r="F107" s="24" t="str">
        <f>E73</f>
        <v>La</v>
      </c>
      <c r="G107" s="40" t="s">
        <v>1212</v>
      </c>
      <c r="H107" s="24">
        <f>F73</f>
        <v>18</v>
      </c>
      <c r="I107" s="40" t="s">
        <v>1213</v>
      </c>
      <c r="J107" s="24" t="str">
        <f>IF(G73="","",G73)</f>
        <v>m</v>
      </c>
      <c r="K107" t="str">
        <f>IF(L107="","""","""), ac(""")</f>
        <v>"</v>
      </c>
      <c r="L107" s="48" t="str">
        <f>IF(H73="","",H73)</f>
        <v/>
      </c>
      <c r="M107" s="54" t="str">
        <f t="shared" si="6"/>
        <v/>
      </c>
      <c r="N107" s="55" t="str">
        <f t="shared" si="7"/>
        <v/>
      </c>
      <c r="O107" s="26" t="str">
        <f>IF(I73="","",I73)</f>
        <v/>
      </c>
      <c r="P107" s="41" t="str">
        <f t="shared" si="9"/>
        <v/>
      </c>
      <c r="Q107" s="26" t="str">
        <f>IF(J73="","",J73)</f>
        <v/>
      </c>
      <c r="R107" t="str">
        <f t="shared" si="23"/>
        <v>)],</v>
      </c>
      <c r="S107" s="18" t="str">
        <f>IF(K73="","",K73)</f>
        <v/>
      </c>
      <c r="T107" s="18" t="str">
        <f t="shared" si="11"/>
        <v/>
      </c>
      <c r="U107" s="18" t="str">
        <f t="shared" si="12"/>
        <v/>
      </c>
      <c r="V107" s="18" t="str">
        <f>IF(L73="","",L73)</f>
        <v/>
      </c>
      <c r="W107" s="18" t="str">
        <f t="shared" si="13"/>
        <v/>
      </c>
      <c r="X107" s="18" t="str">
        <f>IF(M73="","",M73)</f>
        <v/>
      </c>
      <c r="Y107" s="18" t="str">
        <f t="shared" si="14"/>
        <v/>
      </c>
    </row>
    <row r="108" spans="1:25" ht="24" x14ac:dyDescent="0.55000000000000004">
      <c r="A108" s="13">
        <f t="shared" si="20"/>
        <v>11</v>
      </c>
      <c r="B108" s="14" t="str">
        <f t="shared" si="15"/>
        <v>/* 11*/      [ac("Sol", "cp18","")],</v>
      </c>
      <c r="C108" s="14"/>
      <c r="D108" s="14">
        <f t="shared" si="22"/>
        <v>11</v>
      </c>
      <c r="E108" s="39" t="s">
        <v>1211</v>
      </c>
      <c r="F108" s="21" t="str">
        <f>E74</f>
        <v>Sol</v>
      </c>
      <c r="G108" s="39" t="s">
        <v>1212</v>
      </c>
      <c r="H108" s="21">
        <f>F74</f>
        <v>18</v>
      </c>
      <c r="I108" s="39" t="s">
        <v>1213</v>
      </c>
      <c r="J108" s="21" t="str">
        <f>IF(G74="","",G74)</f>
        <v/>
      </c>
      <c r="K108" t="str">
        <f t="shared" ref="K108:K126" si="24">IF(L108="","""","""), ac(""")</f>
        <v>"</v>
      </c>
      <c r="L108" s="47" t="str">
        <f>IF(H74="","",H74)</f>
        <v/>
      </c>
      <c r="M108" s="52" t="str">
        <f t="shared" si="6"/>
        <v/>
      </c>
      <c r="N108" s="53" t="str">
        <f t="shared" si="7"/>
        <v/>
      </c>
      <c r="O108" s="25" t="str">
        <f>IF(I74="","",I74)</f>
        <v/>
      </c>
      <c r="P108" s="49" t="str">
        <f t="shared" si="9"/>
        <v/>
      </c>
      <c r="Q108" s="25" t="str">
        <f>IF(J74="","",J74)</f>
        <v/>
      </c>
      <c r="R108" t="str">
        <f t="shared" si="23"/>
        <v>)],</v>
      </c>
      <c r="S108" s="17" t="str">
        <f>IF(K74="","",K74)</f>
        <v/>
      </c>
      <c r="T108" s="17" t="str">
        <f t="shared" si="11"/>
        <v/>
      </c>
      <c r="U108" s="17" t="str">
        <f t="shared" si="12"/>
        <v/>
      </c>
      <c r="V108" s="17" t="str">
        <f>IF(L74="","",L74)</f>
        <v/>
      </c>
      <c r="W108" s="17" t="str">
        <f t="shared" si="13"/>
        <v/>
      </c>
      <c r="X108" s="17" t="str">
        <f>IF(M74="","",M74)</f>
        <v/>
      </c>
      <c r="Y108" s="17" t="str">
        <f t="shared" si="14"/>
        <v/>
      </c>
    </row>
    <row r="109" spans="1:25" ht="24" x14ac:dyDescent="0.55000000000000004">
      <c r="A109" s="13">
        <f t="shared" si="20"/>
        <v>12</v>
      </c>
      <c r="B109" s="14" t="str">
        <f t="shared" si="15"/>
        <v>/* 12*/      [ac("La", "cp18","m")],</v>
      </c>
      <c r="C109" s="14"/>
      <c r="D109" s="14">
        <f t="shared" si="22"/>
        <v>12</v>
      </c>
      <c r="E109" s="40" t="s">
        <v>1211</v>
      </c>
      <c r="F109" s="24" t="str">
        <f>E75</f>
        <v>La</v>
      </c>
      <c r="G109" s="40" t="s">
        <v>1212</v>
      </c>
      <c r="H109" s="24">
        <f>F75</f>
        <v>18</v>
      </c>
      <c r="I109" s="40" t="s">
        <v>1213</v>
      </c>
      <c r="J109" s="24" t="str">
        <f>IF(G75="","",G75)</f>
        <v>m</v>
      </c>
      <c r="K109" t="str">
        <f t="shared" si="24"/>
        <v>"</v>
      </c>
      <c r="L109" s="48" t="str">
        <f>IF(H75="","",H75)</f>
        <v/>
      </c>
      <c r="M109" s="54" t="str">
        <f t="shared" si="6"/>
        <v/>
      </c>
      <c r="N109" s="55" t="str">
        <f t="shared" si="7"/>
        <v/>
      </c>
      <c r="O109" s="26" t="str">
        <f>IF(I75="","",I75)</f>
        <v/>
      </c>
      <c r="P109" s="41" t="str">
        <f t="shared" si="9"/>
        <v/>
      </c>
      <c r="Q109" s="26" t="str">
        <f>IF(J75="","",J75)</f>
        <v/>
      </c>
      <c r="R109" t="str">
        <f t="shared" si="23"/>
        <v>)],</v>
      </c>
      <c r="S109" s="18" t="str">
        <f>IF(K75="","",K75)</f>
        <v/>
      </c>
      <c r="T109" s="18" t="str">
        <f t="shared" si="11"/>
        <v/>
      </c>
      <c r="U109" s="18" t="str">
        <f t="shared" si="12"/>
        <v/>
      </c>
      <c r="V109" s="18" t="str">
        <f>IF(L75="","",L75)</f>
        <v/>
      </c>
      <c r="W109" s="18" t="str">
        <f t="shared" si="13"/>
        <v/>
      </c>
      <c r="X109" s="18" t="str">
        <f>IF(M75="","",M75)</f>
        <v/>
      </c>
      <c r="Y109" s="18" t="str">
        <f t="shared" si="14"/>
        <v/>
      </c>
    </row>
    <row r="110" spans="1:25" ht="24" x14ac:dyDescent="0.55000000000000004">
      <c r="C110" s="14"/>
      <c r="D110" s="14"/>
      <c r="E110" s="40"/>
      <c r="F110" s="24"/>
      <c r="G110" s="40"/>
      <c r="H110" s="24"/>
      <c r="I110" s="40"/>
      <c r="J110" s="24"/>
      <c r="L110" s="48"/>
      <c r="M110" s="54"/>
      <c r="N110" s="55"/>
      <c r="O110" s="26"/>
      <c r="P110" s="41"/>
      <c r="Q110" s="26"/>
      <c r="R110"/>
      <c r="S110" s="18"/>
      <c r="T110" s="18"/>
      <c r="U110" s="18"/>
      <c r="V110" s="18"/>
      <c r="W110" s="18"/>
      <c r="X110" s="18"/>
      <c r="Y110" s="18"/>
    </row>
    <row r="111" spans="1:25" ht="24" x14ac:dyDescent="0.55000000000000004">
      <c r="A111" s="13">
        <f>+A109+1</f>
        <v>13</v>
      </c>
      <c r="B111" s="14" t="str">
        <f t="shared" si="15"/>
        <v>/* 13*/      [ac("Sol", "cp18","")],</v>
      </c>
      <c r="C111" s="14"/>
      <c r="D111" s="14">
        <f>+D109+1</f>
        <v>13</v>
      </c>
      <c r="E111" s="39" t="s">
        <v>1211</v>
      </c>
      <c r="F111" s="21" t="str">
        <f>E76</f>
        <v>Sol</v>
      </c>
      <c r="G111" s="39" t="s">
        <v>1212</v>
      </c>
      <c r="H111" s="21">
        <f>F76</f>
        <v>18</v>
      </c>
      <c r="I111" s="39" t="s">
        <v>1213</v>
      </c>
      <c r="J111" s="21" t="str">
        <f>IF(G76="","",G76)</f>
        <v/>
      </c>
      <c r="K111" t="str">
        <f t="shared" si="24"/>
        <v>"</v>
      </c>
      <c r="L111" s="47" t="str">
        <f>IF(H76="","",H76)</f>
        <v/>
      </c>
      <c r="M111" s="52" t="str">
        <f t="shared" si="6"/>
        <v/>
      </c>
      <c r="N111" s="53" t="str">
        <f t="shared" si="7"/>
        <v/>
      </c>
      <c r="O111" s="25" t="str">
        <f>IF(I76="","",I76)</f>
        <v/>
      </c>
      <c r="P111" s="49" t="str">
        <f t="shared" si="9"/>
        <v/>
      </c>
      <c r="Q111" s="25" t="str">
        <f>IF(J76="","",J76)</f>
        <v/>
      </c>
      <c r="R111" t="str">
        <f t="shared" si="23"/>
        <v>)],</v>
      </c>
      <c r="S111" s="17" t="str">
        <f>IF(K76="","",K76)</f>
        <v/>
      </c>
      <c r="T111" s="17" t="str">
        <f t="shared" si="11"/>
        <v/>
      </c>
      <c r="U111" s="17" t="str">
        <f t="shared" si="12"/>
        <v/>
      </c>
      <c r="V111" s="17" t="str">
        <f>IF(L76="","",L76)</f>
        <v/>
      </c>
      <c r="W111" s="17" t="str">
        <f t="shared" si="13"/>
        <v/>
      </c>
      <c r="X111" s="17" t="str">
        <f>IF(M76="","",M76)</f>
        <v/>
      </c>
      <c r="Y111" s="17" t="str">
        <f t="shared" si="14"/>
        <v/>
      </c>
    </row>
    <row r="112" spans="1:25" ht="24" x14ac:dyDescent="0.55000000000000004">
      <c r="A112" s="13">
        <f t="shared" si="20"/>
        <v>14</v>
      </c>
      <c r="B112" s="14" t="str">
        <f t="shared" si="15"/>
        <v>/* 14*/      [ac("La", "cp18","m")],</v>
      </c>
      <c r="C112" s="14"/>
      <c r="D112" s="14">
        <f t="shared" si="22"/>
        <v>14</v>
      </c>
      <c r="E112" s="40" t="s">
        <v>1211</v>
      </c>
      <c r="F112" s="24" t="str">
        <f>E77</f>
        <v>La</v>
      </c>
      <c r="G112" s="40" t="s">
        <v>1212</v>
      </c>
      <c r="H112" s="24">
        <f>F77</f>
        <v>18</v>
      </c>
      <c r="I112" s="40" t="s">
        <v>1213</v>
      </c>
      <c r="J112" s="24" t="str">
        <f>IF(G77="","",G77)</f>
        <v>m</v>
      </c>
      <c r="K112" t="str">
        <f t="shared" si="24"/>
        <v>"</v>
      </c>
      <c r="L112" s="48" t="str">
        <f>IF(H77="","",H77)</f>
        <v/>
      </c>
      <c r="M112" s="54" t="str">
        <f t="shared" si="6"/>
        <v/>
      </c>
      <c r="N112" s="55" t="str">
        <f t="shared" si="7"/>
        <v/>
      </c>
      <c r="O112" s="26" t="str">
        <f>IF(I77="","",I77)</f>
        <v/>
      </c>
      <c r="P112" s="41" t="str">
        <f t="shared" si="9"/>
        <v/>
      </c>
      <c r="Q112" s="26" t="str">
        <f>IF(J77="","",J77)</f>
        <v/>
      </c>
      <c r="R112" t="str">
        <f t="shared" si="23"/>
        <v>)],</v>
      </c>
      <c r="S112" s="18" t="str">
        <f>IF(K77="","",K77)</f>
        <v/>
      </c>
      <c r="T112" s="18" t="str">
        <f t="shared" si="11"/>
        <v/>
      </c>
      <c r="U112" s="18" t="str">
        <f t="shared" si="12"/>
        <v/>
      </c>
      <c r="V112" s="18" t="str">
        <f>IF(L77="","",L77)</f>
        <v/>
      </c>
      <c r="W112" s="18" t="str">
        <f t="shared" si="13"/>
        <v/>
      </c>
      <c r="X112" s="18" t="str">
        <f>IF(M77="","",M77)</f>
        <v/>
      </c>
      <c r="Y112" s="18" t="str">
        <f t="shared" si="14"/>
        <v/>
      </c>
    </row>
    <row r="113" spans="1:25" ht="24" x14ac:dyDescent="0.55000000000000004">
      <c r="A113" s="13">
        <f t="shared" si="20"/>
        <v>15</v>
      </c>
      <c r="B113" s="14" t="str">
        <f t="shared" si="15"/>
        <v>/* 15*/      [ac("Sol", "cp50","")],</v>
      </c>
      <c r="C113" s="14"/>
      <c r="D113" s="14">
        <f t="shared" si="22"/>
        <v>15</v>
      </c>
      <c r="E113" s="39" t="s">
        <v>1211</v>
      </c>
      <c r="F113" s="21" t="str">
        <f>E78</f>
        <v>Sol</v>
      </c>
      <c r="G113" s="39" t="s">
        <v>1212</v>
      </c>
      <c r="H113" s="21">
        <f>F78</f>
        <v>50</v>
      </c>
      <c r="I113" s="39" t="s">
        <v>1213</v>
      </c>
      <c r="J113" s="21" t="str">
        <f>IF(G78="","",G78)</f>
        <v/>
      </c>
      <c r="K113" t="str">
        <f t="shared" si="24"/>
        <v>"</v>
      </c>
      <c r="L113" s="47" t="str">
        <f>IF(H78="","",H78)</f>
        <v/>
      </c>
      <c r="M113" s="52" t="str">
        <f t="shared" si="6"/>
        <v/>
      </c>
      <c r="N113" s="53" t="str">
        <f t="shared" si="7"/>
        <v/>
      </c>
      <c r="O113" s="25" t="str">
        <f>IF(I78="","",I78)</f>
        <v/>
      </c>
      <c r="P113" s="49" t="str">
        <f t="shared" si="9"/>
        <v/>
      </c>
      <c r="Q113" s="25" t="str">
        <f>IF(J78="","",J78)</f>
        <v/>
      </c>
      <c r="R113" t="str">
        <f t="shared" si="23"/>
        <v>)],</v>
      </c>
      <c r="S113" s="17" t="str">
        <f>IF(K78="","",K78)</f>
        <v/>
      </c>
      <c r="T113" s="17" t="str">
        <f t="shared" si="11"/>
        <v/>
      </c>
      <c r="U113" s="17" t="str">
        <f t="shared" si="12"/>
        <v/>
      </c>
      <c r="V113" s="17" t="str">
        <f>IF(L78="","",L78)</f>
        <v/>
      </c>
      <c r="W113" s="17" t="str">
        <f t="shared" si="13"/>
        <v/>
      </c>
      <c r="X113" s="17" t="str">
        <f>IF(M78="","",M78)</f>
        <v/>
      </c>
      <c r="Y113" s="17" t="str">
        <f t="shared" si="14"/>
        <v/>
      </c>
    </row>
    <row r="114" spans="1:25" ht="24" x14ac:dyDescent="0.55000000000000004">
      <c r="A114" s="13">
        <f t="shared" si="20"/>
        <v>16</v>
      </c>
      <c r="B114" s="14" t="str">
        <f t="shared" si="15"/>
        <v>/* 16*/      [ac("La", "cp18","m")],</v>
      </c>
      <c r="C114" s="14"/>
      <c r="D114" s="14">
        <f t="shared" si="22"/>
        <v>16</v>
      </c>
      <c r="E114" s="40" t="s">
        <v>1211</v>
      </c>
      <c r="F114" s="24" t="str">
        <f>E79</f>
        <v>La</v>
      </c>
      <c r="G114" s="40" t="s">
        <v>1212</v>
      </c>
      <c r="H114" s="24">
        <f>F79</f>
        <v>18</v>
      </c>
      <c r="I114" s="40" t="s">
        <v>1213</v>
      </c>
      <c r="J114" s="24" t="str">
        <f>IF(G79="","",G79)</f>
        <v>m</v>
      </c>
      <c r="K114" t="str">
        <f t="shared" si="24"/>
        <v>"</v>
      </c>
      <c r="L114" s="48" t="str">
        <f>IF(H79="","",H79)</f>
        <v/>
      </c>
      <c r="M114" s="54" t="str">
        <f t="shared" si="6"/>
        <v/>
      </c>
      <c r="N114" s="55" t="str">
        <f t="shared" si="7"/>
        <v/>
      </c>
      <c r="O114" s="26" t="str">
        <f>IF(I79="","",I79)</f>
        <v/>
      </c>
      <c r="P114" s="41" t="str">
        <f t="shared" si="9"/>
        <v/>
      </c>
      <c r="Q114" s="26" t="str">
        <f>IF(J79="","",J79)</f>
        <v/>
      </c>
      <c r="R114" t="str">
        <f t="shared" si="23"/>
        <v>)],</v>
      </c>
      <c r="S114" s="18" t="str">
        <f>IF(K79="","",K79)</f>
        <v/>
      </c>
      <c r="T114" s="18" t="str">
        <f t="shared" si="11"/>
        <v/>
      </c>
      <c r="U114" s="18" t="str">
        <f t="shared" si="12"/>
        <v/>
      </c>
      <c r="V114" s="18" t="str">
        <f>IF(L79="","",L79)</f>
        <v/>
      </c>
      <c r="W114" s="18" t="str">
        <f t="shared" si="13"/>
        <v/>
      </c>
      <c r="X114" s="18" t="str">
        <f>IF(M79="","",M79)</f>
        <v/>
      </c>
      <c r="Y114" s="18" t="str">
        <f t="shared" si="14"/>
        <v/>
      </c>
    </row>
    <row r="115" spans="1:25" ht="24" x14ac:dyDescent="0.55000000000000004">
      <c r="C115" s="14"/>
      <c r="D115" s="14"/>
      <c r="E115" s="40"/>
      <c r="F115" s="24"/>
      <c r="G115" s="40"/>
      <c r="H115" s="24"/>
      <c r="I115" s="40"/>
      <c r="J115" s="24"/>
      <c r="L115" s="48"/>
      <c r="M115" s="54"/>
      <c r="N115" s="55"/>
      <c r="O115" s="26"/>
      <c r="P115" s="41"/>
      <c r="Q115" s="26"/>
      <c r="R115"/>
      <c r="S115" s="18"/>
      <c r="T115" s="18"/>
      <c r="U115" s="18"/>
      <c r="V115" s="18"/>
      <c r="W115" s="18"/>
      <c r="X115" s="18"/>
      <c r="Y115" s="18"/>
    </row>
    <row r="116" spans="1:25" ht="24" x14ac:dyDescent="0.55000000000000004">
      <c r="A116" s="13">
        <f>+A114+1</f>
        <v>17</v>
      </c>
      <c r="B116" s="14" t="str">
        <f t="shared" si="15"/>
        <v>/* 17*/      [ac("La", "cp18","m"), ac("Sol","cp50","")],</v>
      </c>
      <c r="C116" s="14"/>
      <c r="D116" s="14">
        <f>+D114+1</f>
        <v>17</v>
      </c>
      <c r="E116" s="39" t="s">
        <v>1211</v>
      </c>
      <c r="F116" s="21" t="str">
        <f t="shared" ref="F116:F126" si="25">E80</f>
        <v>La</v>
      </c>
      <c r="G116" s="39" t="s">
        <v>1212</v>
      </c>
      <c r="H116" s="21">
        <f t="shared" ref="H116:H126" si="26">F80</f>
        <v>18</v>
      </c>
      <c r="I116" s="39" t="s">
        <v>1213</v>
      </c>
      <c r="J116" s="21" t="str">
        <f t="shared" ref="J116:J125" si="27">IF(G80="","",G80)</f>
        <v>m</v>
      </c>
      <c r="K116" t="str">
        <f t="shared" si="24"/>
        <v>"), ac("</v>
      </c>
      <c r="L116" s="47" t="str">
        <f t="shared" ref="L116:L126" si="28">IF(H80="","",H80)</f>
        <v>Sol</v>
      </c>
      <c r="M116" s="52" t="str">
        <f t="shared" si="6"/>
        <v>","</v>
      </c>
      <c r="N116" s="53" t="str">
        <f t="shared" si="7"/>
        <v>cp</v>
      </c>
      <c r="O116" s="25">
        <f t="shared" ref="O116:O126" si="29">IF(I80="","",I80)</f>
        <v>50</v>
      </c>
      <c r="P116" s="49" t="str">
        <f t="shared" si="9"/>
        <v>","</v>
      </c>
      <c r="Q116" s="25" t="str">
        <f t="shared" ref="Q116:Q126" si="30">IF(J80="","",J80)</f>
        <v/>
      </c>
      <c r="R116" t="str">
        <f t="shared" si="23"/>
        <v>")],</v>
      </c>
      <c r="S116" s="17" t="str">
        <f t="shared" ref="S116:S126" si="31">IF(K80="","",K80)</f>
        <v/>
      </c>
      <c r="T116" s="17" t="str">
        <f t="shared" si="11"/>
        <v/>
      </c>
      <c r="U116" s="17" t="str">
        <f t="shared" si="12"/>
        <v/>
      </c>
      <c r="V116" s="17" t="str">
        <f t="shared" ref="V116:V126" si="32">IF(L80="","",L80)</f>
        <v/>
      </c>
      <c r="W116" s="17" t="str">
        <f t="shared" si="13"/>
        <v/>
      </c>
      <c r="X116" s="17" t="str">
        <f t="shared" ref="X116:X126" si="33">IF(M80="","",M80)</f>
        <v/>
      </c>
      <c r="Y116" s="17" t="str">
        <f t="shared" si="14"/>
        <v/>
      </c>
    </row>
    <row r="117" spans="1:25" ht="24" x14ac:dyDescent="0.55000000000000004">
      <c r="A117" s="13">
        <f t="shared" si="20"/>
        <v>18</v>
      </c>
      <c r="B117" s="14" t="str">
        <f t="shared" si="15"/>
        <v>/* 18*/      [ac("La", "cp18","m")],</v>
      </c>
      <c r="C117" s="14"/>
      <c r="D117" s="14">
        <f t="shared" si="22"/>
        <v>18</v>
      </c>
      <c r="E117" s="40" t="s">
        <v>1211</v>
      </c>
      <c r="F117" s="24" t="str">
        <f t="shared" si="25"/>
        <v>La</v>
      </c>
      <c r="G117" s="40" t="s">
        <v>1212</v>
      </c>
      <c r="H117" s="24">
        <f t="shared" si="26"/>
        <v>18</v>
      </c>
      <c r="I117" s="40" t="s">
        <v>1213</v>
      </c>
      <c r="J117" s="24" t="str">
        <f t="shared" si="27"/>
        <v>m</v>
      </c>
      <c r="K117" t="str">
        <f t="shared" si="24"/>
        <v>"</v>
      </c>
      <c r="L117" s="48" t="str">
        <f t="shared" si="28"/>
        <v/>
      </c>
      <c r="M117" s="54" t="str">
        <f t="shared" si="6"/>
        <v/>
      </c>
      <c r="N117" s="55" t="str">
        <f t="shared" si="7"/>
        <v/>
      </c>
      <c r="O117" s="26" t="str">
        <f t="shared" si="29"/>
        <v/>
      </c>
      <c r="P117" s="41" t="str">
        <f t="shared" si="9"/>
        <v/>
      </c>
      <c r="Q117" s="26" t="str">
        <f t="shared" si="30"/>
        <v/>
      </c>
      <c r="R117" t="str">
        <f t="shared" si="23"/>
        <v>)],</v>
      </c>
      <c r="S117" s="18" t="str">
        <f t="shared" si="31"/>
        <v/>
      </c>
      <c r="T117" s="18" t="str">
        <f t="shared" si="11"/>
        <v/>
      </c>
      <c r="U117" s="18" t="str">
        <f t="shared" si="12"/>
        <v/>
      </c>
      <c r="V117" s="18" t="str">
        <f t="shared" si="32"/>
        <v/>
      </c>
      <c r="W117" s="18" t="str">
        <f t="shared" si="13"/>
        <v/>
      </c>
      <c r="X117" s="18" t="str">
        <f t="shared" si="33"/>
        <v/>
      </c>
      <c r="Y117" s="18" t="str">
        <f t="shared" si="14"/>
        <v/>
      </c>
    </row>
    <row r="118" spans="1:25" ht="24" x14ac:dyDescent="0.55000000000000004">
      <c r="A118" s="13">
        <f t="shared" si="20"/>
        <v>19</v>
      </c>
      <c r="B118" s="14" t="str">
        <f t="shared" si="15"/>
        <v>/* 19*/      [ac("Sol", "cp18","")],</v>
      </c>
      <c r="C118" s="14"/>
      <c r="D118" s="14">
        <f t="shared" si="22"/>
        <v>19</v>
      </c>
      <c r="E118" s="39" t="s">
        <v>1211</v>
      </c>
      <c r="F118" s="21" t="str">
        <f t="shared" si="25"/>
        <v>Sol</v>
      </c>
      <c r="G118" s="39" t="s">
        <v>1212</v>
      </c>
      <c r="H118" s="21">
        <f t="shared" si="26"/>
        <v>18</v>
      </c>
      <c r="I118" s="39" t="s">
        <v>1213</v>
      </c>
      <c r="J118" s="21" t="str">
        <f t="shared" si="27"/>
        <v/>
      </c>
      <c r="K118" t="str">
        <f t="shared" si="24"/>
        <v>"</v>
      </c>
      <c r="L118" s="47" t="str">
        <f t="shared" si="28"/>
        <v/>
      </c>
      <c r="M118" s="52" t="str">
        <f t="shared" si="6"/>
        <v/>
      </c>
      <c r="N118" s="53" t="str">
        <f t="shared" si="7"/>
        <v/>
      </c>
      <c r="O118" s="25" t="str">
        <f t="shared" si="29"/>
        <v/>
      </c>
      <c r="P118" s="49" t="str">
        <f t="shared" si="9"/>
        <v/>
      </c>
      <c r="Q118" s="25" t="str">
        <f t="shared" si="30"/>
        <v/>
      </c>
      <c r="R118" t="str">
        <f t="shared" si="23"/>
        <v>)],</v>
      </c>
      <c r="S118" s="17" t="str">
        <f t="shared" si="31"/>
        <v/>
      </c>
      <c r="T118" s="17" t="str">
        <f t="shared" si="11"/>
        <v/>
      </c>
      <c r="U118" s="17" t="str">
        <f t="shared" si="12"/>
        <v/>
      </c>
      <c r="V118" s="17" t="str">
        <f t="shared" si="32"/>
        <v/>
      </c>
      <c r="W118" s="17" t="str">
        <f t="shared" si="13"/>
        <v/>
      </c>
      <c r="X118" s="17" t="str">
        <f t="shared" si="33"/>
        <v/>
      </c>
      <c r="Y118" s="17" t="str">
        <f t="shared" si="14"/>
        <v/>
      </c>
    </row>
    <row r="119" spans="1:25" ht="24" x14ac:dyDescent="0.55000000000000004">
      <c r="A119" s="13">
        <f t="shared" si="20"/>
        <v>20</v>
      </c>
      <c r="B119" s="14" t="str">
        <f t="shared" si="15"/>
        <v>/* 20*/      [ac("La", "cp18","m")],</v>
      </c>
      <c r="C119" s="14"/>
      <c r="D119" s="14">
        <f t="shared" si="22"/>
        <v>20</v>
      </c>
      <c r="E119" s="40" t="s">
        <v>1211</v>
      </c>
      <c r="F119" s="24" t="str">
        <f t="shared" si="25"/>
        <v>La</v>
      </c>
      <c r="G119" s="40" t="s">
        <v>1212</v>
      </c>
      <c r="H119" s="24">
        <f t="shared" si="26"/>
        <v>18</v>
      </c>
      <c r="I119" s="40" t="s">
        <v>1213</v>
      </c>
      <c r="J119" s="24" t="str">
        <f t="shared" si="27"/>
        <v>m</v>
      </c>
      <c r="K119" t="str">
        <f t="shared" si="24"/>
        <v>"</v>
      </c>
      <c r="L119" s="48" t="str">
        <f t="shared" si="28"/>
        <v/>
      </c>
      <c r="M119" s="54" t="str">
        <f t="shared" si="6"/>
        <v/>
      </c>
      <c r="N119" s="55" t="str">
        <f t="shared" si="7"/>
        <v/>
      </c>
      <c r="O119" s="26" t="str">
        <f t="shared" si="29"/>
        <v/>
      </c>
      <c r="P119" s="41" t="str">
        <f t="shared" si="9"/>
        <v/>
      </c>
      <c r="Q119" s="26" t="str">
        <f t="shared" si="30"/>
        <v/>
      </c>
      <c r="R119" t="str">
        <f t="shared" si="23"/>
        <v>)],</v>
      </c>
      <c r="S119" s="18" t="str">
        <f t="shared" si="31"/>
        <v/>
      </c>
      <c r="T119" s="18" t="str">
        <f t="shared" si="11"/>
        <v/>
      </c>
      <c r="U119" s="18" t="str">
        <f t="shared" si="12"/>
        <v/>
      </c>
      <c r="V119" s="18" t="str">
        <f t="shared" si="32"/>
        <v/>
      </c>
      <c r="W119" s="18" t="str">
        <f t="shared" si="13"/>
        <v/>
      </c>
      <c r="X119" s="18" t="str">
        <f t="shared" si="33"/>
        <v/>
      </c>
      <c r="Y119" s="18" t="str">
        <f t="shared" si="14"/>
        <v/>
      </c>
    </row>
    <row r="120" spans="1:25" ht="24" hidden="1" x14ac:dyDescent="0.55000000000000004">
      <c r="A120" s="13">
        <f t="shared" si="20"/>
        <v>21</v>
      </c>
      <c r="B120" s="14" t="str">
        <f t="shared" si="15"/>
        <v>/* 21*/      [ac("Mi", "cp68","")],</v>
      </c>
      <c r="C120" s="14"/>
      <c r="D120" s="14">
        <f t="shared" si="22"/>
        <v>21</v>
      </c>
      <c r="E120" s="39" t="s">
        <v>1211</v>
      </c>
      <c r="F120" s="21" t="str">
        <f t="shared" si="25"/>
        <v>Mi</v>
      </c>
      <c r="G120" s="39" t="s">
        <v>1212</v>
      </c>
      <c r="H120" s="21">
        <f t="shared" si="26"/>
        <v>68</v>
      </c>
      <c r="I120" s="39" t="s">
        <v>1213</v>
      </c>
      <c r="J120" s="21" t="str">
        <f t="shared" si="27"/>
        <v/>
      </c>
      <c r="K120" t="str">
        <f t="shared" si="24"/>
        <v>"</v>
      </c>
      <c r="L120" s="47" t="str">
        <f t="shared" si="28"/>
        <v/>
      </c>
      <c r="M120" s="52" t="str">
        <f t="shared" si="6"/>
        <v/>
      </c>
      <c r="N120" s="53" t="str">
        <f t="shared" si="7"/>
        <v/>
      </c>
      <c r="O120" s="25" t="str">
        <f t="shared" si="29"/>
        <v/>
      </c>
      <c r="P120" s="49" t="str">
        <f t="shared" si="9"/>
        <v/>
      </c>
      <c r="Q120" s="25" t="str">
        <f t="shared" si="30"/>
        <v/>
      </c>
      <c r="R120" t="str">
        <f t="shared" si="23"/>
        <v>)],</v>
      </c>
      <c r="S120" s="17" t="str">
        <f t="shared" si="31"/>
        <v/>
      </c>
      <c r="T120" s="17" t="str">
        <f t="shared" si="11"/>
        <v/>
      </c>
      <c r="U120" s="17" t="str">
        <f t="shared" si="12"/>
        <v/>
      </c>
      <c r="V120" s="17" t="str">
        <f t="shared" si="32"/>
        <v/>
      </c>
      <c r="W120" s="17" t="str">
        <f t="shared" si="13"/>
        <v/>
      </c>
      <c r="X120" s="17" t="str">
        <f t="shared" si="33"/>
        <v/>
      </c>
      <c r="Y120" s="17" t="str">
        <f t="shared" si="14"/>
        <v/>
      </c>
    </row>
    <row r="121" spans="1:25" ht="24" hidden="1" x14ac:dyDescent="0.55000000000000004">
      <c r="A121" s="13">
        <f t="shared" si="20"/>
        <v>22</v>
      </c>
      <c r="B121" s="14" t="str">
        <f t="shared" si="15"/>
        <v>/* 22*/      [ac("Re", "cp2","m"), ac("Mi","cp91","")],</v>
      </c>
      <c r="C121" s="14"/>
      <c r="D121" s="14">
        <f t="shared" si="22"/>
        <v>22</v>
      </c>
      <c r="E121" s="40" t="s">
        <v>1211</v>
      </c>
      <c r="F121" s="24" t="str">
        <f t="shared" si="25"/>
        <v>Re</v>
      </c>
      <c r="G121" s="40" t="s">
        <v>1212</v>
      </c>
      <c r="H121" s="24">
        <f t="shared" si="26"/>
        <v>2</v>
      </c>
      <c r="I121" s="40" t="s">
        <v>1213</v>
      </c>
      <c r="J121" s="24" t="str">
        <f t="shared" si="27"/>
        <v>m</v>
      </c>
      <c r="K121" t="str">
        <f t="shared" si="24"/>
        <v>"), ac("</v>
      </c>
      <c r="L121" s="48" t="str">
        <f t="shared" si="28"/>
        <v>Mi</v>
      </c>
      <c r="M121" s="54" t="str">
        <f t="shared" si="6"/>
        <v>","</v>
      </c>
      <c r="N121" s="55" t="str">
        <f t="shared" si="7"/>
        <v>cp</v>
      </c>
      <c r="O121" s="26">
        <f t="shared" si="29"/>
        <v>91</v>
      </c>
      <c r="P121" s="41" t="str">
        <f t="shared" si="9"/>
        <v>","</v>
      </c>
      <c r="Q121" s="26" t="str">
        <f t="shared" si="30"/>
        <v/>
      </c>
      <c r="R121" t="str">
        <f t="shared" si="23"/>
        <v>")],</v>
      </c>
      <c r="S121" s="18" t="str">
        <f t="shared" si="31"/>
        <v/>
      </c>
      <c r="T121" s="18" t="str">
        <f t="shared" si="11"/>
        <v/>
      </c>
      <c r="U121" s="18" t="str">
        <f t="shared" si="12"/>
        <v/>
      </c>
      <c r="V121" s="18" t="str">
        <f t="shared" si="32"/>
        <v/>
      </c>
      <c r="W121" s="18" t="str">
        <f t="shared" si="13"/>
        <v/>
      </c>
      <c r="X121" s="18" t="str">
        <f t="shared" si="33"/>
        <v/>
      </c>
      <c r="Y121" s="18" t="str">
        <f t="shared" si="14"/>
        <v/>
      </c>
    </row>
    <row r="122" spans="1:25" ht="24" hidden="1" x14ac:dyDescent="0.55000000000000004">
      <c r="A122" s="13">
        <f t="shared" si="20"/>
        <v>23</v>
      </c>
      <c r="B122" s="14" t="str">
        <f t="shared" si="15"/>
        <v>/* 23*/      [ac("Re", "cp2","m"), ac("Mi","cp98","")],</v>
      </c>
      <c r="C122" s="14"/>
      <c r="D122" s="14">
        <f t="shared" si="22"/>
        <v>23</v>
      </c>
      <c r="E122" s="39" t="s">
        <v>1211</v>
      </c>
      <c r="F122" s="21" t="str">
        <f t="shared" si="25"/>
        <v>Re</v>
      </c>
      <c r="G122" s="39" t="s">
        <v>1212</v>
      </c>
      <c r="H122" s="21">
        <f t="shared" si="26"/>
        <v>2</v>
      </c>
      <c r="I122" s="39" t="s">
        <v>1213</v>
      </c>
      <c r="J122" s="21" t="str">
        <f t="shared" si="27"/>
        <v>m</v>
      </c>
      <c r="K122" t="str">
        <f t="shared" si="24"/>
        <v>"), ac("</v>
      </c>
      <c r="L122" s="47" t="str">
        <f t="shared" si="28"/>
        <v>Mi</v>
      </c>
      <c r="M122" s="52" t="str">
        <f t="shared" si="6"/>
        <v>","</v>
      </c>
      <c r="N122" s="53" t="str">
        <f t="shared" si="7"/>
        <v>cp</v>
      </c>
      <c r="O122" s="25">
        <f t="shared" si="29"/>
        <v>98</v>
      </c>
      <c r="P122" s="49" t="str">
        <f t="shared" si="9"/>
        <v>","</v>
      </c>
      <c r="Q122" s="25" t="str">
        <f t="shared" si="30"/>
        <v/>
      </c>
      <c r="R122" t="str">
        <f t="shared" si="23"/>
        <v>")],</v>
      </c>
      <c r="S122" s="17" t="str">
        <f t="shared" si="31"/>
        <v/>
      </c>
      <c r="T122" s="17" t="str">
        <f t="shared" si="11"/>
        <v/>
      </c>
      <c r="U122" s="17" t="str">
        <f t="shared" si="12"/>
        <v/>
      </c>
      <c r="V122" s="17" t="str">
        <f t="shared" si="32"/>
        <v/>
      </c>
      <c r="W122" s="17" t="str">
        <f t="shared" si="13"/>
        <v/>
      </c>
      <c r="X122" s="17" t="str">
        <f t="shared" si="33"/>
        <v/>
      </c>
      <c r="Y122" s="17" t="str">
        <f t="shared" si="14"/>
        <v/>
      </c>
    </row>
    <row r="123" spans="1:25" ht="24" hidden="1" x14ac:dyDescent="0.55000000000000004">
      <c r="A123" s="13">
        <f t="shared" si="20"/>
        <v>24</v>
      </c>
      <c r="B123" s="14" t="str">
        <f t="shared" si="15"/>
        <v>/* 24*/      [ac("Fa", "cp81","")],</v>
      </c>
      <c r="C123" s="14"/>
      <c r="D123" s="14">
        <f t="shared" si="22"/>
        <v>24</v>
      </c>
      <c r="E123" s="40" t="s">
        <v>1211</v>
      </c>
      <c r="F123" s="24" t="str">
        <f t="shared" si="25"/>
        <v>Fa</v>
      </c>
      <c r="G123" s="40" t="s">
        <v>1212</v>
      </c>
      <c r="H123" s="24">
        <f t="shared" si="26"/>
        <v>81</v>
      </c>
      <c r="I123" s="40" t="s">
        <v>1213</v>
      </c>
      <c r="J123" s="24" t="str">
        <f t="shared" si="27"/>
        <v/>
      </c>
      <c r="K123" t="str">
        <f t="shared" si="24"/>
        <v>"</v>
      </c>
      <c r="L123" s="48" t="str">
        <f t="shared" si="28"/>
        <v/>
      </c>
      <c r="M123" s="54" t="str">
        <f t="shared" si="6"/>
        <v/>
      </c>
      <c r="N123" s="55" t="str">
        <f t="shared" si="7"/>
        <v/>
      </c>
      <c r="O123" s="26" t="str">
        <f t="shared" si="29"/>
        <v/>
      </c>
      <c r="P123" s="41" t="str">
        <f t="shared" si="9"/>
        <v/>
      </c>
      <c r="Q123" s="26" t="str">
        <f t="shared" si="30"/>
        <v/>
      </c>
      <c r="R123" t="str">
        <f t="shared" si="23"/>
        <v>)],</v>
      </c>
      <c r="S123" s="18" t="str">
        <f t="shared" si="31"/>
        <v/>
      </c>
      <c r="T123" s="18" t="str">
        <f t="shared" si="11"/>
        <v/>
      </c>
      <c r="U123" s="18" t="str">
        <f t="shared" si="12"/>
        <v/>
      </c>
      <c r="V123" s="18" t="str">
        <f t="shared" si="32"/>
        <v/>
      </c>
      <c r="W123" s="18" t="str">
        <f t="shared" si="13"/>
        <v/>
      </c>
      <c r="X123" s="18" t="str">
        <f t="shared" si="33"/>
        <v/>
      </c>
      <c r="Y123" s="18" t="str">
        <f t="shared" si="14"/>
        <v/>
      </c>
    </row>
    <row r="124" spans="1:25" ht="24" hidden="1" x14ac:dyDescent="0.55000000000000004">
      <c r="A124" s="13">
        <f t="shared" si="20"/>
        <v>25</v>
      </c>
      <c r="B124" s="14" t="str">
        <f t="shared" si="15"/>
        <v>/* 25*/      [ac("Mi", "cp47","")],</v>
      </c>
      <c r="C124" s="14"/>
      <c r="D124" s="14">
        <f t="shared" si="22"/>
        <v>25</v>
      </c>
      <c r="E124" s="39" t="s">
        <v>1211</v>
      </c>
      <c r="F124" s="21" t="str">
        <f t="shared" si="25"/>
        <v>Mi</v>
      </c>
      <c r="G124" s="39" t="s">
        <v>1212</v>
      </c>
      <c r="H124" s="21">
        <f t="shared" si="26"/>
        <v>47</v>
      </c>
      <c r="I124" s="39" t="s">
        <v>1213</v>
      </c>
      <c r="J124" s="21" t="str">
        <f t="shared" si="27"/>
        <v/>
      </c>
      <c r="K124" t="str">
        <f t="shared" si="24"/>
        <v>"</v>
      </c>
      <c r="L124" s="47" t="str">
        <f t="shared" si="28"/>
        <v/>
      </c>
      <c r="M124" s="52" t="str">
        <f t="shared" si="6"/>
        <v/>
      </c>
      <c r="N124" s="53" t="str">
        <f t="shared" si="7"/>
        <v/>
      </c>
      <c r="O124" s="25" t="str">
        <f t="shared" si="29"/>
        <v/>
      </c>
      <c r="P124" s="49" t="str">
        <f t="shared" si="9"/>
        <v/>
      </c>
      <c r="Q124" s="25" t="str">
        <f t="shared" si="30"/>
        <v/>
      </c>
      <c r="R124" t="str">
        <f t="shared" si="23"/>
        <v>)],</v>
      </c>
      <c r="S124" s="17" t="str">
        <f t="shared" si="31"/>
        <v/>
      </c>
      <c r="T124" s="17" t="str">
        <f t="shared" si="11"/>
        <v/>
      </c>
      <c r="U124" s="17" t="str">
        <f t="shared" si="12"/>
        <v/>
      </c>
      <c r="V124" s="17" t="str">
        <f t="shared" si="32"/>
        <v/>
      </c>
      <c r="W124" s="17" t="str">
        <f t="shared" si="13"/>
        <v/>
      </c>
      <c r="X124" s="17" t="str">
        <f t="shared" si="33"/>
        <v/>
      </c>
      <c r="Y124" s="17" t="str">
        <f t="shared" si="14"/>
        <v/>
      </c>
    </row>
    <row r="125" spans="1:25" ht="24" hidden="1" x14ac:dyDescent="0.55000000000000004">
      <c r="A125" s="13">
        <f t="shared" si="20"/>
        <v>26</v>
      </c>
      <c r="B125" s="14" t="str">
        <f t="shared" si="15"/>
        <v>/* 26*/      [ac("Re", "cp2","m"), ac("Mi","cp64","")],</v>
      </c>
      <c r="C125" s="14"/>
      <c r="D125" s="14">
        <f t="shared" si="22"/>
        <v>26</v>
      </c>
      <c r="E125" s="40" t="s">
        <v>1211</v>
      </c>
      <c r="F125" s="24" t="str">
        <f t="shared" si="25"/>
        <v>Re</v>
      </c>
      <c r="G125" s="40" t="s">
        <v>1212</v>
      </c>
      <c r="H125" s="24">
        <f t="shared" si="26"/>
        <v>2</v>
      </c>
      <c r="I125" s="40" t="s">
        <v>1213</v>
      </c>
      <c r="J125" s="24" t="str">
        <f t="shared" si="27"/>
        <v>m</v>
      </c>
      <c r="K125" t="str">
        <f t="shared" si="24"/>
        <v>"), ac("</v>
      </c>
      <c r="L125" s="48" t="str">
        <f t="shared" si="28"/>
        <v>Mi</v>
      </c>
      <c r="M125" s="54" t="str">
        <f t="shared" si="6"/>
        <v>","</v>
      </c>
      <c r="N125" s="55" t="str">
        <f t="shared" si="7"/>
        <v>cp</v>
      </c>
      <c r="O125" s="26">
        <f t="shared" si="29"/>
        <v>64</v>
      </c>
      <c r="P125" s="41" t="str">
        <f t="shared" si="9"/>
        <v>","</v>
      </c>
      <c r="Q125" s="26" t="str">
        <f t="shared" si="30"/>
        <v/>
      </c>
      <c r="R125" t="str">
        <f t="shared" si="23"/>
        <v>")],</v>
      </c>
      <c r="S125" s="18" t="str">
        <f t="shared" si="31"/>
        <v/>
      </c>
      <c r="T125" s="18" t="str">
        <f t="shared" si="11"/>
        <v/>
      </c>
      <c r="U125" s="18" t="str">
        <f t="shared" si="12"/>
        <v/>
      </c>
      <c r="V125" s="18" t="str">
        <f t="shared" si="32"/>
        <v/>
      </c>
      <c r="W125" s="18" t="str">
        <f t="shared" si="13"/>
        <v/>
      </c>
      <c r="X125" s="18" t="str">
        <f t="shared" si="33"/>
        <v/>
      </c>
      <c r="Y125" s="18" t="str">
        <f t="shared" si="14"/>
        <v/>
      </c>
    </row>
    <row r="126" spans="1:25" ht="24" hidden="1" x14ac:dyDescent="0.55000000000000004">
      <c r="A126" s="13">
        <f t="shared" si="20"/>
        <v>27</v>
      </c>
      <c r="B126" s="14" t="str">
        <f t="shared" si="15"/>
        <v>/* 27*/      [ac("Fa", "cp33",""), ac("Mi","cp89","")],</v>
      </c>
      <c r="C126" s="14"/>
      <c r="D126" s="14">
        <f t="shared" si="22"/>
        <v>27</v>
      </c>
      <c r="E126" s="39" t="s">
        <v>1211</v>
      </c>
      <c r="F126" s="21" t="str">
        <f t="shared" si="25"/>
        <v>Fa</v>
      </c>
      <c r="G126" s="39" t="s">
        <v>1212</v>
      </c>
      <c r="H126" s="21">
        <f t="shared" si="26"/>
        <v>33</v>
      </c>
      <c r="I126" s="39" t="s">
        <v>1213</v>
      </c>
      <c r="J126" s="21" t="str">
        <f>IF(G93="","",G93)</f>
        <v/>
      </c>
      <c r="K126" t="str">
        <f t="shared" si="24"/>
        <v>"), ac("</v>
      </c>
      <c r="L126" s="47" t="str">
        <f t="shared" si="28"/>
        <v>Mi</v>
      </c>
      <c r="M126" s="52" t="str">
        <f t="shared" si="6"/>
        <v>","</v>
      </c>
      <c r="N126" s="53" t="str">
        <f t="shared" si="7"/>
        <v>cp</v>
      </c>
      <c r="O126" s="25">
        <f t="shared" si="29"/>
        <v>89</v>
      </c>
      <c r="P126" s="49" t="str">
        <f t="shared" si="9"/>
        <v>","</v>
      </c>
      <c r="Q126" s="25" t="str">
        <f t="shared" si="30"/>
        <v/>
      </c>
      <c r="R126" t="str">
        <f t="shared" si="23"/>
        <v>")],</v>
      </c>
      <c r="S126" s="17" t="str">
        <f t="shared" si="31"/>
        <v/>
      </c>
      <c r="T126" s="17" t="str">
        <f t="shared" si="11"/>
        <v/>
      </c>
      <c r="U126" s="17" t="str">
        <f t="shared" si="12"/>
        <v/>
      </c>
      <c r="V126" s="17" t="str">
        <f t="shared" si="32"/>
        <v/>
      </c>
      <c r="W126" s="17" t="str">
        <f t="shared" si="13"/>
        <v/>
      </c>
      <c r="X126" s="17" t="str">
        <f t="shared" si="33"/>
        <v/>
      </c>
      <c r="Y126" s="17" t="str">
        <f t="shared" si="14"/>
        <v/>
      </c>
    </row>
    <row r="127" spans="1:25" x14ac:dyDescent="0.55000000000000004">
      <c r="B127" s="62" t="s">
        <v>1218</v>
      </c>
    </row>
    <row r="129" spans="1:17" x14ac:dyDescent="0.55000000000000004">
      <c r="B129" s="59" t="s">
        <v>1329</v>
      </c>
    </row>
    <row r="130" spans="1:17" x14ac:dyDescent="0.55000000000000004">
      <c r="B130" s="64" t="s">
        <v>1330</v>
      </c>
      <c r="E130" t="s">
        <v>1190</v>
      </c>
      <c r="F130" s="15" t="s">
        <v>1256</v>
      </c>
      <c r="G130" s="15" t="s">
        <v>1257</v>
      </c>
      <c r="H130" s="15" t="s">
        <v>1190</v>
      </c>
      <c r="I130" s="15" t="s">
        <v>1256</v>
      </c>
      <c r="J130" s="22" t="s">
        <v>1257</v>
      </c>
      <c r="O130"/>
      <c r="Q130"/>
    </row>
    <row r="131" spans="1:17" ht="27" x14ac:dyDescent="0.65">
      <c r="A131" s="13">
        <v>1</v>
      </c>
      <c r="B131" s="14" t="str">
        <f>_xlfn.CONCAT("/* ",A131," */", "        ","""", C131,"""",",")</f>
        <v>/* 1 */        "A LA CENA DEL CORDERO,",</v>
      </c>
      <c r="C131" s="13" t="s">
        <v>1260</v>
      </c>
      <c r="D131" s="13">
        <v>1</v>
      </c>
      <c r="E131" s="32" t="s">
        <v>1123</v>
      </c>
      <c r="F131" s="33">
        <v>18</v>
      </c>
      <c r="G131" s="34" t="s">
        <v>1214</v>
      </c>
      <c r="H131" s="30" t="s">
        <v>1217</v>
      </c>
      <c r="I131" s="27">
        <v>50</v>
      </c>
      <c r="J131" s="28"/>
      <c r="K131" s="32"/>
      <c r="L131" s="33"/>
      <c r="M131" s="34"/>
      <c r="O131"/>
      <c r="Q131"/>
    </row>
    <row r="132" spans="1:17" ht="27" x14ac:dyDescent="0.65">
      <c r="A132" s="13">
        <f>+A131+1</f>
        <v>2</v>
      </c>
      <c r="B132" s="14" t="str">
        <f>_xlfn.CONCAT("/* ",A132," */", "        ","""", C132,"""",",")</f>
        <v>/* 2 */        "VESTIDOS CON BLANCAS TÚNICAS,",</v>
      </c>
      <c r="C132" s="13" t="s">
        <v>1261</v>
      </c>
      <c r="D132" s="13">
        <v>2</v>
      </c>
      <c r="E132" s="35" t="s">
        <v>1123</v>
      </c>
      <c r="F132" s="37">
        <v>18</v>
      </c>
      <c r="G132" s="37" t="s">
        <v>1214</v>
      </c>
      <c r="H132" s="31" t="s">
        <v>1150</v>
      </c>
      <c r="I132" s="29">
        <v>50</v>
      </c>
      <c r="J132" s="29"/>
      <c r="K132" s="35"/>
      <c r="L132" s="37"/>
      <c r="M132" s="37"/>
      <c r="O132"/>
      <c r="Q132"/>
    </row>
    <row r="133" spans="1:17" ht="27" x14ac:dyDescent="0.65">
      <c r="A133" s="13">
        <f t="shared" ref="A133:A156" si="34">+A132+1</f>
        <v>3</v>
      </c>
      <c r="B133" s="14" t="str">
        <f>_xlfn.CONCAT("/* ",A133," */", "        ","""", C133,"""",",")</f>
        <v>/* 3 */        "ATRAVESADO EL MAR ROJO,",</v>
      </c>
      <c r="C133" s="13" t="s">
        <v>1262</v>
      </c>
      <c r="D133" s="13">
        <v>3</v>
      </c>
      <c r="E133" s="32"/>
      <c r="F133" s="33">
        <v>5000</v>
      </c>
      <c r="G133" s="34"/>
      <c r="H133" s="30"/>
      <c r="I133" s="27"/>
      <c r="J133" s="28"/>
      <c r="K133" s="32"/>
      <c r="L133" s="33"/>
      <c r="M133" s="34"/>
      <c r="O133"/>
      <c r="Q133"/>
    </row>
    <row r="134" spans="1:17" ht="27" x14ac:dyDescent="0.65">
      <c r="A134" s="13">
        <f t="shared" si="34"/>
        <v>4</v>
      </c>
      <c r="B134" s="14" t="str">
        <f t="shared" ref="B134:B156" si="35">_xlfn.CONCAT("/* ",A134," */", "        ","""", C134,"""",",")</f>
        <v>/* 4 */        "CANTAMOS A CRISTO, EL SEÑOR",</v>
      </c>
      <c r="C134" s="20" t="s">
        <v>1263</v>
      </c>
      <c r="D134" s="13">
        <v>4</v>
      </c>
      <c r="E134" s="35" t="s">
        <v>1117</v>
      </c>
      <c r="F134" s="37">
        <v>18</v>
      </c>
      <c r="G134" s="37"/>
      <c r="H134" s="31"/>
      <c r="I134" s="29"/>
      <c r="J134" s="29"/>
      <c r="K134" s="35"/>
      <c r="L134" s="37"/>
      <c r="M134" s="37"/>
      <c r="O134"/>
      <c r="Q134"/>
    </row>
    <row r="135" spans="1:17" ht="27" x14ac:dyDescent="0.65">
      <c r="A135" s="13">
        <f t="shared" si="34"/>
        <v>5</v>
      </c>
      <c r="B135" s="14" t="str">
        <f t="shared" si="35"/>
        <v>/* 5 */        "A LA CENA DEL CORDERO,",</v>
      </c>
      <c r="C135" s="13" t="s">
        <v>1260</v>
      </c>
      <c r="D135" s="13">
        <v>1</v>
      </c>
      <c r="E135" s="32" t="s">
        <v>1123</v>
      </c>
      <c r="F135" s="33">
        <v>18</v>
      </c>
      <c r="G135" s="34" t="s">
        <v>1214</v>
      </c>
      <c r="H135" s="30" t="s">
        <v>1217</v>
      </c>
      <c r="I135" s="27">
        <v>50</v>
      </c>
      <c r="J135" s="28"/>
      <c r="K135" s="32"/>
      <c r="L135" s="33"/>
      <c r="M135" s="34"/>
      <c r="O135"/>
      <c r="Q135"/>
    </row>
    <row r="136" spans="1:17" ht="27" x14ac:dyDescent="0.65">
      <c r="A136" s="13">
        <f t="shared" si="34"/>
        <v>6</v>
      </c>
      <c r="B136" s="14" t="str">
        <f t="shared" si="35"/>
        <v>/* 6 */        "VESTIDOS CON BLANCAS TÚNICAS,",</v>
      </c>
      <c r="C136" s="13" t="s">
        <v>1261</v>
      </c>
      <c r="D136" s="13">
        <v>2</v>
      </c>
      <c r="E136" s="35" t="s">
        <v>1123</v>
      </c>
      <c r="F136" s="37">
        <v>18</v>
      </c>
      <c r="G136" s="37" t="s">
        <v>1214</v>
      </c>
      <c r="H136" s="31" t="s">
        <v>1150</v>
      </c>
      <c r="I136" s="29">
        <v>50</v>
      </c>
      <c r="J136" s="29"/>
      <c r="K136" s="35"/>
      <c r="L136" s="37"/>
      <c r="M136" s="37"/>
      <c r="O136"/>
    </row>
    <row r="137" spans="1:17" ht="27" x14ac:dyDescent="0.65">
      <c r="A137" s="13">
        <f t="shared" si="34"/>
        <v>7</v>
      </c>
      <c r="B137" s="14" t="str">
        <f t="shared" si="35"/>
        <v>/* 7 */        "ATRAVESADO EL MAR ROJO,",</v>
      </c>
      <c r="C137" s="13" t="s">
        <v>1262</v>
      </c>
      <c r="D137" s="13">
        <v>3</v>
      </c>
      <c r="E137" s="32"/>
      <c r="F137" s="33">
        <v>5000</v>
      </c>
      <c r="G137" s="34"/>
      <c r="H137" s="30"/>
      <c r="I137" s="27"/>
      <c r="J137" s="28"/>
      <c r="K137" s="32"/>
      <c r="L137" s="33"/>
      <c r="M137" s="34"/>
      <c r="O137"/>
    </row>
    <row r="138" spans="1:17" ht="27" x14ac:dyDescent="0.65">
      <c r="A138" s="13">
        <f t="shared" si="34"/>
        <v>8</v>
      </c>
      <c r="B138" s="14" t="str">
        <f t="shared" si="35"/>
        <v>/* 8 */        "CANTAMOS A CRISTO, EL SEÑOR",</v>
      </c>
      <c r="C138" s="20" t="s">
        <v>1263</v>
      </c>
      <c r="D138" s="13">
        <v>4</v>
      </c>
      <c r="E138" s="35" t="s">
        <v>1117</v>
      </c>
      <c r="F138" s="37">
        <v>18</v>
      </c>
      <c r="G138" s="37"/>
      <c r="H138" s="31"/>
      <c r="I138" s="29"/>
      <c r="J138" s="29"/>
      <c r="K138" s="35"/>
      <c r="L138" s="37"/>
      <c r="M138" s="37"/>
      <c r="O138"/>
    </row>
    <row r="139" spans="1:17" ht="27" x14ac:dyDescent="0.65">
      <c r="A139" s="13">
        <f t="shared" si="34"/>
        <v>9</v>
      </c>
      <c r="B139" s="14" t="str">
        <f t="shared" si="35"/>
        <v>/* 9 */        "A LA CENA DEL CORDERO,",</v>
      </c>
      <c r="C139" s="13" t="s">
        <v>1260</v>
      </c>
      <c r="D139" s="13">
        <v>1</v>
      </c>
      <c r="E139" s="32" t="s">
        <v>1123</v>
      </c>
      <c r="F139" s="33">
        <v>18</v>
      </c>
      <c r="G139" s="34" t="s">
        <v>1214</v>
      </c>
      <c r="H139" s="30" t="s">
        <v>1217</v>
      </c>
      <c r="I139" s="27">
        <v>50</v>
      </c>
      <c r="J139" s="28"/>
      <c r="K139" s="32"/>
      <c r="L139" s="33"/>
      <c r="M139" s="34"/>
      <c r="O139"/>
    </row>
    <row r="140" spans="1:17" ht="27" x14ac:dyDescent="0.65">
      <c r="A140" s="13">
        <f t="shared" si="34"/>
        <v>10</v>
      </c>
      <c r="B140" s="14" t="str">
        <f t="shared" si="35"/>
        <v>/* 10 */        "VESTIDOS CON BLANCAS TÚNICAS,",</v>
      </c>
      <c r="C140" s="13" t="s">
        <v>1261</v>
      </c>
      <c r="D140" s="13">
        <v>2</v>
      </c>
      <c r="E140" s="35" t="s">
        <v>1123</v>
      </c>
      <c r="F140" s="37">
        <v>18</v>
      </c>
      <c r="G140" s="37" t="s">
        <v>1214</v>
      </c>
      <c r="H140" s="31" t="s">
        <v>1150</v>
      </c>
      <c r="I140" s="29">
        <v>50</v>
      </c>
      <c r="J140" s="29"/>
      <c r="K140" s="35"/>
      <c r="L140" s="37"/>
      <c r="M140" s="37"/>
      <c r="O140"/>
    </row>
    <row r="141" spans="1:17" ht="27" x14ac:dyDescent="0.65">
      <c r="A141" s="13">
        <f t="shared" si="34"/>
        <v>11</v>
      </c>
      <c r="B141" s="14" t="str">
        <f t="shared" si="35"/>
        <v>/* 11 */        "ATRAVESADO EL MAR ROJO,",</v>
      </c>
      <c r="C141" s="13" t="s">
        <v>1262</v>
      </c>
      <c r="D141" s="13">
        <v>3</v>
      </c>
      <c r="E141" s="32"/>
      <c r="F141" s="33">
        <v>5000</v>
      </c>
      <c r="G141" s="34"/>
      <c r="H141" s="30"/>
      <c r="I141" s="27"/>
      <c r="J141" s="28"/>
      <c r="K141" s="32"/>
      <c r="L141" s="33"/>
      <c r="M141" s="34"/>
      <c r="O141"/>
    </row>
    <row r="142" spans="1:17" ht="27" x14ac:dyDescent="0.65">
      <c r="A142" s="13">
        <f t="shared" si="34"/>
        <v>12</v>
      </c>
      <c r="B142" s="14" t="str">
        <f t="shared" si="35"/>
        <v>/* 12 */        "CANTAMOS A CRISTO, EL SEÑOR",</v>
      </c>
      <c r="C142" s="20" t="s">
        <v>1263</v>
      </c>
      <c r="D142" s="13">
        <v>4</v>
      </c>
      <c r="E142" s="35" t="s">
        <v>1117</v>
      </c>
      <c r="F142" s="37">
        <v>18</v>
      </c>
      <c r="G142" s="37"/>
      <c r="H142" s="31"/>
      <c r="I142" s="29"/>
      <c r="J142" s="29"/>
      <c r="K142" s="35"/>
      <c r="L142" s="37"/>
      <c r="M142" s="37"/>
      <c r="O142"/>
    </row>
    <row r="143" spans="1:17" ht="27" x14ac:dyDescent="0.65">
      <c r="A143" s="13">
        <f t="shared" si="34"/>
        <v>13</v>
      </c>
      <c r="B143" s="14" t="str">
        <f t="shared" si="35"/>
        <v>/* 13 */        "AMÉN",</v>
      </c>
      <c r="C143" s="13" t="s">
        <v>1264</v>
      </c>
      <c r="D143" s="13">
        <f t="shared" ref="D143:D150" si="36">A143</f>
        <v>13</v>
      </c>
      <c r="E143" s="32" t="s">
        <v>1217</v>
      </c>
      <c r="F143" s="33">
        <v>18</v>
      </c>
      <c r="G143" s="34"/>
      <c r="H143" s="30" t="s">
        <v>1123</v>
      </c>
      <c r="I143" s="27">
        <v>20</v>
      </c>
      <c r="J143" s="28" t="s">
        <v>1214</v>
      </c>
      <c r="K143" s="32"/>
      <c r="L143" s="33"/>
      <c r="M143" s="34"/>
      <c r="O143"/>
    </row>
    <row r="144" spans="1:17" ht="27" hidden="1" x14ac:dyDescent="0.65">
      <c r="A144" s="13">
        <f t="shared" si="34"/>
        <v>14</v>
      </c>
      <c r="B144" s="14" t="str">
        <f t="shared" si="35"/>
        <v>/* 14 */        "",</v>
      </c>
      <c r="C144" s="20"/>
      <c r="D144" s="13">
        <f t="shared" si="36"/>
        <v>14</v>
      </c>
      <c r="E144" s="35" t="s">
        <v>1123</v>
      </c>
      <c r="F144" s="37">
        <v>35</v>
      </c>
      <c r="G144" s="37" t="s">
        <v>1214</v>
      </c>
      <c r="H144" s="31"/>
      <c r="I144" s="29"/>
      <c r="J144" s="29"/>
      <c r="K144" s="35"/>
      <c r="L144" s="37"/>
      <c r="M144" s="37"/>
      <c r="O144"/>
    </row>
    <row r="145" spans="1:28" ht="27" hidden="1" x14ac:dyDescent="0.65">
      <c r="A145" s="13">
        <f t="shared" si="34"/>
        <v>15</v>
      </c>
      <c r="B145" s="14" t="str">
        <f t="shared" si="35"/>
        <v>/* 15 */        "",</v>
      </c>
      <c r="D145" s="13">
        <f t="shared" si="36"/>
        <v>15</v>
      </c>
      <c r="E145" s="32" t="s">
        <v>1178</v>
      </c>
      <c r="F145" s="33">
        <v>2</v>
      </c>
      <c r="G145" s="34" t="s">
        <v>1214</v>
      </c>
      <c r="H145" s="30" t="s">
        <v>1117</v>
      </c>
      <c r="I145" s="27">
        <v>77</v>
      </c>
      <c r="J145" s="28"/>
      <c r="K145" s="32"/>
      <c r="L145" s="33"/>
      <c r="M145" s="34"/>
      <c r="O145"/>
    </row>
    <row r="146" spans="1:28" ht="27" hidden="1" x14ac:dyDescent="0.65">
      <c r="A146" s="13">
        <f t="shared" si="34"/>
        <v>16</v>
      </c>
      <c r="B146" s="14" t="str">
        <f t="shared" si="35"/>
        <v>/* 16 */        "",</v>
      </c>
      <c r="D146" s="13">
        <f t="shared" si="36"/>
        <v>16</v>
      </c>
      <c r="E146" s="35" t="s">
        <v>1123</v>
      </c>
      <c r="F146" s="37">
        <v>2</v>
      </c>
      <c r="G146" s="37" t="s">
        <v>1214</v>
      </c>
      <c r="H146" s="31"/>
      <c r="I146" s="29"/>
      <c r="J146" s="29"/>
      <c r="K146" s="35"/>
      <c r="L146" s="37"/>
      <c r="M146" s="37"/>
      <c r="O146"/>
    </row>
    <row r="147" spans="1:28" ht="27" hidden="1" x14ac:dyDescent="0.65">
      <c r="A147" s="13">
        <f t="shared" si="34"/>
        <v>17</v>
      </c>
      <c r="B147" s="14" t="str">
        <f t="shared" si="35"/>
        <v>/* 17 */        "",</v>
      </c>
      <c r="D147" s="13">
        <f t="shared" si="36"/>
        <v>17</v>
      </c>
      <c r="E147" s="32" t="s">
        <v>1178</v>
      </c>
      <c r="F147" s="33">
        <v>44</v>
      </c>
      <c r="G147" s="34" t="s">
        <v>1214</v>
      </c>
      <c r="H147" s="30"/>
      <c r="I147" s="27"/>
      <c r="J147" s="28"/>
      <c r="K147" s="32"/>
      <c r="L147" s="33"/>
      <c r="M147" s="34"/>
      <c r="O147"/>
    </row>
    <row r="148" spans="1:28" ht="27" hidden="1" x14ac:dyDescent="0.65">
      <c r="A148" s="13">
        <f t="shared" si="34"/>
        <v>18</v>
      </c>
      <c r="B148" s="14" t="str">
        <f t="shared" si="35"/>
        <v>/* 18 */        "",</v>
      </c>
      <c r="D148" s="13">
        <f t="shared" si="36"/>
        <v>18</v>
      </c>
      <c r="E148" s="35" t="s">
        <v>1117</v>
      </c>
      <c r="F148" s="37">
        <v>14</v>
      </c>
      <c r="G148" s="37"/>
      <c r="H148" s="31"/>
      <c r="I148" s="29"/>
      <c r="J148" s="29"/>
      <c r="K148" s="35"/>
      <c r="L148" s="37"/>
      <c r="M148" s="37"/>
      <c r="O148"/>
    </row>
    <row r="149" spans="1:28" ht="27" hidden="1" x14ac:dyDescent="0.65">
      <c r="A149" s="13">
        <f t="shared" si="34"/>
        <v>19</v>
      </c>
      <c r="B149" s="14" t="str">
        <f t="shared" si="35"/>
        <v>/* 19 */        "",</v>
      </c>
      <c r="C149" s="20"/>
      <c r="D149" s="13">
        <f t="shared" si="36"/>
        <v>19</v>
      </c>
      <c r="E149" s="32" t="s">
        <v>1123</v>
      </c>
      <c r="F149" s="33">
        <v>35</v>
      </c>
      <c r="G149" s="34" t="s">
        <v>1214</v>
      </c>
      <c r="H149" s="30"/>
      <c r="I149" s="27"/>
      <c r="J149" s="28"/>
      <c r="K149" s="32"/>
      <c r="L149" s="33"/>
      <c r="M149" s="34"/>
      <c r="O149"/>
    </row>
    <row r="150" spans="1:28" ht="27" hidden="1" x14ac:dyDescent="0.65">
      <c r="A150" s="13">
        <f t="shared" si="34"/>
        <v>20</v>
      </c>
      <c r="B150" s="14" t="str">
        <f t="shared" si="35"/>
        <v>/* 20 */        "",</v>
      </c>
      <c r="D150" s="13">
        <f t="shared" si="36"/>
        <v>20</v>
      </c>
      <c r="E150" s="35" t="s">
        <v>1178</v>
      </c>
      <c r="F150" s="37">
        <v>2</v>
      </c>
      <c r="G150" s="37" t="s">
        <v>1214</v>
      </c>
      <c r="H150" s="31" t="s">
        <v>1117</v>
      </c>
      <c r="I150" s="29">
        <v>77</v>
      </c>
      <c r="J150" s="29"/>
      <c r="K150" s="35"/>
      <c r="L150" s="37"/>
      <c r="M150" s="37"/>
      <c r="O150"/>
    </row>
    <row r="151" spans="1:28" ht="27" hidden="1" x14ac:dyDescent="0.65">
      <c r="A151" s="13">
        <f t="shared" si="34"/>
        <v>21</v>
      </c>
      <c r="B151" s="14" t="str">
        <f t="shared" si="35"/>
        <v>/* 21 */        "",</v>
      </c>
      <c r="E151" s="32"/>
      <c r="F151" s="33"/>
      <c r="G151" s="34"/>
      <c r="H151" s="30"/>
      <c r="I151" s="27"/>
      <c r="J151" s="28"/>
      <c r="K151" s="32"/>
      <c r="L151" s="33"/>
      <c r="M151" s="34"/>
      <c r="O151"/>
    </row>
    <row r="152" spans="1:28" ht="27" hidden="1" x14ac:dyDescent="0.65">
      <c r="A152" s="13">
        <f t="shared" si="34"/>
        <v>22</v>
      </c>
      <c r="B152" s="14" t="str">
        <f t="shared" si="35"/>
        <v>/* 22 */        "",</v>
      </c>
      <c r="E152" s="35"/>
      <c r="F152" s="37"/>
      <c r="G152" s="37"/>
      <c r="H152" s="31"/>
      <c r="I152" s="29"/>
      <c r="J152" s="29"/>
      <c r="K152" s="35"/>
      <c r="L152" s="37"/>
      <c r="M152" s="37"/>
      <c r="O152"/>
    </row>
    <row r="153" spans="1:28" ht="27" hidden="1" x14ac:dyDescent="0.65">
      <c r="A153" s="13">
        <f t="shared" si="34"/>
        <v>23</v>
      </c>
      <c r="B153" s="14" t="str">
        <f t="shared" si="35"/>
        <v>/* 23 */        "",</v>
      </c>
      <c r="E153" s="32"/>
      <c r="F153" s="33"/>
      <c r="G153" s="34"/>
      <c r="H153" s="30"/>
      <c r="I153" s="27"/>
      <c r="J153" s="28"/>
      <c r="K153" s="32"/>
      <c r="L153" s="33"/>
      <c r="M153" s="34"/>
      <c r="O153"/>
    </row>
    <row r="154" spans="1:28" ht="27" hidden="1" x14ac:dyDescent="0.65">
      <c r="A154" s="13">
        <f t="shared" si="34"/>
        <v>24</v>
      </c>
      <c r="B154" s="14" t="str">
        <f t="shared" si="35"/>
        <v>/* 24 */        "",</v>
      </c>
      <c r="E154" s="35"/>
      <c r="F154" s="37"/>
      <c r="G154" s="37"/>
      <c r="H154" s="31"/>
      <c r="I154" s="29"/>
      <c r="J154" s="29"/>
      <c r="K154" s="35"/>
      <c r="L154" s="37"/>
      <c r="M154" s="37"/>
      <c r="O154"/>
    </row>
    <row r="155" spans="1:28" ht="27" hidden="1" x14ac:dyDescent="0.65">
      <c r="A155" s="13">
        <f t="shared" si="34"/>
        <v>25</v>
      </c>
      <c r="B155" s="14" t="str">
        <f t="shared" si="35"/>
        <v>/* 25 */        "",</v>
      </c>
      <c r="E155" s="32"/>
      <c r="F155" s="33"/>
      <c r="G155" s="34"/>
      <c r="H155" s="30"/>
      <c r="I155" s="27"/>
      <c r="J155" s="28"/>
      <c r="K155" s="32"/>
      <c r="L155" s="33"/>
      <c r="M155" s="34"/>
      <c r="O155"/>
    </row>
    <row r="156" spans="1:28" ht="27" hidden="1" x14ac:dyDescent="0.65">
      <c r="A156" s="13">
        <f t="shared" si="34"/>
        <v>26</v>
      </c>
      <c r="B156" s="14" t="str">
        <f t="shared" si="35"/>
        <v>/* 26 */        "",</v>
      </c>
      <c r="E156" s="35"/>
      <c r="F156" s="37"/>
      <c r="G156" s="37"/>
      <c r="H156" s="31"/>
      <c r="I156" s="29"/>
      <c r="J156" s="29"/>
      <c r="K156" s="35"/>
      <c r="L156" s="37"/>
      <c r="M156" s="37"/>
      <c r="O156"/>
    </row>
    <row r="157" spans="1:28" ht="27" x14ac:dyDescent="0.65">
      <c r="E157" s="35"/>
      <c r="F157" s="37"/>
      <c r="G157" s="37"/>
      <c r="H157" s="31"/>
      <c r="I157" s="29"/>
      <c r="J157" s="29"/>
      <c r="K157" s="35"/>
      <c r="L157" s="37"/>
      <c r="M157" s="37"/>
      <c r="O157"/>
    </row>
    <row r="158" spans="1:28" ht="36.5" x14ac:dyDescent="0.55000000000000004">
      <c r="B158" s="62" t="s">
        <v>1218</v>
      </c>
      <c r="K158" s="22"/>
      <c r="L158" s="22"/>
      <c r="M158" s="22"/>
      <c r="O158" s="22"/>
      <c r="P158" s="50"/>
      <c r="R158" s="43"/>
    </row>
    <row r="159" spans="1:28" x14ac:dyDescent="0.55000000000000004">
      <c r="B159" s="64" t="s">
        <v>1331</v>
      </c>
      <c r="F159" t="s">
        <v>1222</v>
      </c>
      <c r="G159" t="s">
        <v>1223</v>
      </c>
      <c r="H159" t="s">
        <v>152</v>
      </c>
      <c r="I159"/>
      <c r="J159" s="23" t="s">
        <v>1214</v>
      </c>
      <c r="L159" t="s">
        <v>1222</v>
      </c>
      <c r="N159" s="42" t="s">
        <v>1223</v>
      </c>
      <c r="O159" t="s">
        <v>152</v>
      </c>
      <c r="Q159" s="22" t="s">
        <v>1214</v>
      </c>
      <c r="S159" t="s">
        <v>1222</v>
      </c>
      <c r="U159" t="s">
        <v>1223</v>
      </c>
      <c r="V159" t="s">
        <v>152</v>
      </c>
      <c r="X159" t="s">
        <v>1214</v>
      </c>
    </row>
    <row r="160" spans="1:28" ht="24" x14ac:dyDescent="0.55000000000000004">
      <c r="A160" s="13">
        <v>1</v>
      </c>
      <c r="B160" s="14" t="str">
        <f>_xlfn.CONCAT("/* ",A160,"*/      ",E160:Y160)</f>
        <v>/* 1*/      [ac("La", "cp18","m"), ac("Sol","cp50","")],</v>
      </c>
      <c r="C160" s="14"/>
      <c r="D160" s="14">
        <f>A160</f>
        <v>1</v>
      </c>
      <c r="E160" s="44" t="s">
        <v>1211</v>
      </c>
      <c r="F160" s="38" t="str">
        <f>IF(E131="","",E131)</f>
        <v>La</v>
      </c>
      <c r="G160" s="44" t="s">
        <v>1212</v>
      </c>
      <c r="H160" s="21">
        <f>IF(F131="","",F131)</f>
        <v>18</v>
      </c>
      <c r="I160" s="44" t="s">
        <v>1213</v>
      </c>
      <c r="J160" s="21" t="str">
        <f>IF(G131="","",G131)</f>
        <v>m</v>
      </c>
      <c r="K160" t="str">
        <f t="shared" ref="K160:K188" si="37">IF(L160="","""","""), ac(""")</f>
        <v>"), ac("</v>
      </c>
      <c r="L160" s="47" t="str">
        <f>IF(H131="","",H131)</f>
        <v>Sol</v>
      </c>
      <c r="M160" s="52" t="str">
        <f t="shared" ref="M160:M188" si="38">IF(L160="","",""",""")</f>
        <v>","</v>
      </c>
      <c r="N160" s="53" t="str">
        <f t="shared" ref="N160:N188" si="39">IF(L160="","","cp")</f>
        <v>cp</v>
      </c>
      <c r="O160" s="25">
        <f>IF(I131="","",I131)</f>
        <v>50</v>
      </c>
      <c r="P160" s="53" t="str">
        <f t="shared" ref="P160:P188" si="40">IF(L160="","",""",""")</f>
        <v>","</v>
      </c>
      <c r="Q160" s="25" t="str">
        <f>IF(J131="","",J131)</f>
        <v/>
      </c>
      <c r="R160" t="str">
        <f>IF(S160="",IF(L160="",")],",""")],"),"), ac(")</f>
        <v>")],</v>
      </c>
      <c r="S160" s="38" t="str">
        <f>IF(K131="","",K131)</f>
        <v/>
      </c>
      <c r="T160" s="44" t="str">
        <f t="shared" ref="T160:T188" si="41">IF(S160="","",""",""")</f>
        <v/>
      </c>
      <c r="U160" s="44" t="str">
        <f t="shared" ref="U160:U188" si="42">IF(S160="","","cp")</f>
        <v/>
      </c>
      <c r="V160" s="21" t="str">
        <f>IF(L131="","",L131)</f>
        <v/>
      </c>
      <c r="W160" s="44" t="str">
        <f t="shared" ref="W160:W188" si="43">IF(S160="","",""",""")</f>
        <v/>
      </c>
      <c r="X160" s="21" t="str">
        <f>IF(M131="","",M131)</f>
        <v/>
      </c>
      <c r="Y160" s="44" t="str">
        <f t="shared" ref="Y160:Y188" si="44">IF(S160="","",IF(L160="","",")],"))</f>
        <v/>
      </c>
      <c r="AB160" s="9"/>
    </row>
    <row r="161" spans="1:25" ht="24" x14ac:dyDescent="0.55000000000000004">
      <c r="A161" s="13">
        <f>+A160+1</f>
        <v>2</v>
      </c>
      <c r="B161" s="14" t="str">
        <f t="shared" ref="B161:B188" si="45">_xlfn.CONCAT("/* ",A161,"*/      ",E161:Y161)</f>
        <v>/* 2*/      [ac("La", "cp18","m"), ac("Fa","cp50","")],</v>
      </c>
      <c r="C161" s="14"/>
      <c r="D161" s="14">
        <f t="shared" ref="D161:D182" si="46">A161</f>
        <v>2</v>
      </c>
      <c r="E161" s="45" t="s">
        <v>1211</v>
      </c>
      <c r="F161" s="46" t="str">
        <f>IF(E132="","",E132)</f>
        <v>La</v>
      </c>
      <c r="G161" s="45" t="s">
        <v>1212</v>
      </c>
      <c r="H161" s="24">
        <f>IF(F132="","",F132)</f>
        <v>18</v>
      </c>
      <c r="I161" s="45" t="s">
        <v>1213</v>
      </c>
      <c r="J161" s="24" t="str">
        <f>IF(G132="","",G132)</f>
        <v>m</v>
      </c>
      <c r="K161" t="str">
        <f t="shared" si="37"/>
        <v>"), ac("</v>
      </c>
      <c r="L161" s="48" t="str">
        <f>IF(H132="","",H132)</f>
        <v>Fa</v>
      </c>
      <c r="M161" s="54" t="str">
        <f t="shared" si="38"/>
        <v>","</v>
      </c>
      <c r="N161" s="55" t="str">
        <f t="shared" si="39"/>
        <v>cp</v>
      </c>
      <c r="O161" s="26">
        <f>IF(I132="","",I132)</f>
        <v>50</v>
      </c>
      <c r="P161" s="55" t="str">
        <f t="shared" si="40"/>
        <v>","</v>
      </c>
      <c r="Q161" s="26" t="str">
        <f>IF(J132="","",J132)</f>
        <v/>
      </c>
      <c r="R161" t="str">
        <f t="shared" ref="R161:R188" si="47">IF(S161="",IF(L161="",")],",""")],"),"), ac(")</f>
        <v>")],</v>
      </c>
      <c r="S161" s="46" t="str">
        <f>IF(K132="","",K132)</f>
        <v/>
      </c>
      <c r="T161" s="45" t="str">
        <f t="shared" si="41"/>
        <v/>
      </c>
      <c r="U161" s="45" t="str">
        <f t="shared" si="42"/>
        <v/>
      </c>
      <c r="V161" s="24" t="str">
        <f>IF(L132="","",L132)</f>
        <v/>
      </c>
      <c r="W161" s="45" t="str">
        <f t="shared" si="43"/>
        <v/>
      </c>
      <c r="X161" s="24" t="str">
        <f>IF(M132="","",M132)</f>
        <v/>
      </c>
      <c r="Y161" s="45" t="str">
        <f t="shared" si="44"/>
        <v/>
      </c>
    </row>
    <row r="162" spans="1:25" ht="24" x14ac:dyDescent="0.55000000000000004">
      <c r="A162" s="13">
        <f t="shared" ref="A162:A188" si="48">+A161+1</f>
        <v>3</v>
      </c>
      <c r="B162" s="14" t="str">
        <f t="shared" si="45"/>
        <v>/* 3*/      [ac("", "cp5000","")],</v>
      </c>
      <c r="C162" s="14"/>
      <c r="D162" s="14">
        <f t="shared" si="46"/>
        <v>3</v>
      </c>
      <c r="E162" s="44" t="s">
        <v>1211</v>
      </c>
      <c r="F162" s="38" t="str">
        <f>IF(E133="","",E133)</f>
        <v/>
      </c>
      <c r="G162" s="44" t="s">
        <v>1212</v>
      </c>
      <c r="H162" s="21">
        <f>IF(F133="","",F133)</f>
        <v>5000</v>
      </c>
      <c r="I162" s="44" t="s">
        <v>1213</v>
      </c>
      <c r="J162" s="21" t="str">
        <f>IF(G133="","",G133)</f>
        <v/>
      </c>
      <c r="K162" t="str">
        <f t="shared" si="37"/>
        <v>"</v>
      </c>
      <c r="L162" s="47" t="str">
        <f>IF(H133="","",H133)</f>
        <v/>
      </c>
      <c r="M162" s="52" t="str">
        <f t="shared" si="38"/>
        <v/>
      </c>
      <c r="N162" s="53" t="str">
        <f t="shared" si="39"/>
        <v/>
      </c>
      <c r="O162" s="25" t="str">
        <f>IF(I133="","",I133)</f>
        <v/>
      </c>
      <c r="P162" s="53" t="str">
        <f t="shared" si="40"/>
        <v/>
      </c>
      <c r="Q162" s="25" t="str">
        <f>IF(J133="","",J133)</f>
        <v/>
      </c>
      <c r="R162" t="str">
        <f t="shared" si="47"/>
        <v>)],</v>
      </c>
      <c r="S162" s="38" t="str">
        <f>IF(K133="","",K133)</f>
        <v/>
      </c>
      <c r="T162" s="44" t="str">
        <f t="shared" si="41"/>
        <v/>
      </c>
      <c r="U162" s="44" t="str">
        <f t="shared" si="42"/>
        <v/>
      </c>
      <c r="V162" s="21" t="str">
        <f>IF(L133="","",L133)</f>
        <v/>
      </c>
      <c r="W162" s="44" t="str">
        <f t="shared" si="43"/>
        <v/>
      </c>
      <c r="X162" s="21" t="str">
        <f>IF(M133="","",M133)</f>
        <v/>
      </c>
      <c r="Y162" s="44" t="str">
        <f t="shared" si="44"/>
        <v/>
      </c>
    </row>
    <row r="163" spans="1:25" ht="24" x14ac:dyDescent="0.55000000000000004">
      <c r="A163" s="13">
        <f t="shared" si="48"/>
        <v>4</v>
      </c>
      <c r="B163" s="14" t="str">
        <f t="shared" si="45"/>
        <v>/* 4*/      [ac("Mi", "cp18","")],</v>
      </c>
      <c r="C163" s="14"/>
      <c r="D163" s="14">
        <f t="shared" si="46"/>
        <v>4</v>
      </c>
      <c r="E163" s="45" t="s">
        <v>1211</v>
      </c>
      <c r="F163" s="46" t="str">
        <f>IF(E134="","",E134)</f>
        <v>Mi</v>
      </c>
      <c r="G163" s="45" t="s">
        <v>1212</v>
      </c>
      <c r="H163" s="24">
        <f t="shared" ref="H163" si="49">IF(F134="","",F134)</f>
        <v>18</v>
      </c>
      <c r="I163" s="45" t="s">
        <v>1213</v>
      </c>
      <c r="J163" s="24" t="str">
        <f t="shared" ref="J163" si="50">IF(G134="","",G134)</f>
        <v/>
      </c>
      <c r="K163" t="str">
        <f t="shared" si="37"/>
        <v>"</v>
      </c>
      <c r="L163" s="48" t="str">
        <f>IF(H134="","",H134)</f>
        <v/>
      </c>
      <c r="M163" s="54" t="str">
        <f t="shared" si="38"/>
        <v/>
      </c>
      <c r="N163" s="55" t="str">
        <f t="shared" si="39"/>
        <v/>
      </c>
      <c r="O163" s="26" t="str">
        <f>IF(I134="","",I134)</f>
        <v/>
      </c>
      <c r="P163" s="55" t="str">
        <f t="shared" si="40"/>
        <v/>
      </c>
      <c r="Q163" s="26" t="str">
        <f>IF(J134="","",J134)</f>
        <v/>
      </c>
      <c r="R163" t="str">
        <f t="shared" si="47"/>
        <v>)],</v>
      </c>
      <c r="S163" s="46" t="str">
        <f>IF(K134="","",K134)</f>
        <v/>
      </c>
      <c r="T163" s="45" t="str">
        <f t="shared" si="41"/>
        <v/>
      </c>
      <c r="U163" s="45" t="str">
        <f t="shared" si="42"/>
        <v/>
      </c>
      <c r="V163" s="24" t="str">
        <f>IF(L134="","",L134)</f>
        <v/>
      </c>
      <c r="W163" s="45" t="str">
        <f t="shared" si="43"/>
        <v/>
      </c>
      <c r="X163" s="24" t="str">
        <f>IF(M134="","",M134)</f>
        <v/>
      </c>
      <c r="Y163" s="45" t="str">
        <f t="shared" si="44"/>
        <v/>
      </c>
    </row>
    <row r="164" spans="1:25" ht="24" x14ac:dyDescent="0.55000000000000004">
      <c r="C164" s="14"/>
      <c r="D164" s="14"/>
      <c r="E164" s="45"/>
      <c r="F164" s="46"/>
      <c r="G164" s="45"/>
      <c r="H164" s="24"/>
      <c r="I164" s="45"/>
      <c r="J164" s="24"/>
      <c r="L164" s="48"/>
      <c r="M164" s="54"/>
      <c r="N164" s="55"/>
      <c r="O164" s="26"/>
      <c r="P164" s="55"/>
      <c r="Q164" s="26"/>
      <c r="R164"/>
      <c r="S164" s="46"/>
      <c r="T164" s="45"/>
      <c r="U164" s="45"/>
      <c r="V164" s="24"/>
      <c r="W164" s="45"/>
      <c r="X164" s="24"/>
      <c r="Y164" s="45"/>
    </row>
    <row r="165" spans="1:25" ht="24" x14ac:dyDescent="0.55000000000000004">
      <c r="A165" s="13">
        <f>+A163+1</f>
        <v>5</v>
      </c>
      <c r="B165" s="14" t="str">
        <f t="shared" si="45"/>
        <v>/* 5*/      [ac("La", "cp18","m"), ac("Sol","cp50","")],</v>
      </c>
      <c r="C165" s="14"/>
      <c r="D165" s="14">
        <f t="shared" si="46"/>
        <v>5</v>
      </c>
      <c r="E165" s="44" t="s">
        <v>1211</v>
      </c>
      <c r="F165" s="38" t="str">
        <f>IF(E135="","",E135)</f>
        <v>La</v>
      </c>
      <c r="G165" s="44" t="s">
        <v>1212</v>
      </c>
      <c r="H165" s="21">
        <f>IF(F135="","",F135)</f>
        <v>18</v>
      </c>
      <c r="I165" s="44" t="s">
        <v>1213</v>
      </c>
      <c r="J165" s="21" t="str">
        <f>IF(G135="","",G135)</f>
        <v>m</v>
      </c>
      <c r="K165" t="str">
        <f t="shared" si="37"/>
        <v>"), ac("</v>
      </c>
      <c r="L165" s="47" t="str">
        <f>IF(H135="","",H135)</f>
        <v>Sol</v>
      </c>
      <c r="M165" s="52" t="str">
        <f t="shared" si="38"/>
        <v>","</v>
      </c>
      <c r="N165" s="53" t="str">
        <f t="shared" si="39"/>
        <v>cp</v>
      </c>
      <c r="O165" s="25">
        <f>IF(I135="","",I135)</f>
        <v>50</v>
      </c>
      <c r="P165" s="53" t="str">
        <f t="shared" si="40"/>
        <v>","</v>
      </c>
      <c r="Q165" s="25" t="str">
        <f>IF(J135="","",J135)</f>
        <v/>
      </c>
      <c r="R165" t="str">
        <f t="shared" si="47"/>
        <v>")],</v>
      </c>
      <c r="S165" s="38" t="str">
        <f>IF(K135="","",K135)</f>
        <v/>
      </c>
      <c r="T165" s="44" t="str">
        <f t="shared" si="41"/>
        <v/>
      </c>
      <c r="U165" s="44" t="str">
        <f t="shared" si="42"/>
        <v/>
      </c>
      <c r="V165" s="21" t="str">
        <f>IF(L135="","",L135)</f>
        <v/>
      </c>
      <c r="W165" s="44" t="str">
        <f t="shared" si="43"/>
        <v/>
      </c>
      <c r="X165" s="21" t="str">
        <f>IF(M135="","",M135)</f>
        <v/>
      </c>
      <c r="Y165" s="44" t="str">
        <f t="shared" si="44"/>
        <v/>
      </c>
    </row>
    <row r="166" spans="1:25" ht="24" x14ac:dyDescent="0.55000000000000004">
      <c r="A166" s="13">
        <f t="shared" si="48"/>
        <v>6</v>
      </c>
      <c r="B166" s="14" t="str">
        <f t="shared" si="45"/>
        <v>/* 6*/      [ac("La", "cp18","m"), ac("Fa","cp50","")],</v>
      </c>
      <c r="C166" s="14"/>
      <c r="D166" s="14">
        <f t="shared" si="46"/>
        <v>6</v>
      </c>
      <c r="E166" s="45" t="s">
        <v>1211</v>
      </c>
      <c r="F166" s="46" t="str">
        <f>IF(E136="","",E136)</f>
        <v>La</v>
      </c>
      <c r="G166" s="45" t="s">
        <v>1212</v>
      </c>
      <c r="H166" s="24">
        <f t="shared" ref="H166" si="51">IF(F136="","",F136)</f>
        <v>18</v>
      </c>
      <c r="I166" s="45" t="s">
        <v>1213</v>
      </c>
      <c r="J166" s="24" t="str">
        <f t="shared" ref="J166" si="52">IF(G136="","",G136)</f>
        <v>m</v>
      </c>
      <c r="K166" t="str">
        <f t="shared" si="37"/>
        <v>"), ac("</v>
      </c>
      <c r="L166" s="48" t="str">
        <f>IF(H136="","",H136)</f>
        <v>Fa</v>
      </c>
      <c r="M166" s="54" t="str">
        <f t="shared" si="38"/>
        <v>","</v>
      </c>
      <c r="N166" s="55" t="str">
        <f t="shared" si="39"/>
        <v>cp</v>
      </c>
      <c r="O166" s="26">
        <f>IF(I136="","",I136)</f>
        <v>50</v>
      </c>
      <c r="P166" s="55" t="str">
        <f t="shared" si="40"/>
        <v>","</v>
      </c>
      <c r="Q166" s="26" t="str">
        <f>IF(J136="","",J136)</f>
        <v/>
      </c>
      <c r="R166" t="str">
        <f t="shared" si="47"/>
        <v>")],</v>
      </c>
      <c r="S166" s="46" t="str">
        <f>IF(K136="","",K136)</f>
        <v/>
      </c>
      <c r="T166" s="45" t="str">
        <f t="shared" si="41"/>
        <v/>
      </c>
      <c r="U166" s="45" t="str">
        <f t="shared" si="42"/>
        <v/>
      </c>
      <c r="V166" s="24" t="str">
        <f>IF(L136="","",L136)</f>
        <v/>
      </c>
      <c r="W166" s="45" t="str">
        <f t="shared" si="43"/>
        <v/>
      </c>
      <c r="X166" s="24" t="str">
        <f>IF(M136="","",M136)</f>
        <v/>
      </c>
      <c r="Y166" s="45" t="str">
        <f t="shared" si="44"/>
        <v/>
      </c>
    </row>
    <row r="167" spans="1:25" ht="24" x14ac:dyDescent="0.55000000000000004">
      <c r="A167" s="13">
        <f t="shared" si="48"/>
        <v>7</v>
      </c>
      <c r="B167" s="14" t="str">
        <f t="shared" si="45"/>
        <v>/* 7*/      [ac("", "cp5000","")],</v>
      </c>
      <c r="C167" s="14"/>
      <c r="D167" s="14">
        <f t="shared" si="46"/>
        <v>7</v>
      </c>
      <c r="E167" s="44" t="s">
        <v>1211</v>
      </c>
      <c r="F167" s="38" t="str">
        <f>IF(E137="","",E137)</f>
        <v/>
      </c>
      <c r="G167" s="44" t="s">
        <v>1212</v>
      </c>
      <c r="H167" s="21">
        <f>IF(F137="","",F137)</f>
        <v>5000</v>
      </c>
      <c r="I167" s="44" t="s">
        <v>1213</v>
      </c>
      <c r="J167" s="21" t="str">
        <f>IF(G137="","",G137)</f>
        <v/>
      </c>
      <c r="K167" t="str">
        <f t="shared" si="37"/>
        <v>"</v>
      </c>
      <c r="L167" s="47" t="str">
        <f>IF(H137="","",H137)</f>
        <v/>
      </c>
      <c r="M167" s="52" t="str">
        <f t="shared" si="38"/>
        <v/>
      </c>
      <c r="N167" s="53" t="str">
        <f t="shared" si="39"/>
        <v/>
      </c>
      <c r="O167" s="25" t="str">
        <f>IF(I137="","",I137)</f>
        <v/>
      </c>
      <c r="P167" s="53" t="str">
        <f t="shared" si="40"/>
        <v/>
      </c>
      <c r="Q167" s="25" t="str">
        <f>IF(J137="","",J137)</f>
        <v/>
      </c>
      <c r="R167" t="str">
        <f t="shared" si="47"/>
        <v>)],</v>
      </c>
      <c r="S167" s="38" t="str">
        <f>IF(K137="","",K137)</f>
        <v/>
      </c>
      <c r="T167" s="44" t="str">
        <f t="shared" si="41"/>
        <v/>
      </c>
      <c r="U167" s="44" t="str">
        <f t="shared" si="42"/>
        <v/>
      </c>
      <c r="V167" s="21" t="str">
        <f>IF(L137="","",L137)</f>
        <v/>
      </c>
      <c r="W167" s="44" t="str">
        <f t="shared" si="43"/>
        <v/>
      </c>
      <c r="X167" s="21" t="str">
        <f>IF(M137="","",M137)</f>
        <v/>
      </c>
      <c r="Y167" s="44" t="str">
        <f t="shared" si="44"/>
        <v/>
      </c>
    </row>
    <row r="168" spans="1:25" ht="24" x14ac:dyDescent="0.55000000000000004">
      <c r="A168" s="13">
        <f t="shared" si="48"/>
        <v>8</v>
      </c>
      <c r="B168" s="14" t="str">
        <f t="shared" si="45"/>
        <v>/* 8*/      [ac("Mi", "cp18","")],</v>
      </c>
      <c r="C168" s="14"/>
      <c r="D168" s="14">
        <f t="shared" si="46"/>
        <v>8</v>
      </c>
      <c r="E168" s="45" t="s">
        <v>1211</v>
      </c>
      <c r="F168" s="46" t="str">
        <f>IF(E138="","",E138)</f>
        <v>Mi</v>
      </c>
      <c r="G168" s="45" t="s">
        <v>1212</v>
      </c>
      <c r="H168" s="24">
        <f t="shared" ref="H168" si="53">IF(F138="","",F138)</f>
        <v>18</v>
      </c>
      <c r="I168" s="45" t="s">
        <v>1213</v>
      </c>
      <c r="J168" s="24" t="str">
        <f t="shared" ref="J168" si="54">IF(G138="","",G138)</f>
        <v/>
      </c>
      <c r="K168" t="str">
        <f t="shared" si="37"/>
        <v>"</v>
      </c>
      <c r="L168" s="48" t="str">
        <f>IF(H138="","",H138)</f>
        <v/>
      </c>
      <c r="M168" s="54" t="str">
        <f t="shared" si="38"/>
        <v/>
      </c>
      <c r="N168" s="55" t="str">
        <f t="shared" si="39"/>
        <v/>
      </c>
      <c r="O168" s="26" t="str">
        <f>IF(I138="","",I138)</f>
        <v/>
      </c>
      <c r="P168" s="55" t="str">
        <f t="shared" si="40"/>
        <v/>
      </c>
      <c r="Q168" s="26" t="str">
        <f>IF(J138="","",J138)</f>
        <v/>
      </c>
      <c r="R168" t="str">
        <f t="shared" si="47"/>
        <v>)],</v>
      </c>
      <c r="S168" s="46" t="str">
        <f>IF(K138="","",K138)</f>
        <v/>
      </c>
      <c r="T168" s="45" t="str">
        <f t="shared" si="41"/>
        <v/>
      </c>
      <c r="U168" s="45" t="str">
        <f t="shared" si="42"/>
        <v/>
      </c>
      <c r="V168" s="24" t="str">
        <f>IF(L138="","",L138)</f>
        <v/>
      </c>
      <c r="W168" s="45" t="str">
        <f t="shared" si="43"/>
        <v/>
      </c>
      <c r="X168" s="24" t="str">
        <f>IF(M138="","",M138)</f>
        <v/>
      </c>
      <c r="Y168" s="45" t="str">
        <f t="shared" si="44"/>
        <v/>
      </c>
    </row>
    <row r="169" spans="1:25" ht="24" x14ac:dyDescent="0.55000000000000004">
      <c r="C169" s="14"/>
      <c r="D169" s="14"/>
      <c r="E169" s="45"/>
      <c r="F169" s="46"/>
      <c r="G169" s="45"/>
      <c r="H169" s="24"/>
      <c r="I169" s="45"/>
      <c r="J169" s="24"/>
      <c r="L169" s="48"/>
      <c r="M169" s="54"/>
      <c r="N169" s="55"/>
      <c r="O169" s="26"/>
      <c r="P169" s="55"/>
      <c r="Q169" s="26"/>
      <c r="R169"/>
      <c r="S169" s="46"/>
      <c r="T169" s="45"/>
      <c r="U169" s="45"/>
      <c r="V169" s="24"/>
      <c r="W169" s="45"/>
      <c r="X169" s="24"/>
      <c r="Y169" s="45"/>
    </row>
    <row r="170" spans="1:25" ht="24" x14ac:dyDescent="0.55000000000000004">
      <c r="A170" s="13">
        <f>+A168+1</f>
        <v>9</v>
      </c>
      <c r="B170" s="14" t="str">
        <f t="shared" si="45"/>
        <v>/* 9*/      [ac("La", "cp18","m"), ac("Sol","cp50","")],</v>
      </c>
      <c r="C170" s="14"/>
      <c r="D170" s="14">
        <f t="shared" si="46"/>
        <v>9</v>
      </c>
      <c r="E170" s="44" t="s">
        <v>1211</v>
      </c>
      <c r="F170" s="38" t="str">
        <f>IF(E139="","",E139)</f>
        <v>La</v>
      </c>
      <c r="G170" s="44" t="s">
        <v>1212</v>
      </c>
      <c r="H170" s="21">
        <f>IF(F139="","",F139)</f>
        <v>18</v>
      </c>
      <c r="I170" s="44" t="s">
        <v>1213</v>
      </c>
      <c r="J170" s="21" t="str">
        <f>IF(G139="","",G139)</f>
        <v>m</v>
      </c>
      <c r="K170" t="str">
        <f t="shared" si="37"/>
        <v>"), ac("</v>
      </c>
      <c r="L170" s="47" t="str">
        <f>IF(H139="","",H139)</f>
        <v>Sol</v>
      </c>
      <c r="M170" s="52" t="str">
        <f t="shared" si="38"/>
        <v>","</v>
      </c>
      <c r="N170" s="53" t="str">
        <f t="shared" si="39"/>
        <v>cp</v>
      </c>
      <c r="O170" s="25">
        <f>IF(I139="","",I139)</f>
        <v>50</v>
      </c>
      <c r="P170" s="53" t="str">
        <f t="shared" si="40"/>
        <v>","</v>
      </c>
      <c r="Q170" s="25" t="str">
        <f>IF(J139="","",J139)</f>
        <v/>
      </c>
      <c r="R170" t="str">
        <f t="shared" si="47"/>
        <v>")],</v>
      </c>
      <c r="S170" s="38" t="str">
        <f>IF(K139="","",K139)</f>
        <v/>
      </c>
      <c r="T170" s="44" t="str">
        <f t="shared" si="41"/>
        <v/>
      </c>
      <c r="U170" s="44" t="str">
        <f t="shared" si="42"/>
        <v/>
      </c>
      <c r="V170" s="21" t="str">
        <f>IF(L139="","",L139)</f>
        <v/>
      </c>
      <c r="W170" s="44" t="str">
        <f t="shared" si="43"/>
        <v/>
      </c>
      <c r="X170" s="21" t="str">
        <f>IF(M139="","",M139)</f>
        <v/>
      </c>
      <c r="Y170" s="44" t="str">
        <f t="shared" si="44"/>
        <v/>
      </c>
    </row>
    <row r="171" spans="1:25" ht="24" x14ac:dyDescent="0.55000000000000004">
      <c r="A171" s="13">
        <f t="shared" si="48"/>
        <v>10</v>
      </c>
      <c r="B171" s="14" t="str">
        <f t="shared" si="45"/>
        <v>/* 10*/      [ac("La", "cp18","m"), ac("Fa","cp50","")],</v>
      </c>
      <c r="C171" s="14"/>
      <c r="D171" s="14">
        <f t="shared" si="46"/>
        <v>10</v>
      </c>
      <c r="E171" s="45" t="s">
        <v>1211</v>
      </c>
      <c r="F171" s="46" t="str">
        <f>IF(E140="","",E140)</f>
        <v>La</v>
      </c>
      <c r="G171" s="45" t="s">
        <v>1212</v>
      </c>
      <c r="H171" s="24">
        <f t="shared" ref="H171" si="55">IF(F140="","",F140)</f>
        <v>18</v>
      </c>
      <c r="I171" s="45" t="s">
        <v>1213</v>
      </c>
      <c r="J171" s="24" t="str">
        <f t="shared" ref="J171" si="56">IF(G140="","",G140)</f>
        <v>m</v>
      </c>
      <c r="K171" t="str">
        <f t="shared" si="37"/>
        <v>"), ac("</v>
      </c>
      <c r="L171" s="48" t="str">
        <f>IF(H140="","",H140)</f>
        <v>Fa</v>
      </c>
      <c r="M171" s="54" t="str">
        <f t="shared" si="38"/>
        <v>","</v>
      </c>
      <c r="N171" s="55" t="str">
        <f t="shared" si="39"/>
        <v>cp</v>
      </c>
      <c r="O171" s="26">
        <f>IF(I140="","",I140)</f>
        <v>50</v>
      </c>
      <c r="P171" s="55" t="str">
        <f t="shared" si="40"/>
        <v>","</v>
      </c>
      <c r="Q171" s="26" t="str">
        <f>IF(J140="","",J140)</f>
        <v/>
      </c>
      <c r="R171" t="str">
        <f t="shared" si="47"/>
        <v>")],</v>
      </c>
      <c r="S171" s="46" t="str">
        <f>IF(K140="","",K140)</f>
        <v/>
      </c>
      <c r="T171" s="45" t="str">
        <f t="shared" si="41"/>
        <v/>
      </c>
      <c r="U171" s="45" t="str">
        <f t="shared" si="42"/>
        <v/>
      </c>
      <c r="V171" s="24" t="str">
        <f>IF(L140="","",L140)</f>
        <v/>
      </c>
      <c r="W171" s="45" t="str">
        <f t="shared" si="43"/>
        <v/>
      </c>
      <c r="X171" s="24" t="str">
        <f>IF(M140="","",M140)</f>
        <v/>
      </c>
      <c r="Y171" s="45" t="str">
        <f t="shared" si="44"/>
        <v/>
      </c>
    </row>
    <row r="172" spans="1:25" ht="24" x14ac:dyDescent="0.55000000000000004">
      <c r="A172" s="13">
        <f t="shared" si="48"/>
        <v>11</v>
      </c>
      <c r="B172" s="14" t="str">
        <f t="shared" si="45"/>
        <v>/* 11*/      [ac("", "cp5000","")],</v>
      </c>
      <c r="C172" s="14"/>
      <c r="D172" s="14">
        <f t="shared" si="46"/>
        <v>11</v>
      </c>
      <c r="E172" s="44" t="s">
        <v>1211</v>
      </c>
      <c r="F172" s="38" t="str">
        <f>IF(E141="","",E141)</f>
        <v/>
      </c>
      <c r="G172" s="44" t="s">
        <v>1212</v>
      </c>
      <c r="H172" s="21">
        <f>IF(F141="","",F141)</f>
        <v>5000</v>
      </c>
      <c r="I172" s="44" t="s">
        <v>1213</v>
      </c>
      <c r="J172" s="21" t="str">
        <f>IF(G141="","",G141)</f>
        <v/>
      </c>
      <c r="K172" t="str">
        <f t="shared" si="37"/>
        <v>"</v>
      </c>
      <c r="L172" s="47" t="str">
        <f>IF(H141="","",H141)</f>
        <v/>
      </c>
      <c r="M172" s="52" t="str">
        <f t="shared" si="38"/>
        <v/>
      </c>
      <c r="N172" s="53" t="str">
        <f t="shared" si="39"/>
        <v/>
      </c>
      <c r="O172" s="25" t="str">
        <f>IF(I141="","",I141)</f>
        <v/>
      </c>
      <c r="P172" s="53" t="str">
        <f t="shared" si="40"/>
        <v/>
      </c>
      <c r="Q172" s="25" t="str">
        <f>IF(J141="","",J141)</f>
        <v/>
      </c>
      <c r="R172" t="str">
        <f t="shared" si="47"/>
        <v>)],</v>
      </c>
      <c r="S172" s="38" t="str">
        <f>IF(K141="","",K141)</f>
        <v/>
      </c>
      <c r="T172" s="44" t="str">
        <f t="shared" si="41"/>
        <v/>
      </c>
      <c r="U172" s="44" t="str">
        <f t="shared" si="42"/>
        <v/>
      </c>
      <c r="V172" s="21" t="str">
        <f>IF(L141="","",L141)</f>
        <v/>
      </c>
      <c r="W172" s="44" t="str">
        <f t="shared" si="43"/>
        <v/>
      </c>
      <c r="X172" s="21" t="str">
        <f>IF(M141="","",M141)</f>
        <v/>
      </c>
      <c r="Y172" s="44" t="str">
        <f t="shared" si="44"/>
        <v/>
      </c>
    </row>
    <row r="173" spans="1:25" ht="24" x14ac:dyDescent="0.55000000000000004">
      <c r="A173" s="13">
        <f t="shared" si="48"/>
        <v>12</v>
      </c>
      <c r="B173" s="14" t="str">
        <f t="shared" si="45"/>
        <v>/* 12*/      [ac("Mi", "cp18","")],</v>
      </c>
      <c r="C173" s="14"/>
      <c r="D173" s="14">
        <f t="shared" si="46"/>
        <v>12</v>
      </c>
      <c r="E173" s="45" t="s">
        <v>1211</v>
      </c>
      <c r="F173" s="46" t="str">
        <f>IF(E142="","",E142)</f>
        <v>Mi</v>
      </c>
      <c r="G173" s="45" t="s">
        <v>1212</v>
      </c>
      <c r="H173" s="24">
        <f t="shared" ref="H173" si="57">IF(F142="","",F142)</f>
        <v>18</v>
      </c>
      <c r="I173" s="45" t="s">
        <v>1213</v>
      </c>
      <c r="J173" s="24" t="str">
        <f t="shared" ref="J173" si="58">IF(G142="","",G142)</f>
        <v/>
      </c>
      <c r="K173" t="str">
        <f t="shared" si="37"/>
        <v>"</v>
      </c>
      <c r="L173" s="48" t="str">
        <f>IF(H142="","",H142)</f>
        <v/>
      </c>
      <c r="M173" s="54" t="str">
        <f t="shared" si="38"/>
        <v/>
      </c>
      <c r="N173" s="55" t="str">
        <f t="shared" si="39"/>
        <v/>
      </c>
      <c r="O173" s="26" t="str">
        <f>IF(I142="","",I142)</f>
        <v/>
      </c>
      <c r="P173" s="55" t="str">
        <f t="shared" si="40"/>
        <v/>
      </c>
      <c r="Q173" s="26" t="str">
        <f>IF(J142="","",J142)</f>
        <v/>
      </c>
      <c r="R173" t="str">
        <f t="shared" si="47"/>
        <v>)],</v>
      </c>
      <c r="S173" s="46" t="str">
        <f>IF(K142="","",K142)</f>
        <v/>
      </c>
      <c r="T173" s="45" t="str">
        <f t="shared" si="41"/>
        <v/>
      </c>
      <c r="U173" s="45" t="str">
        <f t="shared" si="42"/>
        <v/>
      </c>
      <c r="V173" s="24" t="str">
        <f>IF(L142="","",L142)</f>
        <v/>
      </c>
      <c r="W173" s="45" t="str">
        <f t="shared" si="43"/>
        <v/>
      </c>
      <c r="X173" s="24" t="str">
        <f>IF(M142="","",M142)</f>
        <v/>
      </c>
      <c r="Y173" s="45" t="str">
        <f t="shared" si="44"/>
        <v/>
      </c>
    </row>
    <row r="174" spans="1:25" ht="24" x14ac:dyDescent="0.55000000000000004">
      <c r="C174" s="14"/>
      <c r="D174" s="14"/>
      <c r="E174" s="45"/>
      <c r="F174" s="46"/>
      <c r="G174" s="45"/>
      <c r="H174" s="24"/>
      <c r="I174" s="45"/>
      <c r="J174" s="24"/>
      <c r="L174" s="48"/>
      <c r="M174" s="54"/>
      <c r="N174" s="55"/>
      <c r="O174" s="26"/>
      <c r="P174" s="55"/>
      <c r="Q174" s="26"/>
      <c r="R174"/>
      <c r="S174" s="46"/>
      <c r="T174" s="45"/>
      <c r="U174" s="45"/>
      <c r="V174" s="24"/>
      <c r="W174" s="45"/>
      <c r="X174" s="24"/>
      <c r="Y174" s="45"/>
    </row>
    <row r="175" spans="1:25" ht="24" x14ac:dyDescent="0.55000000000000004">
      <c r="A175" s="13">
        <f>+A173+1</f>
        <v>13</v>
      </c>
      <c r="B175" s="14" t="str">
        <f t="shared" si="45"/>
        <v>/* 13*/      [ac("Sol", "cp18",""), ac("La","cp20","m")],</v>
      </c>
      <c r="C175" s="14"/>
      <c r="D175" s="14">
        <f t="shared" si="46"/>
        <v>13</v>
      </c>
      <c r="E175" s="44" t="s">
        <v>1211</v>
      </c>
      <c r="F175" s="38" t="str">
        <f t="shared" ref="F175:F188" si="59">IF(E143="","",E143)</f>
        <v>Sol</v>
      </c>
      <c r="G175" s="44" t="s">
        <v>1212</v>
      </c>
      <c r="H175" s="21">
        <f>IF(F143="","",F143)</f>
        <v>18</v>
      </c>
      <c r="I175" s="44" t="s">
        <v>1213</v>
      </c>
      <c r="J175" s="21" t="str">
        <f>IF(G143="","",G143)</f>
        <v/>
      </c>
      <c r="K175" t="str">
        <f t="shared" si="37"/>
        <v>"), ac("</v>
      </c>
      <c r="L175" s="47" t="str">
        <f t="shared" ref="L175:L188" si="60">IF(H143="","",H143)</f>
        <v>La</v>
      </c>
      <c r="M175" s="52" t="str">
        <f t="shared" si="38"/>
        <v>","</v>
      </c>
      <c r="N175" s="53" t="str">
        <f t="shared" si="39"/>
        <v>cp</v>
      </c>
      <c r="O175" s="25">
        <f t="shared" ref="O175:O188" si="61">IF(I143="","",I143)</f>
        <v>20</v>
      </c>
      <c r="P175" s="53" t="str">
        <f t="shared" si="40"/>
        <v>","</v>
      </c>
      <c r="Q175" s="25" t="str">
        <f t="shared" ref="Q175:Q188" si="62">IF(J143="","",J143)</f>
        <v>m</v>
      </c>
      <c r="R175" t="str">
        <f t="shared" si="47"/>
        <v>")],</v>
      </c>
      <c r="S175" s="38" t="str">
        <f t="shared" ref="S175:S188" si="63">IF(K143="","",K143)</f>
        <v/>
      </c>
      <c r="T175" s="44" t="str">
        <f t="shared" si="41"/>
        <v/>
      </c>
      <c r="U175" s="44" t="str">
        <f t="shared" si="42"/>
        <v/>
      </c>
      <c r="V175" s="21" t="str">
        <f t="shared" ref="V175:V188" si="64">IF(L143="","",L143)</f>
        <v/>
      </c>
      <c r="W175" s="44" t="str">
        <f t="shared" si="43"/>
        <v/>
      </c>
      <c r="X175" s="21" t="str">
        <f t="shared" ref="X175:X188" si="65">IF(M143="","",M143)</f>
        <v/>
      </c>
      <c r="Y175" s="44" t="str">
        <f t="shared" si="44"/>
        <v/>
      </c>
    </row>
    <row r="176" spans="1:25" ht="24" hidden="1" x14ac:dyDescent="0.55000000000000004">
      <c r="A176" s="13">
        <f t="shared" si="48"/>
        <v>14</v>
      </c>
      <c r="B176" s="14" t="str">
        <f t="shared" si="45"/>
        <v>/* 14*/      [ac("La", "cp35","m")],</v>
      </c>
      <c r="C176" s="14"/>
      <c r="D176" s="14">
        <f t="shared" si="46"/>
        <v>14</v>
      </c>
      <c r="E176" s="45" t="s">
        <v>1211</v>
      </c>
      <c r="F176" s="46" t="str">
        <f t="shared" si="59"/>
        <v>La</v>
      </c>
      <c r="G176" s="45" t="s">
        <v>1212</v>
      </c>
      <c r="H176" s="24">
        <f t="shared" ref="H176" si="66">IF(F144="","",F144)</f>
        <v>35</v>
      </c>
      <c r="I176" s="45" t="s">
        <v>1213</v>
      </c>
      <c r="J176" s="24" t="str">
        <f t="shared" ref="J176" si="67">IF(G144="","",G144)</f>
        <v>m</v>
      </c>
      <c r="K176" t="str">
        <f t="shared" si="37"/>
        <v>"</v>
      </c>
      <c r="L176" s="48" t="str">
        <f t="shared" si="60"/>
        <v/>
      </c>
      <c r="M176" s="54" t="str">
        <f t="shared" si="38"/>
        <v/>
      </c>
      <c r="N176" s="55" t="str">
        <f t="shared" si="39"/>
        <v/>
      </c>
      <c r="O176" s="26" t="str">
        <f t="shared" si="61"/>
        <v/>
      </c>
      <c r="P176" s="55" t="str">
        <f t="shared" si="40"/>
        <v/>
      </c>
      <c r="Q176" s="26" t="str">
        <f t="shared" si="62"/>
        <v/>
      </c>
      <c r="R176" t="str">
        <f t="shared" si="47"/>
        <v>)],</v>
      </c>
      <c r="S176" s="46" t="str">
        <f t="shared" si="63"/>
        <v/>
      </c>
      <c r="T176" s="45" t="str">
        <f t="shared" si="41"/>
        <v/>
      </c>
      <c r="U176" s="45" t="str">
        <f t="shared" si="42"/>
        <v/>
      </c>
      <c r="V176" s="24" t="str">
        <f t="shared" si="64"/>
        <v/>
      </c>
      <c r="W176" s="45" t="str">
        <f t="shared" si="43"/>
        <v/>
      </c>
      <c r="X176" s="24" t="str">
        <f t="shared" si="65"/>
        <v/>
      </c>
      <c r="Y176" s="45" t="str">
        <f t="shared" si="44"/>
        <v/>
      </c>
    </row>
    <row r="177" spans="1:25" ht="24" hidden="1" x14ac:dyDescent="0.55000000000000004">
      <c r="A177" s="13">
        <f t="shared" si="48"/>
        <v>15</v>
      </c>
      <c r="B177" s="14" t="str">
        <f t="shared" si="45"/>
        <v>/* 15*/      [ac("Re", "cp2","m"), ac("Mi","cp77","")],</v>
      </c>
      <c r="C177" s="14"/>
      <c r="D177" s="14">
        <f t="shared" si="46"/>
        <v>15</v>
      </c>
      <c r="E177" s="44" t="s">
        <v>1211</v>
      </c>
      <c r="F177" s="38" t="str">
        <f t="shared" si="59"/>
        <v>Re</v>
      </c>
      <c r="G177" s="44" t="s">
        <v>1212</v>
      </c>
      <c r="H177" s="21">
        <f>IF(F145="","",F145)</f>
        <v>2</v>
      </c>
      <c r="I177" s="44" t="s">
        <v>1213</v>
      </c>
      <c r="J177" s="21" t="str">
        <f>IF(G145="","",G145)</f>
        <v>m</v>
      </c>
      <c r="K177" t="str">
        <f t="shared" si="37"/>
        <v>"), ac("</v>
      </c>
      <c r="L177" s="47" t="str">
        <f t="shared" si="60"/>
        <v>Mi</v>
      </c>
      <c r="M177" s="52" t="str">
        <f t="shared" si="38"/>
        <v>","</v>
      </c>
      <c r="N177" s="53" t="str">
        <f t="shared" si="39"/>
        <v>cp</v>
      </c>
      <c r="O177" s="25">
        <f t="shared" si="61"/>
        <v>77</v>
      </c>
      <c r="P177" s="53" t="str">
        <f t="shared" si="40"/>
        <v>","</v>
      </c>
      <c r="Q177" s="25" t="str">
        <f t="shared" si="62"/>
        <v/>
      </c>
      <c r="R177" t="str">
        <f t="shared" si="47"/>
        <v>")],</v>
      </c>
      <c r="S177" s="38" t="str">
        <f t="shared" si="63"/>
        <v/>
      </c>
      <c r="T177" s="44" t="str">
        <f t="shared" si="41"/>
        <v/>
      </c>
      <c r="U177" s="44" t="str">
        <f t="shared" si="42"/>
        <v/>
      </c>
      <c r="V177" s="21" t="str">
        <f t="shared" si="64"/>
        <v/>
      </c>
      <c r="W177" s="44" t="str">
        <f t="shared" si="43"/>
        <v/>
      </c>
      <c r="X177" s="21" t="str">
        <f t="shared" si="65"/>
        <v/>
      </c>
      <c r="Y177" s="44" t="str">
        <f t="shared" si="44"/>
        <v/>
      </c>
    </row>
    <row r="178" spans="1:25" ht="24" hidden="1" x14ac:dyDescent="0.55000000000000004">
      <c r="A178" s="13">
        <f t="shared" si="48"/>
        <v>16</v>
      </c>
      <c r="B178" s="14" t="str">
        <f t="shared" si="45"/>
        <v>/* 16*/      [ac("La", "cp2","m")],</v>
      </c>
      <c r="C178" s="14"/>
      <c r="D178" s="14">
        <f t="shared" si="46"/>
        <v>16</v>
      </c>
      <c r="E178" s="45" t="s">
        <v>1211</v>
      </c>
      <c r="F178" s="46" t="str">
        <f t="shared" si="59"/>
        <v>La</v>
      </c>
      <c r="G178" s="45" t="s">
        <v>1212</v>
      </c>
      <c r="H178" s="24">
        <f t="shared" ref="H178" si="68">IF(F146="","",F146)</f>
        <v>2</v>
      </c>
      <c r="I178" s="45" t="s">
        <v>1213</v>
      </c>
      <c r="J178" s="24" t="str">
        <f t="shared" ref="J178" si="69">IF(G146="","",G146)</f>
        <v>m</v>
      </c>
      <c r="K178" t="str">
        <f t="shared" si="37"/>
        <v>"</v>
      </c>
      <c r="L178" s="48" t="str">
        <f t="shared" si="60"/>
        <v/>
      </c>
      <c r="M178" s="54" t="str">
        <f t="shared" si="38"/>
        <v/>
      </c>
      <c r="N178" s="55" t="str">
        <f t="shared" si="39"/>
        <v/>
      </c>
      <c r="O178" s="26" t="str">
        <f t="shared" si="61"/>
        <v/>
      </c>
      <c r="P178" s="55" t="str">
        <f t="shared" si="40"/>
        <v/>
      </c>
      <c r="Q178" s="26" t="str">
        <f t="shared" si="62"/>
        <v/>
      </c>
      <c r="R178" t="str">
        <f t="shared" si="47"/>
        <v>)],</v>
      </c>
      <c r="S178" s="46" t="str">
        <f t="shared" si="63"/>
        <v/>
      </c>
      <c r="T178" s="45" t="str">
        <f t="shared" si="41"/>
        <v/>
      </c>
      <c r="U178" s="45" t="str">
        <f t="shared" si="42"/>
        <v/>
      </c>
      <c r="V178" s="24" t="str">
        <f t="shared" si="64"/>
        <v/>
      </c>
      <c r="W178" s="45" t="str">
        <f t="shared" si="43"/>
        <v/>
      </c>
      <c r="X178" s="24" t="str">
        <f t="shared" si="65"/>
        <v/>
      </c>
      <c r="Y178" s="45" t="str">
        <f t="shared" si="44"/>
        <v/>
      </c>
    </row>
    <row r="179" spans="1:25" ht="24" hidden="1" x14ac:dyDescent="0.55000000000000004">
      <c r="A179" s="13">
        <f t="shared" si="48"/>
        <v>17</v>
      </c>
      <c r="B179" s="14" t="str">
        <f t="shared" si="45"/>
        <v>/* 17*/      [ac("Re", "cp44","m")],</v>
      </c>
      <c r="C179" s="14"/>
      <c r="D179" s="14">
        <f t="shared" si="46"/>
        <v>17</v>
      </c>
      <c r="E179" s="44" t="s">
        <v>1211</v>
      </c>
      <c r="F179" s="38" t="str">
        <f t="shared" si="59"/>
        <v>Re</v>
      </c>
      <c r="G179" s="44" t="s">
        <v>1212</v>
      </c>
      <c r="H179" s="21">
        <f>IF(F147="","",F147)</f>
        <v>44</v>
      </c>
      <c r="I179" s="44" t="s">
        <v>1213</v>
      </c>
      <c r="J179" s="21" t="str">
        <f>IF(G147="","",G147)</f>
        <v>m</v>
      </c>
      <c r="K179" t="str">
        <f t="shared" si="37"/>
        <v>"</v>
      </c>
      <c r="L179" s="47" t="str">
        <f t="shared" si="60"/>
        <v/>
      </c>
      <c r="M179" s="52" t="str">
        <f t="shared" si="38"/>
        <v/>
      </c>
      <c r="N179" s="53" t="str">
        <f t="shared" si="39"/>
        <v/>
      </c>
      <c r="O179" s="25" t="str">
        <f t="shared" si="61"/>
        <v/>
      </c>
      <c r="P179" s="53" t="str">
        <f t="shared" si="40"/>
        <v/>
      </c>
      <c r="Q179" s="25" t="str">
        <f t="shared" si="62"/>
        <v/>
      </c>
      <c r="R179" t="str">
        <f t="shared" si="47"/>
        <v>)],</v>
      </c>
      <c r="S179" s="38" t="str">
        <f t="shared" si="63"/>
        <v/>
      </c>
      <c r="T179" s="44" t="str">
        <f t="shared" si="41"/>
        <v/>
      </c>
      <c r="U179" s="44" t="str">
        <f t="shared" si="42"/>
        <v/>
      </c>
      <c r="V179" s="21" t="str">
        <f t="shared" si="64"/>
        <v/>
      </c>
      <c r="W179" s="44" t="str">
        <f t="shared" si="43"/>
        <v/>
      </c>
      <c r="X179" s="21" t="str">
        <f t="shared" si="65"/>
        <v/>
      </c>
      <c r="Y179" s="44" t="str">
        <f t="shared" si="44"/>
        <v/>
      </c>
    </row>
    <row r="180" spans="1:25" ht="24" hidden="1" x14ac:dyDescent="0.55000000000000004">
      <c r="A180" s="13">
        <f t="shared" si="48"/>
        <v>18</v>
      </c>
      <c r="B180" s="14" t="str">
        <f t="shared" si="45"/>
        <v>/* 18*/      [ac("Mi", "cp14","")],</v>
      </c>
      <c r="C180" s="14"/>
      <c r="D180" s="14">
        <f t="shared" si="46"/>
        <v>18</v>
      </c>
      <c r="E180" s="45" t="s">
        <v>1211</v>
      </c>
      <c r="F180" s="46" t="str">
        <f t="shared" si="59"/>
        <v>Mi</v>
      </c>
      <c r="G180" s="45" t="s">
        <v>1212</v>
      </c>
      <c r="H180" s="24">
        <f t="shared" ref="H180" si="70">IF(F148="","",F148)</f>
        <v>14</v>
      </c>
      <c r="I180" s="45" t="s">
        <v>1213</v>
      </c>
      <c r="J180" s="24" t="str">
        <f t="shared" ref="J180" si="71">IF(G148="","",G148)</f>
        <v/>
      </c>
      <c r="K180" t="str">
        <f t="shared" si="37"/>
        <v>"</v>
      </c>
      <c r="L180" s="48" t="str">
        <f t="shared" si="60"/>
        <v/>
      </c>
      <c r="M180" s="54" t="str">
        <f t="shared" si="38"/>
        <v/>
      </c>
      <c r="N180" s="55" t="str">
        <f t="shared" si="39"/>
        <v/>
      </c>
      <c r="O180" s="26" t="str">
        <f t="shared" si="61"/>
        <v/>
      </c>
      <c r="P180" s="55" t="str">
        <f t="shared" si="40"/>
        <v/>
      </c>
      <c r="Q180" s="26" t="str">
        <f t="shared" si="62"/>
        <v/>
      </c>
      <c r="R180" t="str">
        <f t="shared" si="47"/>
        <v>)],</v>
      </c>
      <c r="S180" s="46" t="str">
        <f t="shared" si="63"/>
        <v/>
      </c>
      <c r="T180" s="45" t="str">
        <f t="shared" si="41"/>
        <v/>
      </c>
      <c r="U180" s="45" t="str">
        <f t="shared" si="42"/>
        <v/>
      </c>
      <c r="V180" s="24" t="str">
        <f t="shared" si="64"/>
        <v/>
      </c>
      <c r="W180" s="45" t="str">
        <f t="shared" si="43"/>
        <v/>
      </c>
      <c r="X180" s="24" t="str">
        <f t="shared" si="65"/>
        <v/>
      </c>
      <c r="Y180" s="45" t="str">
        <f t="shared" si="44"/>
        <v/>
      </c>
    </row>
    <row r="181" spans="1:25" ht="24" hidden="1" x14ac:dyDescent="0.55000000000000004">
      <c r="A181" s="13">
        <f t="shared" si="48"/>
        <v>19</v>
      </c>
      <c r="B181" s="14" t="str">
        <f t="shared" si="45"/>
        <v>/* 19*/      [ac("La", "cp35","m")],</v>
      </c>
      <c r="C181" s="14"/>
      <c r="D181" s="14">
        <f t="shared" si="46"/>
        <v>19</v>
      </c>
      <c r="E181" s="44" t="s">
        <v>1211</v>
      </c>
      <c r="F181" s="38" t="str">
        <f t="shared" si="59"/>
        <v>La</v>
      </c>
      <c r="G181" s="44" t="s">
        <v>1212</v>
      </c>
      <c r="H181" s="21">
        <f>IF(F149="","",F149)</f>
        <v>35</v>
      </c>
      <c r="I181" s="44" t="s">
        <v>1213</v>
      </c>
      <c r="J181" s="21" t="str">
        <f>IF(G149="","",G149)</f>
        <v>m</v>
      </c>
      <c r="K181" t="str">
        <f t="shared" si="37"/>
        <v>"</v>
      </c>
      <c r="L181" s="47" t="str">
        <f t="shared" si="60"/>
        <v/>
      </c>
      <c r="M181" s="52" t="str">
        <f t="shared" si="38"/>
        <v/>
      </c>
      <c r="N181" s="53" t="str">
        <f t="shared" si="39"/>
        <v/>
      </c>
      <c r="O181" s="25" t="str">
        <f t="shared" si="61"/>
        <v/>
      </c>
      <c r="P181" s="53" t="str">
        <f t="shared" si="40"/>
        <v/>
      </c>
      <c r="Q181" s="25" t="str">
        <f t="shared" si="62"/>
        <v/>
      </c>
      <c r="R181" t="str">
        <f t="shared" si="47"/>
        <v>)],</v>
      </c>
      <c r="S181" s="38" t="str">
        <f t="shared" si="63"/>
        <v/>
      </c>
      <c r="T181" s="44" t="str">
        <f t="shared" si="41"/>
        <v/>
      </c>
      <c r="U181" s="44" t="str">
        <f t="shared" si="42"/>
        <v/>
      </c>
      <c r="V181" s="21" t="str">
        <f t="shared" si="64"/>
        <v/>
      </c>
      <c r="W181" s="44" t="str">
        <f t="shared" si="43"/>
        <v/>
      </c>
      <c r="X181" s="21" t="str">
        <f t="shared" si="65"/>
        <v/>
      </c>
      <c r="Y181" s="44" t="str">
        <f t="shared" si="44"/>
        <v/>
      </c>
    </row>
    <row r="182" spans="1:25" ht="24" hidden="1" x14ac:dyDescent="0.55000000000000004">
      <c r="A182" s="13">
        <f t="shared" si="48"/>
        <v>20</v>
      </c>
      <c r="B182" s="14" t="str">
        <f t="shared" si="45"/>
        <v>/* 20*/      [ac("Re", "cp2","m"), ac("Mi","cp77","")],</v>
      </c>
      <c r="C182" s="14"/>
      <c r="D182" s="14">
        <f t="shared" si="46"/>
        <v>20</v>
      </c>
      <c r="E182" s="45" t="s">
        <v>1211</v>
      </c>
      <c r="F182" s="46" t="str">
        <f t="shared" si="59"/>
        <v>Re</v>
      </c>
      <c r="G182" s="45" t="s">
        <v>1212</v>
      </c>
      <c r="H182" s="24">
        <f t="shared" ref="H182" si="72">IF(F150="","",F150)</f>
        <v>2</v>
      </c>
      <c r="I182" s="45" t="s">
        <v>1213</v>
      </c>
      <c r="J182" s="24" t="str">
        <f t="shared" ref="J182" si="73">IF(G150="","",G150)</f>
        <v>m</v>
      </c>
      <c r="K182" t="str">
        <f t="shared" si="37"/>
        <v>"), ac("</v>
      </c>
      <c r="L182" s="48" t="str">
        <f t="shared" si="60"/>
        <v>Mi</v>
      </c>
      <c r="M182" s="54" t="str">
        <f t="shared" si="38"/>
        <v>","</v>
      </c>
      <c r="N182" s="55" t="str">
        <f t="shared" si="39"/>
        <v>cp</v>
      </c>
      <c r="O182" s="26">
        <f t="shared" si="61"/>
        <v>77</v>
      </c>
      <c r="P182" s="55" t="str">
        <f t="shared" si="40"/>
        <v>","</v>
      </c>
      <c r="Q182" s="26" t="str">
        <f t="shared" si="62"/>
        <v/>
      </c>
      <c r="R182" t="str">
        <f t="shared" si="47"/>
        <v>")],</v>
      </c>
      <c r="S182" s="46" t="str">
        <f t="shared" si="63"/>
        <v/>
      </c>
      <c r="T182" s="45" t="str">
        <f t="shared" si="41"/>
        <v/>
      </c>
      <c r="U182" s="45" t="str">
        <f t="shared" si="42"/>
        <v/>
      </c>
      <c r="V182" s="24" t="str">
        <f t="shared" si="64"/>
        <v/>
      </c>
      <c r="W182" s="45" t="str">
        <f t="shared" si="43"/>
        <v/>
      </c>
      <c r="X182" s="24" t="str">
        <f t="shared" si="65"/>
        <v/>
      </c>
      <c r="Y182" s="45" t="str">
        <f t="shared" si="44"/>
        <v/>
      </c>
    </row>
    <row r="183" spans="1:25" ht="24" hidden="1" x14ac:dyDescent="0.55000000000000004">
      <c r="A183" s="13">
        <f t="shared" si="48"/>
        <v>21</v>
      </c>
      <c r="B183" s="14" t="str">
        <f t="shared" si="45"/>
        <v>/* 21*/      [ac("", "cp","")],</v>
      </c>
      <c r="C183" s="14"/>
      <c r="D183" s="14"/>
      <c r="E183" s="44" t="s">
        <v>1211</v>
      </c>
      <c r="F183" s="38" t="str">
        <f t="shared" si="59"/>
        <v/>
      </c>
      <c r="G183" s="44" t="s">
        <v>1212</v>
      </c>
      <c r="H183" s="21" t="str">
        <f>IF(F151="","",F151)</f>
        <v/>
      </c>
      <c r="I183" s="44" t="s">
        <v>1213</v>
      </c>
      <c r="J183" s="21" t="str">
        <f>IF(G151="","",G151)</f>
        <v/>
      </c>
      <c r="K183" t="str">
        <f t="shared" si="37"/>
        <v>"</v>
      </c>
      <c r="L183" s="47" t="str">
        <f t="shared" si="60"/>
        <v/>
      </c>
      <c r="M183" s="52" t="str">
        <f t="shared" si="38"/>
        <v/>
      </c>
      <c r="N183" s="53" t="str">
        <f t="shared" si="39"/>
        <v/>
      </c>
      <c r="O183" s="25" t="str">
        <f t="shared" si="61"/>
        <v/>
      </c>
      <c r="P183" s="53" t="str">
        <f t="shared" si="40"/>
        <v/>
      </c>
      <c r="Q183" s="25" t="str">
        <f t="shared" si="62"/>
        <v/>
      </c>
      <c r="R183" t="str">
        <f t="shared" si="47"/>
        <v>)],</v>
      </c>
      <c r="S183" s="38" t="str">
        <f t="shared" si="63"/>
        <v/>
      </c>
      <c r="T183" s="44" t="str">
        <f t="shared" si="41"/>
        <v/>
      </c>
      <c r="U183" s="44" t="str">
        <f t="shared" si="42"/>
        <v/>
      </c>
      <c r="V183" s="21" t="str">
        <f t="shared" si="64"/>
        <v/>
      </c>
      <c r="W183" s="44" t="str">
        <f t="shared" si="43"/>
        <v/>
      </c>
      <c r="X183" s="21" t="str">
        <f t="shared" si="65"/>
        <v/>
      </c>
      <c r="Y183" s="44" t="str">
        <f t="shared" si="44"/>
        <v/>
      </c>
    </row>
    <row r="184" spans="1:25" ht="24" hidden="1" x14ac:dyDescent="0.55000000000000004">
      <c r="A184" s="13">
        <f t="shared" si="48"/>
        <v>22</v>
      </c>
      <c r="B184" s="14" t="str">
        <f t="shared" si="45"/>
        <v>/* 22*/      [ac("", "cp","")],</v>
      </c>
      <c r="C184" s="14"/>
      <c r="D184" s="14"/>
      <c r="E184" s="45" t="s">
        <v>1211</v>
      </c>
      <c r="F184" s="46" t="str">
        <f t="shared" si="59"/>
        <v/>
      </c>
      <c r="G184" s="45" t="s">
        <v>1212</v>
      </c>
      <c r="H184" s="24" t="str">
        <f t="shared" ref="H184" si="74">IF(F152="","",F152)</f>
        <v/>
      </c>
      <c r="I184" s="45" t="s">
        <v>1213</v>
      </c>
      <c r="J184" s="24" t="str">
        <f t="shared" ref="J184" si="75">IF(G152="","",G152)</f>
        <v/>
      </c>
      <c r="K184" t="str">
        <f t="shared" si="37"/>
        <v>"</v>
      </c>
      <c r="L184" s="48" t="str">
        <f t="shared" si="60"/>
        <v/>
      </c>
      <c r="M184" s="54" t="str">
        <f t="shared" si="38"/>
        <v/>
      </c>
      <c r="N184" s="55" t="str">
        <f t="shared" si="39"/>
        <v/>
      </c>
      <c r="O184" s="26" t="str">
        <f t="shared" si="61"/>
        <v/>
      </c>
      <c r="P184" s="55" t="str">
        <f t="shared" si="40"/>
        <v/>
      </c>
      <c r="Q184" s="26" t="str">
        <f t="shared" si="62"/>
        <v/>
      </c>
      <c r="R184" t="str">
        <f t="shared" si="47"/>
        <v>)],</v>
      </c>
      <c r="S184" s="46" t="str">
        <f t="shared" si="63"/>
        <v/>
      </c>
      <c r="T184" s="45" t="str">
        <f t="shared" si="41"/>
        <v/>
      </c>
      <c r="U184" s="45" t="str">
        <f t="shared" si="42"/>
        <v/>
      </c>
      <c r="V184" s="24" t="str">
        <f t="shared" si="64"/>
        <v/>
      </c>
      <c r="W184" s="45" t="str">
        <f t="shared" si="43"/>
        <v/>
      </c>
      <c r="X184" s="24" t="str">
        <f t="shared" si="65"/>
        <v/>
      </c>
      <c r="Y184" s="45" t="str">
        <f t="shared" si="44"/>
        <v/>
      </c>
    </row>
    <row r="185" spans="1:25" ht="24" hidden="1" x14ac:dyDescent="0.55000000000000004">
      <c r="A185" s="13">
        <f t="shared" si="48"/>
        <v>23</v>
      </c>
      <c r="B185" s="14" t="str">
        <f t="shared" si="45"/>
        <v>/* 23*/      [ac("", "cp","")],</v>
      </c>
      <c r="C185" s="14"/>
      <c r="D185" s="14"/>
      <c r="E185" s="44" t="s">
        <v>1211</v>
      </c>
      <c r="F185" s="38" t="str">
        <f t="shared" si="59"/>
        <v/>
      </c>
      <c r="G185" s="44" t="s">
        <v>1212</v>
      </c>
      <c r="H185" s="21" t="str">
        <f>IF(F153="","",F153)</f>
        <v/>
      </c>
      <c r="I185" s="44" t="s">
        <v>1213</v>
      </c>
      <c r="J185" s="21" t="str">
        <f>IF(G153="","",G153)</f>
        <v/>
      </c>
      <c r="K185" t="str">
        <f t="shared" si="37"/>
        <v>"</v>
      </c>
      <c r="L185" s="47" t="str">
        <f t="shared" si="60"/>
        <v/>
      </c>
      <c r="M185" s="52" t="str">
        <f t="shared" si="38"/>
        <v/>
      </c>
      <c r="N185" s="53" t="str">
        <f t="shared" si="39"/>
        <v/>
      </c>
      <c r="O185" s="25" t="str">
        <f t="shared" si="61"/>
        <v/>
      </c>
      <c r="P185" s="53" t="str">
        <f t="shared" si="40"/>
        <v/>
      </c>
      <c r="Q185" s="25" t="str">
        <f t="shared" si="62"/>
        <v/>
      </c>
      <c r="R185" t="str">
        <f t="shared" si="47"/>
        <v>)],</v>
      </c>
      <c r="S185" s="38" t="str">
        <f t="shared" si="63"/>
        <v/>
      </c>
      <c r="T185" s="44" t="str">
        <f t="shared" si="41"/>
        <v/>
      </c>
      <c r="U185" s="44" t="str">
        <f t="shared" si="42"/>
        <v/>
      </c>
      <c r="V185" s="21" t="str">
        <f t="shared" si="64"/>
        <v/>
      </c>
      <c r="W185" s="44" t="str">
        <f t="shared" si="43"/>
        <v/>
      </c>
      <c r="X185" s="21" t="str">
        <f t="shared" si="65"/>
        <v/>
      </c>
      <c r="Y185" s="44" t="str">
        <f t="shared" si="44"/>
        <v/>
      </c>
    </row>
    <row r="186" spans="1:25" ht="24" hidden="1" x14ac:dyDescent="0.55000000000000004">
      <c r="A186" s="13">
        <f t="shared" si="48"/>
        <v>24</v>
      </c>
      <c r="B186" s="14" t="str">
        <f t="shared" si="45"/>
        <v>/* 24*/      [ac("", "cp","")],</v>
      </c>
      <c r="C186" s="14"/>
      <c r="D186" s="14"/>
      <c r="E186" s="45" t="s">
        <v>1211</v>
      </c>
      <c r="F186" s="46" t="str">
        <f t="shared" si="59"/>
        <v/>
      </c>
      <c r="G186" s="45" t="s">
        <v>1212</v>
      </c>
      <c r="H186" s="24" t="str">
        <f t="shared" ref="H186" si="76">IF(F154="","",F154)</f>
        <v/>
      </c>
      <c r="I186" s="45" t="s">
        <v>1213</v>
      </c>
      <c r="J186" s="24" t="str">
        <f t="shared" ref="J186" si="77">IF(G154="","",G154)</f>
        <v/>
      </c>
      <c r="K186" t="str">
        <f t="shared" si="37"/>
        <v>"</v>
      </c>
      <c r="L186" s="48" t="str">
        <f t="shared" si="60"/>
        <v/>
      </c>
      <c r="M186" s="54" t="str">
        <f t="shared" si="38"/>
        <v/>
      </c>
      <c r="N186" s="55" t="str">
        <f t="shared" si="39"/>
        <v/>
      </c>
      <c r="O186" s="26" t="str">
        <f t="shared" si="61"/>
        <v/>
      </c>
      <c r="P186" s="55" t="str">
        <f t="shared" si="40"/>
        <v/>
      </c>
      <c r="Q186" s="26" t="str">
        <f t="shared" si="62"/>
        <v/>
      </c>
      <c r="R186" t="str">
        <f t="shared" si="47"/>
        <v>)],</v>
      </c>
      <c r="S186" s="46" t="str">
        <f t="shared" si="63"/>
        <v/>
      </c>
      <c r="T186" s="45" t="str">
        <f t="shared" si="41"/>
        <v/>
      </c>
      <c r="U186" s="45" t="str">
        <f t="shared" si="42"/>
        <v/>
      </c>
      <c r="V186" s="24" t="str">
        <f t="shared" si="64"/>
        <v/>
      </c>
      <c r="W186" s="45" t="str">
        <f t="shared" si="43"/>
        <v/>
      </c>
      <c r="X186" s="24" t="str">
        <f t="shared" si="65"/>
        <v/>
      </c>
      <c r="Y186" s="45" t="str">
        <f t="shared" si="44"/>
        <v/>
      </c>
    </row>
    <row r="187" spans="1:25" ht="24" hidden="1" x14ac:dyDescent="0.55000000000000004">
      <c r="A187" s="13">
        <f t="shared" si="48"/>
        <v>25</v>
      </c>
      <c r="B187" s="14" t="str">
        <f t="shared" si="45"/>
        <v>/* 25*/      [ac("", "cp","")],</v>
      </c>
      <c r="C187" s="14"/>
      <c r="D187" s="14"/>
      <c r="E187" s="44" t="s">
        <v>1211</v>
      </c>
      <c r="F187" s="38" t="str">
        <f t="shared" si="59"/>
        <v/>
      </c>
      <c r="G187" s="44" t="s">
        <v>1212</v>
      </c>
      <c r="H187" s="21" t="str">
        <f>IF(F155="","",F155)</f>
        <v/>
      </c>
      <c r="I187" s="44" t="s">
        <v>1213</v>
      </c>
      <c r="J187" s="21" t="str">
        <f>IF(G155="","",G155)</f>
        <v/>
      </c>
      <c r="K187" t="str">
        <f t="shared" si="37"/>
        <v>"</v>
      </c>
      <c r="L187" s="47" t="str">
        <f t="shared" si="60"/>
        <v/>
      </c>
      <c r="M187" s="52" t="str">
        <f t="shared" si="38"/>
        <v/>
      </c>
      <c r="N187" s="53" t="str">
        <f t="shared" si="39"/>
        <v/>
      </c>
      <c r="O187" s="25" t="str">
        <f t="shared" si="61"/>
        <v/>
      </c>
      <c r="P187" s="53" t="str">
        <f t="shared" si="40"/>
        <v/>
      </c>
      <c r="Q187" s="25" t="str">
        <f t="shared" si="62"/>
        <v/>
      </c>
      <c r="R187" t="str">
        <f t="shared" si="47"/>
        <v>)],</v>
      </c>
      <c r="S187" s="38" t="str">
        <f t="shared" si="63"/>
        <v/>
      </c>
      <c r="T187" s="44" t="str">
        <f t="shared" si="41"/>
        <v/>
      </c>
      <c r="U187" s="44" t="str">
        <f t="shared" si="42"/>
        <v/>
      </c>
      <c r="V187" s="21" t="str">
        <f t="shared" si="64"/>
        <v/>
      </c>
      <c r="W187" s="44" t="str">
        <f t="shared" si="43"/>
        <v/>
      </c>
      <c r="X187" s="21" t="str">
        <f t="shared" si="65"/>
        <v/>
      </c>
      <c r="Y187" s="44" t="str">
        <f t="shared" si="44"/>
        <v/>
      </c>
    </row>
    <row r="188" spans="1:25" ht="24" hidden="1" x14ac:dyDescent="0.55000000000000004">
      <c r="A188" s="13">
        <f t="shared" si="48"/>
        <v>26</v>
      </c>
      <c r="B188" s="14" t="str">
        <f t="shared" si="45"/>
        <v>/* 26*/      [ac("", "cp","")],</v>
      </c>
      <c r="C188" s="14"/>
      <c r="D188" s="14"/>
      <c r="E188" s="45" t="s">
        <v>1211</v>
      </c>
      <c r="F188" s="46" t="str">
        <f t="shared" si="59"/>
        <v/>
      </c>
      <c r="G188" s="45" t="s">
        <v>1212</v>
      </c>
      <c r="H188" s="24" t="str">
        <f t="shared" ref="H188" si="78">IF(F156="","",F156)</f>
        <v/>
      </c>
      <c r="I188" s="45" t="s">
        <v>1213</v>
      </c>
      <c r="J188" s="24" t="str">
        <f t="shared" ref="J188" si="79">IF(G156="","",G156)</f>
        <v/>
      </c>
      <c r="K188" t="str">
        <f t="shared" si="37"/>
        <v>"</v>
      </c>
      <c r="L188" s="48" t="str">
        <f t="shared" si="60"/>
        <v/>
      </c>
      <c r="M188" s="54" t="str">
        <f t="shared" si="38"/>
        <v/>
      </c>
      <c r="N188" s="55" t="str">
        <f t="shared" si="39"/>
        <v/>
      </c>
      <c r="O188" s="26" t="str">
        <f t="shared" si="61"/>
        <v/>
      </c>
      <c r="P188" s="55" t="str">
        <f t="shared" si="40"/>
        <v/>
      </c>
      <c r="Q188" s="26" t="str">
        <f t="shared" si="62"/>
        <v/>
      </c>
      <c r="R188" t="str">
        <f t="shared" si="47"/>
        <v>)],</v>
      </c>
      <c r="S188" s="46" t="str">
        <f t="shared" si="63"/>
        <v/>
      </c>
      <c r="T188" s="45" t="str">
        <f t="shared" si="41"/>
        <v/>
      </c>
      <c r="U188" s="45" t="str">
        <f t="shared" si="42"/>
        <v/>
      </c>
      <c r="V188" s="24" t="str">
        <f t="shared" si="64"/>
        <v/>
      </c>
      <c r="W188" s="45" t="str">
        <f t="shared" si="43"/>
        <v/>
      </c>
      <c r="X188" s="24" t="str">
        <f t="shared" si="65"/>
        <v/>
      </c>
      <c r="Y188" s="45" t="str">
        <f t="shared" si="44"/>
        <v/>
      </c>
    </row>
    <row r="189" spans="1:25" x14ac:dyDescent="0.55000000000000004">
      <c r="B189" s="62" t="s">
        <v>1224</v>
      </c>
      <c r="M189" s="19"/>
      <c r="N189" s="56"/>
      <c r="P189" s="57"/>
    </row>
    <row r="190" spans="1:25" x14ac:dyDescent="0.55000000000000004">
      <c r="B190" s="62" t="s">
        <v>1225</v>
      </c>
      <c r="M190" s="19"/>
      <c r="N190" s="56"/>
    </row>
    <row r="192" spans="1:25" x14ac:dyDescent="0.55000000000000004">
      <c r="B192" s="60" t="s">
        <v>1332</v>
      </c>
    </row>
    <row r="193" spans="2:28" s="13" customFormat="1" x14ac:dyDescent="0.55000000000000004">
      <c r="B193" s="60" t="s">
        <v>1334</v>
      </c>
      <c r="E193"/>
      <c r="F193" s="15"/>
      <c r="G193" s="15"/>
      <c r="H193" s="15"/>
      <c r="I193" s="15"/>
      <c r="J193" s="22"/>
      <c r="K193"/>
      <c r="L193" s="15"/>
      <c r="M193"/>
      <c r="N193" s="42"/>
      <c r="O193" s="15"/>
      <c r="P193" s="51"/>
      <c r="Q193" s="22"/>
      <c r="R193" s="42"/>
      <c r="S193"/>
      <c r="T193"/>
      <c r="U193"/>
      <c r="V193"/>
      <c r="W193"/>
      <c r="X193"/>
      <c r="Y193"/>
      <c r="Z193"/>
      <c r="AA193"/>
      <c r="AB193"/>
    </row>
    <row r="194" spans="2:28" x14ac:dyDescent="0.55000000000000004">
      <c r="B194" s="60" t="s">
        <v>1333</v>
      </c>
    </row>
    <row r="196" spans="2:28" ht="25.5" x14ac:dyDescent="0.55000000000000004">
      <c r="B196" s="65" t="s">
        <v>1343</v>
      </c>
    </row>
    <row r="197" spans="2:28" ht="25.5" x14ac:dyDescent="0.55000000000000004">
      <c r="B197" s="65" t="s">
        <v>1335</v>
      </c>
    </row>
    <row r="198" spans="2:28" ht="25.5" x14ac:dyDescent="0.55000000000000004">
      <c r="B198" s="65" t="s">
        <v>1344</v>
      </c>
    </row>
    <row r="199" spans="2:28" ht="25.5" x14ac:dyDescent="0.55000000000000004">
      <c r="B199" s="65" t="s">
        <v>1345</v>
      </c>
    </row>
    <row r="200" spans="2:28" ht="25.5" x14ac:dyDescent="0.55000000000000004">
      <c r="B200" s="65" t="s">
        <v>1346</v>
      </c>
    </row>
    <row r="201" spans="2:28" ht="25.5" x14ac:dyDescent="0.55000000000000004">
      <c r="B201" s="66" t="s">
        <v>1336</v>
      </c>
    </row>
    <row r="202" spans="2:28" ht="25.5" x14ac:dyDescent="0.55000000000000004">
      <c r="B202" s="65" t="s">
        <v>1347</v>
      </c>
    </row>
    <row r="203" spans="2:28" ht="25.5" x14ac:dyDescent="0.55000000000000004">
      <c r="B203" s="66" t="s">
        <v>1299</v>
      </c>
    </row>
    <row r="204" spans="2:28" ht="25.5" x14ac:dyDescent="0.55000000000000004">
      <c r="B204" s="66" t="s">
        <v>1310</v>
      </c>
    </row>
    <row r="205" spans="2:28" ht="25.5" x14ac:dyDescent="0.55000000000000004">
      <c r="B205" s="65" t="s">
        <v>1335</v>
      </c>
    </row>
    <row r="206" spans="2:28" ht="25.5" x14ac:dyDescent="0.55000000000000004">
      <c r="B206" s="65" t="s">
        <v>1348</v>
      </c>
    </row>
    <row r="207" spans="2:28" ht="25.5" x14ac:dyDescent="0.55000000000000004">
      <c r="B207" s="65" t="s">
        <v>1349</v>
      </c>
    </row>
    <row r="208" spans="2:28" ht="25.5" x14ac:dyDescent="0.55000000000000004">
      <c r="B208" s="66" t="s">
        <v>1337</v>
      </c>
    </row>
    <row r="209" spans="2:2" ht="25.5" x14ac:dyDescent="0.55000000000000004">
      <c r="B209" s="65" t="s">
        <v>1350</v>
      </c>
    </row>
    <row r="210" spans="2:2" ht="25.5" x14ac:dyDescent="0.55000000000000004">
      <c r="B210" s="66" t="s">
        <v>1338</v>
      </c>
    </row>
    <row r="211" spans="2:2" ht="25.5" x14ac:dyDescent="0.55000000000000004">
      <c r="B211" s="65" t="s">
        <v>1351</v>
      </c>
    </row>
    <row r="212" spans="2:2" ht="25.5" x14ac:dyDescent="0.55000000000000004">
      <c r="B212" s="66" t="s">
        <v>1310</v>
      </c>
    </row>
    <row r="213" spans="2:2" ht="25.5" x14ac:dyDescent="0.55000000000000004">
      <c r="B213" s="65" t="s">
        <v>1335</v>
      </c>
    </row>
    <row r="214" spans="2:2" ht="25.5" x14ac:dyDescent="0.55000000000000004">
      <c r="B214" s="65" t="s">
        <v>1341</v>
      </c>
    </row>
    <row r="215" spans="2:2" ht="25.5" x14ac:dyDescent="0.55000000000000004">
      <c r="B215" s="65" t="s">
        <v>1352</v>
      </c>
    </row>
    <row r="216" spans="2:2" ht="25.5" x14ac:dyDescent="0.55000000000000004">
      <c r="B216" s="65" t="s">
        <v>1342</v>
      </c>
    </row>
    <row r="217" spans="2:2" ht="25.5" x14ac:dyDescent="0.55000000000000004">
      <c r="B217" s="65" t="s">
        <v>1353</v>
      </c>
    </row>
    <row r="218" spans="2:2" ht="25.5" x14ac:dyDescent="0.55000000000000004">
      <c r="B218" s="65" t="s">
        <v>1354</v>
      </c>
    </row>
    <row r="219" spans="2:2" ht="25.5" x14ac:dyDescent="0.55000000000000004">
      <c r="B219" s="65" t="s">
        <v>1309</v>
      </c>
    </row>
    <row r="220" spans="2:2" ht="25.5" x14ac:dyDescent="0.55000000000000004">
      <c r="B220" s="66" t="s">
        <v>1339</v>
      </c>
    </row>
    <row r="221" spans="2:2" ht="25.5" x14ac:dyDescent="0.55000000000000004">
      <c r="B221" s="65" t="s">
        <v>1355</v>
      </c>
    </row>
    <row r="222" spans="2:2" ht="25.5" x14ac:dyDescent="0.55000000000000004">
      <c r="B222" s="66" t="s">
        <v>1340</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573E1A-9F96-4F04-8FF4-1C8D8D29CA7D}">
  <dimension ref="A1:AB215"/>
  <sheetViews>
    <sheetView zoomScale="130" zoomScaleNormal="130" workbookViewId="0">
      <pane xSplit="1" ySplit="1" topLeftCell="B56" activePane="bottomRight" state="frozen"/>
      <selection pane="topRight" activeCell="B1" sqref="B1"/>
      <selection pane="bottomLeft" activeCell="A2" sqref="A2"/>
      <selection pane="bottomRight" activeCell="B2" sqref="B2"/>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LA VÍCTIMA PASCUAL</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LA VÍCTIMA PASCUAL";</v>
      </c>
      <c r="C53" s="13" t="str">
        <f>find!D12</f>
        <v>A LA VÍCTIMA PASCUAL</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find!B12</f>
        <v>alavictimapascual</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"Secuencia de Pascua - Himno lat. «Victimae paschall laudes» ",</v>
      </c>
      <c r="C58" s="13" t="str">
        <f>find!E12</f>
        <v xml:space="preserve">Secuencia de Pascua - Himno lat. «Victimae paschall laudes» </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"A la víctima pascual,",</v>
      </c>
      <c r="C64" s="13" t="s">
        <v>1359</v>
      </c>
      <c r="D64" s="13">
        <v>1</v>
      </c>
      <c r="E64" s="32" t="s">
        <v>1123</v>
      </c>
      <c r="F64" s="33">
        <v>14</v>
      </c>
      <c r="G64" s="34" t="s">
        <v>1214</v>
      </c>
      <c r="H64" s="30" t="s">
        <v>1123</v>
      </c>
      <c r="I64" s="27">
        <v>200</v>
      </c>
      <c r="J64" s="28">
        <v>7</v>
      </c>
      <c r="K64" s="32"/>
      <c r="L64" s="33"/>
      <c r="M64" s="34"/>
      <c r="O64"/>
      <c r="Q64" s="15"/>
      <c r="S64" s="22"/>
    </row>
    <row r="65" spans="1:19" ht="27" x14ac:dyDescent="0.65">
      <c r="A65" s="13">
        <f>+A64+1</f>
        <v>2</v>
      </c>
      <c r="B65" s="14" t="str">
        <f>_xlfn.CONCAT("/* ",A65," */", "        ","""", C65,"""",",")</f>
        <v>/* 2 */        "ofrecemos hoy",</v>
      </c>
      <c r="C65" s="13" t="s">
        <v>1360</v>
      </c>
      <c r="D65" s="13">
        <v>2</v>
      </c>
      <c r="E65" s="35"/>
      <c r="F65" s="36"/>
      <c r="G65" s="37"/>
      <c r="H65" s="31"/>
      <c r="I65" s="29"/>
      <c r="J65" s="29"/>
      <c r="K65" s="35"/>
      <c r="L65" s="37"/>
      <c r="M65" s="37"/>
      <c r="O65"/>
      <c r="Q65" s="15"/>
      <c r="S65" s="22"/>
    </row>
    <row r="66" spans="1:19" ht="27" x14ac:dyDescent="0.65">
      <c r="A66" s="13">
        <f t="shared" ref="A66:A90" si="0">+A65+1</f>
        <v>3</v>
      </c>
      <c r="B66" s="14" t="str">
        <f>_xlfn.CONCAT("/* ",A66," */", "        ","""", C66,"""",",")</f>
        <v>/* 3 */        "el sacrificio de alabanza.",</v>
      </c>
      <c r="C66" s="13" t="s">
        <v>1361</v>
      </c>
      <c r="D66" s="13">
        <v>3</v>
      </c>
      <c r="E66" s="32" t="s">
        <v>1178</v>
      </c>
      <c r="F66" s="33">
        <v>450</v>
      </c>
      <c r="G66" s="34" t="s">
        <v>1215</v>
      </c>
      <c r="H66" s="30"/>
      <c r="I66" s="27"/>
      <c r="J66" s="28"/>
      <c r="K66" s="32"/>
      <c r="L66" s="33"/>
      <c r="M66" s="34"/>
      <c r="O66"/>
      <c r="Q66" s="15"/>
      <c r="S66" s="22"/>
    </row>
    <row r="67" spans="1:19" ht="27" x14ac:dyDescent="0.65">
      <c r="A67" s="13">
        <f t="shared" si="0"/>
        <v>4</v>
      </c>
      <c r="B67" s="14" t="str">
        <f t="shared" ref="B67:B90" si="1">_xlfn.CONCAT("/* ",A67," */", "        ","""", C67,"""",",")</f>
        <v>/* 4 */        "El cordero ha redimido el rebaño,",</v>
      </c>
      <c r="C67" s="13" t="s">
        <v>1362</v>
      </c>
      <c r="D67" s="13">
        <v>4</v>
      </c>
      <c r="E67" s="35" t="s">
        <v>1150</v>
      </c>
      <c r="F67" s="36">
        <v>14</v>
      </c>
      <c r="G67" s="37" t="s">
        <v>1216</v>
      </c>
      <c r="H67" s="31" t="s">
        <v>1117</v>
      </c>
      <c r="I67" s="29">
        <v>480</v>
      </c>
      <c r="J67" s="29"/>
      <c r="K67" s="35"/>
      <c r="L67" s="37"/>
      <c r="M67" s="37"/>
      <c r="O67"/>
      <c r="Q67" s="15"/>
      <c r="S67" s="22"/>
    </row>
    <row r="68" spans="1:19" ht="27" x14ac:dyDescent="0.65">
      <c r="A68" s="13">
        <f t="shared" si="0"/>
        <v>5</v>
      </c>
      <c r="B68" s="14" t="str">
        <f t="shared" si="1"/>
        <v>/* 5 */        "el inocente ha reconciliado",</v>
      </c>
      <c r="C68" s="13" t="s">
        <v>1363</v>
      </c>
      <c r="D68" s="13">
        <v>5</v>
      </c>
      <c r="E68" s="32" t="s">
        <v>1178</v>
      </c>
      <c r="F68" s="33">
        <v>14</v>
      </c>
      <c r="G68" s="34" t="s">
        <v>1215</v>
      </c>
      <c r="H68" s="30" t="s">
        <v>1150</v>
      </c>
      <c r="I68" s="27">
        <v>480</v>
      </c>
      <c r="J68" s="28"/>
      <c r="K68" s="32"/>
      <c r="L68" s="33"/>
      <c r="M68" s="34"/>
      <c r="O68"/>
      <c r="Q68" s="15"/>
      <c r="S68" s="22"/>
    </row>
    <row r="69" spans="1:19" ht="27" x14ac:dyDescent="0.65">
      <c r="A69" s="13">
        <f t="shared" si="0"/>
        <v>6</v>
      </c>
      <c r="B69" s="14" t="str">
        <f t="shared" si="1"/>
        <v>/* 6 */        "los pecadores al Padre.",</v>
      </c>
      <c r="C69" s="13" t="s">
        <v>1364</v>
      </c>
      <c r="D69" s="13">
        <v>6</v>
      </c>
      <c r="E69" s="35" t="s">
        <v>1117</v>
      </c>
      <c r="F69" s="36">
        <v>14</v>
      </c>
      <c r="G69" s="37"/>
      <c r="H69" s="31"/>
      <c r="I69" s="29"/>
      <c r="J69" s="29"/>
      <c r="K69" s="35"/>
      <c r="L69" s="37"/>
      <c r="M69" s="37"/>
      <c r="O69"/>
      <c r="Q69" s="15"/>
      <c r="S69" s="22"/>
    </row>
    <row r="70" spans="1:19" ht="27" x14ac:dyDescent="0.65">
      <c r="A70" s="13">
        <f t="shared" si="0"/>
        <v>7</v>
      </c>
      <c r="B70" s="14" t="str">
        <f t="shared" si="1"/>
        <v>/* 7 */        "Muerte y vida se han enfrentado",</v>
      </c>
      <c r="C70" s="13" t="s">
        <v>1365</v>
      </c>
      <c r="D70" s="13">
        <v>7</v>
      </c>
      <c r="E70" s="32" t="s">
        <v>1123</v>
      </c>
      <c r="F70" s="33">
        <v>14</v>
      </c>
      <c r="G70" s="34" t="s">
        <v>1214</v>
      </c>
      <c r="H70" s="30" t="s">
        <v>1123</v>
      </c>
      <c r="I70" s="27">
        <v>480</v>
      </c>
      <c r="J70" s="28">
        <v>7</v>
      </c>
      <c r="K70" s="32"/>
      <c r="L70" s="33"/>
      <c r="M70" s="34"/>
      <c r="O70"/>
      <c r="Q70" s="15"/>
      <c r="S70" s="22"/>
    </row>
    <row r="71" spans="1:19" ht="27" x14ac:dyDescent="0.65">
      <c r="A71" s="13">
        <f t="shared" si="0"/>
        <v>8</v>
      </c>
      <c r="B71" s="14" t="str">
        <f t="shared" si="1"/>
        <v>/* 8 */        "en un prodigioso duelo:",</v>
      </c>
      <c r="C71" s="13" t="s">
        <v>1366</v>
      </c>
      <c r="D71" s="13">
        <v>8</v>
      </c>
      <c r="E71" s="35" t="s">
        <v>1178</v>
      </c>
      <c r="F71" s="36">
        <v>14</v>
      </c>
      <c r="G71" s="37" t="s">
        <v>1215</v>
      </c>
      <c r="H71" s="31"/>
      <c r="I71" s="29"/>
      <c r="J71" s="29"/>
      <c r="K71" s="35"/>
      <c r="L71" s="37"/>
      <c r="M71" s="37"/>
      <c r="O71"/>
      <c r="Q71" s="15"/>
      <c r="S71" s="22"/>
    </row>
    <row r="72" spans="1:19" ht="27" x14ac:dyDescent="0.65">
      <c r="A72" s="13">
        <f t="shared" si="0"/>
        <v>9</v>
      </c>
      <c r="B72" s="14" t="str">
        <f t="shared" si="1"/>
        <v>/* 9 */        "el Señor de la Vida estaba muerto,",</v>
      </c>
      <c r="C72" s="13" t="s">
        <v>1367</v>
      </c>
      <c r="D72" s="13">
        <v>9</v>
      </c>
      <c r="E72" s="32" t="s">
        <v>1150</v>
      </c>
      <c r="F72" s="33">
        <v>14</v>
      </c>
      <c r="G72" s="34" t="s">
        <v>1216</v>
      </c>
      <c r="H72" s="30" t="s">
        <v>1117</v>
      </c>
      <c r="I72" s="27">
        <v>480</v>
      </c>
      <c r="J72" s="28"/>
      <c r="K72" s="32"/>
      <c r="L72" s="33"/>
      <c r="M72" s="34"/>
      <c r="O72"/>
      <c r="Q72" s="15"/>
      <c r="S72" s="22"/>
    </row>
    <row r="73" spans="1:19" ht="27" x14ac:dyDescent="0.65">
      <c r="A73" s="13">
        <f t="shared" si="0"/>
        <v>10</v>
      </c>
      <c r="B73" s="14" t="str">
        <f t="shared" si="1"/>
        <v>/* 10 */        "mas ahora está vivo y triunfa.",</v>
      </c>
      <c r="C73" s="13" t="s">
        <v>1368</v>
      </c>
      <c r="D73" s="13">
        <v>10</v>
      </c>
      <c r="E73" s="35" t="s">
        <v>1178</v>
      </c>
      <c r="F73" s="36">
        <v>14</v>
      </c>
      <c r="G73" s="37" t="s">
        <v>1215</v>
      </c>
      <c r="H73" s="31" t="s">
        <v>1150</v>
      </c>
      <c r="I73" s="29">
        <v>350</v>
      </c>
      <c r="J73" s="29"/>
      <c r="K73" s="35" t="s">
        <v>1117</v>
      </c>
      <c r="L73" s="37">
        <v>480</v>
      </c>
      <c r="M73" s="37"/>
      <c r="O73"/>
      <c r="Q73" s="15"/>
      <c r="S73" s="22"/>
    </row>
    <row r="74" spans="1:19" ht="27" x14ac:dyDescent="0.65">
      <c r="A74" s="13">
        <f t="shared" si="0"/>
        <v>11</v>
      </c>
      <c r="B74" s="14" t="str">
        <f t="shared" si="1"/>
        <v>/* 11 */        "Dinos tú, María:",</v>
      </c>
      <c r="C74" s="13" t="s">
        <v>1369</v>
      </c>
      <c r="D74" s="13">
        <v>11</v>
      </c>
      <c r="E74" s="32" t="s">
        <v>1123</v>
      </c>
      <c r="F74" s="33">
        <v>14</v>
      </c>
      <c r="G74" s="34">
        <v>7</v>
      </c>
      <c r="H74" s="30"/>
      <c r="I74" s="27"/>
      <c r="J74" s="28"/>
      <c r="K74" s="32"/>
      <c r="L74" s="33"/>
      <c r="M74" s="34"/>
      <c r="O74"/>
      <c r="Q74" s="15"/>
      <c r="S74" s="22"/>
    </row>
    <row r="75" spans="1:19" ht="27" x14ac:dyDescent="0.65">
      <c r="A75" s="13">
        <f t="shared" si="0"/>
        <v>12</v>
      </c>
      <c r="B75" s="14" t="str">
        <f t="shared" si="1"/>
        <v>/* 12 */        "¿qué has visto en el camino?,",</v>
      </c>
      <c r="C75" s="13" t="s">
        <v>1370</v>
      </c>
      <c r="D75" s="13">
        <v>12</v>
      </c>
      <c r="E75" s="35"/>
      <c r="F75" s="36">
        <v>0</v>
      </c>
      <c r="G75" s="37"/>
      <c r="H75" s="31"/>
      <c r="I75" s="29"/>
      <c r="J75" s="29"/>
      <c r="K75" s="35"/>
      <c r="L75" s="37"/>
      <c r="M75" s="37"/>
      <c r="O75"/>
      <c r="Q75" s="15"/>
      <c r="S75" s="22"/>
    </row>
    <row r="76" spans="1:19" ht="27" x14ac:dyDescent="0.65">
      <c r="A76" s="13">
        <f t="shared" si="0"/>
        <v>13</v>
      </c>
      <c r="B76" s="14" t="str">
        <f t="shared" si="1"/>
        <v>/* 13 */        "«La tumba de Cristo vacía,",</v>
      </c>
      <c r="C76" s="13" t="s">
        <v>1371</v>
      </c>
      <c r="D76" s="13">
        <v>13</v>
      </c>
      <c r="E76" s="32" t="s">
        <v>1150</v>
      </c>
      <c r="F76" s="33">
        <v>14</v>
      </c>
      <c r="G76" s="34" t="s">
        <v>1216</v>
      </c>
      <c r="H76" s="30" t="s">
        <v>1117</v>
      </c>
      <c r="I76" s="27">
        <v>480</v>
      </c>
      <c r="J76" s="28"/>
      <c r="K76" s="32"/>
      <c r="L76" s="33"/>
      <c r="M76" s="34"/>
      <c r="O76"/>
      <c r="Q76" s="15"/>
      <c r="S76" s="22"/>
    </row>
    <row r="77" spans="1:19" ht="27" x14ac:dyDescent="0.65">
      <c r="A77" s="13">
        <f t="shared" si="0"/>
        <v>14</v>
      </c>
      <c r="B77" s="14" t="str">
        <f t="shared" si="1"/>
        <v>/* 14 */        "la Gloria del Señor y vivo Cristo,",</v>
      </c>
      <c r="C77" s="13" t="s">
        <v>1372</v>
      </c>
      <c r="D77" s="13">
        <v>14</v>
      </c>
      <c r="E77" s="35" t="s">
        <v>1178</v>
      </c>
      <c r="F77" s="36">
        <v>14</v>
      </c>
      <c r="G77" s="37" t="s">
        <v>1215</v>
      </c>
      <c r="H77" s="31" t="s">
        <v>1150</v>
      </c>
      <c r="I77" s="29">
        <v>350</v>
      </c>
      <c r="J77" s="29"/>
      <c r="K77" s="35" t="s">
        <v>1117</v>
      </c>
      <c r="L77" s="37">
        <v>480</v>
      </c>
      <c r="M77" s="37"/>
      <c r="O77"/>
      <c r="Q77" s="15"/>
      <c r="S77" s="22"/>
    </row>
    <row r="78" spans="1:19" ht="27" x14ac:dyDescent="0.65">
      <c r="A78" s="13">
        <f t="shared" si="0"/>
        <v>15</v>
      </c>
      <c r="B78" s="14" t="str">
        <f t="shared" si="1"/>
        <v>/* 15 */        "los ángeles, las vendas y el sudario».",</v>
      </c>
      <c r="C78" s="13" t="s">
        <v>1373</v>
      </c>
      <c r="D78" s="13">
        <v>15</v>
      </c>
      <c r="E78" s="32" t="s">
        <v>1150</v>
      </c>
      <c r="F78" s="33">
        <v>14</v>
      </c>
      <c r="G78" s="34"/>
      <c r="H78" s="30" t="s">
        <v>1117</v>
      </c>
      <c r="I78" s="27">
        <v>480</v>
      </c>
      <c r="J78" s="28"/>
      <c r="K78" s="32"/>
      <c r="L78" s="33"/>
      <c r="M78" s="34"/>
      <c r="O78"/>
      <c r="Q78" s="15"/>
      <c r="S78" s="22"/>
    </row>
    <row r="79" spans="1:19" ht="27" x14ac:dyDescent="0.65">
      <c r="A79" s="13">
        <f t="shared" si="0"/>
        <v>16</v>
      </c>
      <c r="B79" s="14" t="str">
        <f t="shared" si="1"/>
        <v>/* 16 */        "Tú, Rey victorioso, danos tú la salvación.",</v>
      </c>
      <c r="C79" s="13" t="s">
        <v>1374</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ac("La","cp200","7")],</v>
      </c>
      <c r="C96" s="14"/>
      <c r="D96" s="14">
        <v>1</v>
      </c>
      <c r="E96" s="44" t="s">
        <v>1211</v>
      </c>
      <c r="F96" s="38" t="str">
        <f>IF(E64="","",E64)</f>
        <v>La</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200</v>
      </c>
      <c r="P96" s="49" t="str">
        <f t="shared" ref="P96:P122" si="9">IF(L96="","",""",""")</f>
        <v>","</v>
      </c>
      <c r="Q96" s="25">
        <f t="shared" ref="Q96:Q99"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08" si="14">IF(S96="","",IF(L96="","",Z96))</f>
        <v/>
      </c>
      <c r="Z96" t="s">
        <v>1381</v>
      </c>
    </row>
    <row r="97" spans="1:26" ht="24" x14ac:dyDescent="0.55000000000000004">
      <c r="A97" s="13">
        <f>+A96+1</f>
        <v>2</v>
      </c>
      <c r="B97" s="14" t="str">
        <f t="shared" ref="B97:B122" si="15">_xlfn.CONCAT("/* ",A97,"*/      ",E97:Y97)</f>
        <v>/* 2*/      [ac("0", "cp0","")],</v>
      </c>
      <c r="C97" s="14"/>
      <c r="D97" s="14">
        <v>2</v>
      </c>
      <c r="E97" s="40" t="s">
        <v>1211</v>
      </c>
      <c r="F97" s="24">
        <f>E65</f>
        <v>0</v>
      </c>
      <c r="G97" s="40" t="s">
        <v>1212</v>
      </c>
      <c r="H97" s="24">
        <f t="shared" ref="H97:H99" si="16">F65</f>
        <v>0</v>
      </c>
      <c r="I97" s="40" t="s">
        <v>1213</v>
      </c>
      <c r="J97" s="24" t="str">
        <f t="shared" si="3"/>
        <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 x14ac:dyDescent="0.55000000000000004">
      <c r="A98" s="13">
        <f t="shared" ref="A98:A122" si="20">+A97+1</f>
        <v>3</v>
      </c>
      <c r="B98" s="14" t="str">
        <f t="shared" si="15"/>
        <v>/* 3*/      [ac("Re", "cp450","m9")],</v>
      </c>
      <c r="C98" s="14"/>
      <c r="D98" s="14">
        <f>+D97+1</f>
        <v>3</v>
      </c>
      <c r="E98" s="39" t="s">
        <v>1211</v>
      </c>
      <c r="F98" s="21" t="str">
        <f t="shared" ref="F98:F99" si="21">E66</f>
        <v>Re</v>
      </c>
      <c r="G98" s="39" t="s">
        <v>1212</v>
      </c>
      <c r="H98" s="21">
        <f t="shared" si="16"/>
        <v>450</v>
      </c>
      <c r="I98" s="39" t="s">
        <v>1213</v>
      </c>
      <c r="J98" s="21" t="str">
        <f t="shared" si="3"/>
        <v>m9</v>
      </c>
      <c r="K98" t="str">
        <f t="shared" si="4"/>
        <v>"</v>
      </c>
      <c r="L98" s="47" t="str">
        <f t="shared" si="5"/>
        <v/>
      </c>
      <c r="M98" s="52" t="str">
        <f t="shared" si="6"/>
        <v/>
      </c>
      <c r="N98" s="53" t="str">
        <f t="shared" si="7"/>
        <v/>
      </c>
      <c r="O98" s="25" t="str">
        <f t="shared" si="8"/>
        <v/>
      </c>
      <c r="P98" s="49" t="str">
        <f t="shared" si="9"/>
        <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 x14ac:dyDescent="0.55000000000000004">
      <c r="A99" s="13">
        <f t="shared" si="20"/>
        <v>4</v>
      </c>
      <c r="B99" s="14" t="str">
        <f t="shared" si="15"/>
        <v>/* 4*/      [ac("Fa", "cp14","maj7"), ac("Mi","cp480","")],</v>
      </c>
      <c r="C99" s="14"/>
      <c r="D99" s="14">
        <f t="shared" ref="D99:D122" si="22">+D98+1</f>
        <v>4</v>
      </c>
      <c r="E99" s="40" t="s">
        <v>1211</v>
      </c>
      <c r="F99" s="24" t="str">
        <f t="shared" si="21"/>
        <v>Fa</v>
      </c>
      <c r="G99" s="40" t="s">
        <v>1212</v>
      </c>
      <c r="H99" s="24">
        <f t="shared" si="16"/>
        <v>14</v>
      </c>
      <c r="I99" s="40" t="s">
        <v>1213</v>
      </c>
      <c r="J99" s="24" t="str">
        <f t="shared" si="3"/>
        <v>maj7</v>
      </c>
      <c r="K99" t="str">
        <f t="shared" si="4"/>
        <v>"), ac("</v>
      </c>
      <c r="L99" s="48" t="str">
        <f t="shared" si="5"/>
        <v>Mi</v>
      </c>
      <c r="M99" s="54" t="str">
        <f t="shared" si="6"/>
        <v>","</v>
      </c>
      <c r="N99" s="55" t="str">
        <f t="shared" si="7"/>
        <v>cp</v>
      </c>
      <c r="O99" s="26">
        <f t="shared" si="8"/>
        <v>480</v>
      </c>
      <c r="P99" s="41" t="str">
        <f t="shared" si="9"/>
        <v>","</v>
      </c>
      <c r="Q99" s="26" t="str">
        <f t="shared" si="10"/>
        <v/>
      </c>
      <c r="R99" t="str">
        <f>IF(S99="",IF(L99="",")],",""")],"),"), ac(")</f>
        <v>")],</v>
      </c>
      <c r="S99" s="18" t="str">
        <f t="shared" si="17"/>
        <v/>
      </c>
      <c r="T99" s="18" t="str">
        <f t="shared" si="11"/>
        <v/>
      </c>
      <c r="U99" s="18" t="str">
        <f t="shared" si="12"/>
        <v/>
      </c>
      <c r="V99" s="18" t="str">
        <f t="shared" si="18"/>
        <v/>
      </c>
      <c r="W99" s="18" t="str">
        <f t="shared" si="13"/>
        <v/>
      </c>
      <c r="X99" s="18" t="str">
        <f t="shared" si="19"/>
        <v/>
      </c>
      <c r="Y99" s="18" t="str">
        <f t="shared" si="14"/>
        <v/>
      </c>
      <c r="Z99" t="s">
        <v>1381</v>
      </c>
    </row>
    <row r="100" spans="1:26" ht="24"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ref="Y109:Y122" si="34">IF(S109="","",IF(L109="","",Z109))</f>
        <v>")],</v>
      </c>
      <c r="Z109" t="s">
        <v>1381</v>
      </c>
    </row>
    <row r="110" spans="1:26" ht="24"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34"/>
        <v/>
      </c>
      <c r="Z110" t="s">
        <v>1381</v>
      </c>
    </row>
    <row r="111" spans="1:26" ht="24"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34"/>
        <v/>
      </c>
      <c r="Z111" t="s">
        <v>1381</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34"/>
        <v/>
      </c>
      <c r="Z112" t="s">
        <v>1381</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34"/>
        <v/>
      </c>
      <c r="Z113" t="s">
        <v>1381</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34"/>
        <v/>
      </c>
      <c r="Z114" t="s">
        <v>1381</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34"/>
        <v/>
      </c>
      <c r="Z115" t="s">
        <v>1381</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34"/>
        <v/>
      </c>
      <c r="Z116" t="s">
        <v>1381</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34"/>
        <v/>
      </c>
      <c r="Z117" t="s">
        <v>1381</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34"/>
        <v/>
      </c>
      <c r="Z118" t="s">
        <v>1381</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34"/>
        <v/>
      </c>
      <c r="Z119" t="s">
        <v>1381</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34"/>
        <v/>
      </c>
      <c r="Z120" t="s">
        <v>1381</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34"/>
        <v/>
      </c>
      <c r="Z121" t="s">
        <v>1381</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3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"PORQUE CRISTO, MI ESPERANZA,",</v>
      </c>
      <c r="C127" s="13" t="s">
        <v>1375</v>
      </c>
      <c r="D127" s="13">
        <v>17</v>
      </c>
      <c r="E127" s="32" t="s">
        <v>1150</v>
      </c>
      <c r="F127" s="33">
        <v>14</v>
      </c>
      <c r="G127" s="34"/>
      <c r="H127" s="30"/>
      <c r="I127" s="27"/>
      <c r="J127" s="28"/>
      <c r="K127" s="32"/>
      <c r="L127" s="33"/>
      <c r="M127" s="34"/>
      <c r="O127"/>
      <c r="Q127"/>
    </row>
    <row r="128" spans="1:26" ht="27" x14ac:dyDescent="0.65">
      <c r="A128" s="13">
        <f>+A127+1</f>
        <v>2</v>
      </c>
      <c r="B128" s="14" t="str">
        <f>_xlfn.CONCAT("/* ",A128," */", "        ","""", C128,"""",",")</f>
        <v>/* 2 */        "¡HA RESUCITADO!",</v>
      </c>
      <c r="C128" s="13" t="s">
        <v>1376</v>
      </c>
      <c r="D128" s="13">
        <v>18</v>
      </c>
      <c r="E128" s="35" t="s">
        <v>1117</v>
      </c>
      <c r="F128" s="37">
        <v>14</v>
      </c>
      <c r="G128" s="37"/>
      <c r="H128" s="31"/>
      <c r="I128" s="29"/>
      <c r="J128" s="29"/>
      <c r="K128" s="35"/>
      <c r="L128" s="37"/>
      <c r="M128" s="37"/>
      <c r="O128"/>
      <c r="Q128"/>
    </row>
    <row r="129" spans="1:17" ht="27" x14ac:dyDescent="0.65">
      <c r="A129" s="13">
        <f t="shared" ref="A129:A152" si="35">+A128+1</f>
        <v>3</v>
      </c>
      <c r="B129" s="14" t="str">
        <f>_xlfn.CONCAT("/* ",A129," */", "        ","""", C129,"""",",")</f>
        <v>/* 3 */        "¡HA RESUCITADO!",</v>
      </c>
      <c r="C129" s="13" t="s">
        <v>1376</v>
      </c>
      <c r="D129" s="13">
        <v>19</v>
      </c>
      <c r="E129" s="32" t="s">
        <v>1117</v>
      </c>
      <c r="F129" s="33">
        <v>14</v>
      </c>
      <c r="G129" s="34"/>
      <c r="H129" s="30"/>
      <c r="I129" s="27"/>
      <c r="J129" s="28"/>
      <c r="K129" s="32"/>
      <c r="L129" s="33"/>
      <c r="M129" s="34"/>
      <c r="O129"/>
      <c r="Q129"/>
    </row>
    <row r="130" spans="1:17" ht="27" x14ac:dyDescent="0.65">
      <c r="A130" s="13">
        <f t="shared" si="35"/>
        <v>4</v>
      </c>
      <c r="B130" s="14" t="str">
        <f t="shared" ref="B130:B152" si="36">_xlfn.CONCAT("/* ",A130," */", "        ","""", C130,"""",",")</f>
        <v>/* 4 */        "Y NOS PRECEDE EN GALILEA,",</v>
      </c>
      <c r="C130" s="20" t="s">
        <v>1377</v>
      </c>
      <c r="D130" s="13">
        <v>20</v>
      </c>
      <c r="E130" s="35" t="s">
        <v>1150</v>
      </c>
      <c r="F130" s="37">
        <v>14</v>
      </c>
      <c r="G130" s="37"/>
      <c r="H130" s="31" t="s">
        <v>1117</v>
      </c>
      <c r="I130" s="29">
        <v>480</v>
      </c>
      <c r="J130" s="29"/>
      <c r="K130" s="35"/>
      <c r="L130" s="37"/>
      <c r="M130" s="37"/>
      <c r="O130"/>
      <c r="Q130"/>
    </row>
    <row r="131" spans="1:17" ht="27" x14ac:dyDescent="0.65">
      <c r="A131" s="13">
        <f t="shared" si="35"/>
        <v>5</v>
      </c>
      <c r="B131" s="14" t="str">
        <f t="shared" si="36"/>
        <v>/* 5 */        "Y NOS PRECEDE EN GALILEA.",</v>
      </c>
      <c r="C131" s="13" t="s">
        <v>1378</v>
      </c>
      <c r="D131" s="13">
        <v>21</v>
      </c>
      <c r="E131" s="32" t="s">
        <v>1150</v>
      </c>
      <c r="F131" s="33">
        <v>14</v>
      </c>
      <c r="G131" s="34"/>
      <c r="H131" s="30" t="s">
        <v>1117</v>
      </c>
      <c r="I131" s="27">
        <v>480</v>
      </c>
      <c r="J131" s="28"/>
      <c r="K131" s="32"/>
      <c r="L131" s="33"/>
      <c r="M131" s="34"/>
      <c r="O131"/>
      <c r="Q131"/>
    </row>
    <row r="132" spans="1:17" ht="27" x14ac:dyDescent="0.65">
      <c r="A132" s="13">
        <f t="shared" si="35"/>
        <v>6</v>
      </c>
      <c r="B132" s="14" t="str">
        <f t="shared" si="36"/>
        <v>/* 6 */        "SÍ QUE ES CIERTO,",</v>
      </c>
      <c r="C132" s="13" t="s">
        <v>1379</v>
      </c>
      <c r="D132" s="13">
        <v>22</v>
      </c>
      <c r="E132" s="35" t="s">
        <v>1178</v>
      </c>
      <c r="F132" s="37">
        <v>14</v>
      </c>
      <c r="G132" s="37" t="s">
        <v>1214</v>
      </c>
      <c r="H132" s="31" t="s">
        <v>1117</v>
      </c>
      <c r="I132" s="29">
        <v>480</v>
      </c>
      <c r="J132" s="29"/>
      <c r="K132" s="35"/>
      <c r="L132" s="37"/>
      <c r="M132" s="37"/>
      <c r="O132"/>
    </row>
    <row r="133" spans="1:17" ht="27" x14ac:dyDescent="0.65">
      <c r="A133" s="13">
        <f t="shared" si="35"/>
        <v>7</v>
      </c>
      <c r="B133" s="14" t="str">
        <f t="shared" si="36"/>
        <v>/* 7 */        "CRISTO HA RESUCITADO.",</v>
      </c>
      <c r="C133" s="13" t="s">
        <v>1380</v>
      </c>
      <c r="D133" s="13">
        <v>23</v>
      </c>
      <c r="E133" s="32" t="s">
        <v>1150</v>
      </c>
      <c r="F133" s="33">
        <v>14</v>
      </c>
      <c r="G133" s="34" t="s">
        <v>1216</v>
      </c>
      <c r="H133" s="30" t="s">
        <v>1150</v>
      </c>
      <c r="I133" s="27">
        <v>350</v>
      </c>
      <c r="J133" s="28"/>
      <c r="K133" s="32" t="s">
        <v>1117</v>
      </c>
      <c r="L133" s="33">
        <v>480</v>
      </c>
      <c r="M133" s="34"/>
      <c r="O133"/>
    </row>
    <row r="134" spans="1:17" ht="27" x14ac:dyDescent="0.65">
      <c r="A134" s="13">
        <f t="shared" si="35"/>
        <v>8</v>
      </c>
      <c r="B134" s="14" t="str">
        <f t="shared" si="36"/>
        <v>/* 8 */        "SÍ QUE ES CIERTO,",</v>
      </c>
      <c r="C134" s="20" t="s">
        <v>1379</v>
      </c>
      <c r="D134" s="13">
        <v>24</v>
      </c>
      <c r="E134" s="35" t="s">
        <v>1178</v>
      </c>
      <c r="F134" s="37">
        <v>14</v>
      </c>
      <c r="G134" s="37" t="s">
        <v>1214</v>
      </c>
      <c r="H134" s="31" t="s">
        <v>1117</v>
      </c>
      <c r="I134" s="29">
        <v>480</v>
      </c>
      <c r="J134" s="29"/>
      <c r="K134" s="35"/>
      <c r="L134" s="37"/>
      <c r="M134" s="37"/>
      <c r="O134"/>
    </row>
    <row r="135" spans="1:17" ht="27" x14ac:dyDescent="0.65">
      <c r="A135" s="13">
        <f t="shared" si="35"/>
        <v>9</v>
      </c>
      <c r="B135" s="14" t="str">
        <f t="shared" si="36"/>
        <v>/* 9 */        "CRISTO HA RESUCITADO.",</v>
      </c>
      <c r="C135" s="13" t="s">
        <v>1380</v>
      </c>
      <c r="D135" s="13">
        <v>25</v>
      </c>
      <c r="E135" s="32" t="s">
        <v>1150</v>
      </c>
      <c r="F135" s="33">
        <v>14</v>
      </c>
      <c r="G135" s="34"/>
      <c r="H135" s="30" t="s">
        <v>1117</v>
      </c>
      <c r="I135" s="27">
        <v>480</v>
      </c>
      <c r="J135" s="28"/>
      <c r="K135" s="32"/>
      <c r="L135" s="33"/>
      <c r="M135" s="34"/>
      <c r="O135"/>
    </row>
    <row r="136" spans="1:17" ht="27" x14ac:dyDescent="0.65">
      <c r="A136" s="13">
        <f t="shared" si="35"/>
        <v>10</v>
      </c>
      <c r="B136" s="14" t="str">
        <f t="shared" si="36"/>
        <v>/* 10 */        "Y NOS PRECEDE EN GALILEA,",</v>
      </c>
      <c r="C136" s="13" t="s">
        <v>1377</v>
      </c>
      <c r="D136" s="13">
        <v>26</v>
      </c>
      <c r="E136" s="35" t="s">
        <v>1150</v>
      </c>
      <c r="F136" s="37">
        <v>14</v>
      </c>
      <c r="G136" s="37"/>
      <c r="H136" s="31" t="s">
        <v>1117</v>
      </c>
      <c r="I136" s="29">
        <v>480</v>
      </c>
      <c r="J136" s="29"/>
      <c r="K136" s="35"/>
      <c r="L136" s="37"/>
      <c r="M136" s="37"/>
      <c r="O136"/>
    </row>
    <row r="137" spans="1:17" ht="27" x14ac:dyDescent="0.65">
      <c r="A137" s="13">
        <f t="shared" si="35"/>
        <v>11</v>
      </c>
      <c r="B137" s="14" t="str">
        <f t="shared" si="36"/>
        <v>/* 11 */        "Y NOS PRECEDE EN GALILEA.",</v>
      </c>
      <c r="C137" s="13" t="s">
        <v>1378</v>
      </c>
      <c r="D137" s="13">
        <v>27</v>
      </c>
      <c r="E137" s="32" t="s">
        <v>1150</v>
      </c>
      <c r="F137" s="33">
        <v>14</v>
      </c>
      <c r="G137" s="34"/>
      <c r="H137" s="30" t="s">
        <v>1117</v>
      </c>
      <c r="I137" s="27">
        <v>480</v>
      </c>
      <c r="J137" s="28"/>
      <c r="K137" s="32"/>
      <c r="L137" s="33"/>
      <c r="M137" s="34"/>
      <c r="O137"/>
    </row>
    <row r="138" spans="1:17" ht="27" hidden="1" x14ac:dyDescent="0.65">
      <c r="A138" s="13">
        <f t="shared" si="35"/>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5"/>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5"/>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5"/>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5"/>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5"/>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5"/>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5"/>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5"/>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5"/>
        <v>21</v>
      </c>
      <c r="B147" s="14" t="str">
        <f t="shared" si="36"/>
        <v>/* 21 */        "",</v>
      </c>
      <c r="E147" s="32"/>
      <c r="F147" s="33"/>
      <c r="G147" s="34"/>
      <c r="H147" s="30"/>
      <c r="I147" s="27"/>
      <c r="J147" s="28"/>
      <c r="K147" s="32"/>
      <c r="L147" s="33"/>
      <c r="M147" s="34"/>
      <c r="O147"/>
    </row>
    <row r="148" spans="1:28" ht="27" hidden="1" x14ac:dyDescent="0.65">
      <c r="A148" s="13">
        <f t="shared" si="35"/>
        <v>22</v>
      </c>
      <c r="B148" s="14" t="str">
        <f t="shared" si="36"/>
        <v>/* 22 */        "",</v>
      </c>
      <c r="E148" s="35"/>
      <c r="F148" s="37"/>
      <c r="G148" s="37"/>
      <c r="H148" s="31"/>
      <c r="I148" s="29"/>
      <c r="J148" s="29"/>
      <c r="K148" s="35"/>
      <c r="L148" s="37"/>
      <c r="M148" s="37"/>
      <c r="O148"/>
    </row>
    <row r="149" spans="1:28" ht="27" hidden="1" x14ac:dyDescent="0.65">
      <c r="A149" s="13">
        <f t="shared" si="35"/>
        <v>23</v>
      </c>
      <c r="B149" s="14" t="str">
        <f t="shared" si="36"/>
        <v>/* 23 */        "",</v>
      </c>
      <c r="E149" s="32"/>
      <c r="F149" s="33"/>
      <c r="G149" s="34"/>
      <c r="H149" s="30"/>
      <c r="I149" s="27"/>
      <c r="J149" s="28"/>
      <c r="K149" s="32"/>
      <c r="L149" s="33"/>
      <c r="M149" s="34"/>
      <c r="O149"/>
    </row>
    <row r="150" spans="1:28" ht="27" hidden="1" x14ac:dyDescent="0.65">
      <c r="A150" s="13">
        <f t="shared" si="35"/>
        <v>24</v>
      </c>
      <c r="B150" s="14" t="str">
        <f t="shared" si="36"/>
        <v>/* 24 */        "",</v>
      </c>
      <c r="E150" s="35"/>
      <c r="F150" s="37"/>
      <c r="G150" s="37"/>
      <c r="H150" s="31"/>
      <c r="I150" s="29"/>
      <c r="J150" s="29"/>
      <c r="K150" s="35"/>
      <c r="L150" s="37"/>
      <c r="M150" s="37"/>
      <c r="O150"/>
    </row>
    <row r="151" spans="1:28" ht="27" hidden="1" x14ac:dyDescent="0.65">
      <c r="A151" s="13">
        <f t="shared" si="35"/>
        <v>25</v>
      </c>
      <c r="B151" s="14" t="str">
        <f t="shared" si="36"/>
        <v>/* 25 */        "",</v>
      </c>
      <c r="E151" s="32"/>
      <c r="F151" s="33"/>
      <c r="G151" s="34"/>
      <c r="H151" s="30"/>
      <c r="I151" s="27"/>
      <c r="J151" s="28"/>
      <c r="K151" s="32"/>
      <c r="L151" s="33"/>
      <c r="M151" s="34"/>
      <c r="O151"/>
    </row>
    <row r="152" spans="1:28" ht="27" hidden="1" x14ac:dyDescent="0.65">
      <c r="A152" s="13">
        <f t="shared" si="35"/>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[ac("Fa", "cp14","")],</v>
      </c>
      <c r="C156" s="14"/>
      <c r="D156" s="14">
        <f>A156</f>
        <v>1</v>
      </c>
      <c r="E156" s="44" t="s">
        <v>1211</v>
      </c>
      <c r="F156" s="38" t="str">
        <f t="shared" ref="F156:F167" si="38">IF(E127="","",E127)</f>
        <v>Fa</v>
      </c>
      <c r="G156" s="44" t="s">
        <v>1212</v>
      </c>
      <c r="H156" s="21">
        <f>IF(F127="","",F127)</f>
        <v>14</v>
      </c>
      <c r="I156" s="44" t="s">
        <v>1213</v>
      </c>
      <c r="J156" s="21" t="str">
        <f>IF(G127="","",G127)</f>
        <v/>
      </c>
      <c r="K156" t="str">
        <f t="shared" ref="K156:K181" si="39">IF(L156="","""","""), ac(""")</f>
        <v>"</v>
      </c>
      <c r="L156" s="47" t="str">
        <f t="shared" ref="L156:L167" si="40">IF(H127="","",H127)</f>
        <v/>
      </c>
      <c r="M156" s="52" t="str">
        <f t="shared" ref="M156:M181" si="41">IF(L156="","",""",""")</f>
        <v/>
      </c>
      <c r="N156" s="53" t="str">
        <f t="shared" ref="N156:N181" si="42">IF(L156="","","cp")</f>
        <v/>
      </c>
      <c r="O156" s="25" t="str">
        <f t="shared" ref="O156:O167" si="43">IF(I127="","",I127)</f>
        <v/>
      </c>
      <c r="P156" s="53" t="str">
        <f t="shared" ref="P156:P181" si="44">IF(L156="","",""",""")</f>
        <v/>
      </c>
      <c r="Q156" s="25" t="str">
        <f t="shared" ref="Q156:Q167" si="45">IF(J127="","",J127)</f>
        <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 x14ac:dyDescent="0.55000000000000004">
      <c r="A157" s="13">
        <f>+A156+1</f>
        <v>2</v>
      </c>
      <c r="B157" s="14" t="str">
        <f t="shared" ref="B157:B181" si="53">_xlfn.CONCAT("/* ",A157,"*/      ",E157:Y157)</f>
        <v>/* 2*/      [ac("Mi", "cp14","")],</v>
      </c>
      <c r="C157" s="14"/>
      <c r="D157" s="14">
        <f t="shared" ref="D157:D175" si="54">A157</f>
        <v>2</v>
      </c>
      <c r="E157" s="45" t="s">
        <v>1211</v>
      </c>
      <c r="F157" s="46" t="str">
        <f t="shared" si="38"/>
        <v>Mi</v>
      </c>
      <c r="G157" s="45" t="s">
        <v>1212</v>
      </c>
      <c r="H157" s="24">
        <f>IF(F128="","",F128)</f>
        <v>14</v>
      </c>
      <c r="I157" s="45" t="s">
        <v>1213</v>
      </c>
      <c r="J157" s="24" t="str">
        <f>IF(G128="","",G128)</f>
        <v/>
      </c>
      <c r="K157" t="str">
        <f t="shared" si="39"/>
        <v>"</v>
      </c>
      <c r="L157" s="48" t="str">
        <f t="shared" si="40"/>
        <v/>
      </c>
      <c r="M157" s="54" t="str">
        <f t="shared" si="41"/>
        <v/>
      </c>
      <c r="N157" s="55" t="str">
        <f t="shared" si="42"/>
        <v/>
      </c>
      <c r="O157" s="26" t="str">
        <f t="shared" si="43"/>
        <v/>
      </c>
      <c r="P157" s="55" t="str">
        <f t="shared" si="44"/>
        <v/>
      </c>
      <c r="Q157" s="26" t="str">
        <f t="shared" si="45"/>
        <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 x14ac:dyDescent="0.55000000000000004">
      <c r="A158" s="13">
        <f t="shared" ref="A158:A181" si="56">+A157+1</f>
        <v>3</v>
      </c>
      <c r="B158" s="14" t="str">
        <f t="shared" si="53"/>
        <v>/* 3*/      [ac("Mi", "cp14","")],</v>
      </c>
      <c r="C158" s="14"/>
      <c r="D158" s="14">
        <f t="shared" si="54"/>
        <v>3</v>
      </c>
      <c r="E158" s="44" t="s">
        <v>1211</v>
      </c>
      <c r="F158" s="38" t="str">
        <f t="shared" si="38"/>
        <v>Mi</v>
      </c>
      <c r="G158" s="44" t="s">
        <v>1212</v>
      </c>
      <c r="H158" s="21">
        <f>IF(F129="","",F129)</f>
        <v>14</v>
      </c>
      <c r="I158" s="44" t="s">
        <v>1213</v>
      </c>
      <c r="J158" s="21" t="str">
        <f>IF(G129="","",G129)</f>
        <v/>
      </c>
      <c r="K158" t="str">
        <f t="shared" si="39"/>
        <v>"</v>
      </c>
      <c r="L158" s="47" t="str">
        <f t="shared" si="40"/>
        <v/>
      </c>
      <c r="M158" s="52" t="str">
        <f t="shared" si="41"/>
        <v/>
      </c>
      <c r="N158" s="53" t="str">
        <f t="shared" si="42"/>
        <v/>
      </c>
      <c r="O158" s="25" t="str">
        <f t="shared" si="43"/>
        <v/>
      </c>
      <c r="P158" s="53" t="str">
        <f t="shared" si="44"/>
        <v/>
      </c>
      <c r="Q158" s="25" t="str">
        <f t="shared" si="45"/>
        <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 x14ac:dyDescent="0.55000000000000004">
      <c r="A159" s="13">
        <f t="shared" si="56"/>
        <v>4</v>
      </c>
      <c r="B159" s="14" t="str">
        <f t="shared" si="53"/>
        <v>/* 4*/      [ac("Fa", "cp14",""), ac("Mi","cp480","")],</v>
      </c>
      <c r="C159" s="14"/>
      <c r="D159" s="14">
        <f t="shared" si="54"/>
        <v>4</v>
      </c>
      <c r="E159" s="45" t="s">
        <v>1211</v>
      </c>
      <c r="F159" s="46" t="str">
        <f t="shared" si="38"/>
        <v>Fa</v>
      </c>
      <c r="G159" s="45" t="s">
        <v>1212</v>
      </c>
      <c r="H159" s="24">
        <f t="shared" ref="H159" si="57">IF(F130="","",F130)</f>
        <v>14</v>
      </c>
      <c r="I159" s="45" t="s">
        <v>1213</v>
      </c>
      <c r="J159" s="24" t="str">
        <f t="shared" ref="J159" si="58">IF(G130="","",G130)</f>
        <v/>
      </c>
      <c r="K159" t="str">
        <f t="shared" si="39"/>
        <v>"), ac("</v>
      </c>
      <c r="L159" s="48" t="str">
        <f t="shared" si="40"/>
        <v>Mi</v>
      </c>
      <c r="M159" s="54" t="str">
        <f t="shared" si="41"/>
        <v>","</v>
      </c>
      <c r="N159" s="55" t="str">
        <f t="shared" si="42"/>
        <v>cp</v>
      </c>
      <c r="O159" s="26">
        <f t="shared" si="43"/>
        <v>480</v>
      </c>
      <c r="P159" s="55" t="str">
        <f t="shared" si="44"/>
        <v>","</v>
      </c>
      <c r="Q159" s="26" t="str">
        <f t="shared" si="45"/>
        <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 x14ac:dyDescent="0.55000000000000004">
      <c r="A160" s="13">
        <f>+A159+1</f>
        <v>5</v>
      </c>
      <c r="B160" s="14" t="str">
        <f t="shared" si="53"/>
        <v>/* 5*/      [ac("Fa", "cp14",""), ac("Mi","cp480","")],</v>
      </c>
      <c r="C160" s="14"/>
      <c r="D160" s="14">
        <f t="shared" si="54"/>
        <v>5</v>
      </c>
      <c r="E160" s="44" t="s">
        <v>1211</v>
      </c>
      <c r="F160" s="38" t="str">
        <f t="shared" si="38"/>
        <v>Fa</v>
      </c>
      <c r="G160" s="44" t="s">
        <v>1212</v>
      </c>
      <c r="H160" s="21">
        <f>IF(F131="","",F131)</f>
        <v>14</v>
      </c>
      <c r="I160" s="44" t="s">
        <v>1213</v>
      </c>
      <c r="J160" s="21" t="str">
        <f>IF(G131="","",G131)</f>
        <v/>
      </c>
      <c r="K160" t="str">
        <f t="shared" si="39"/>
        <v>"), ac("</v>
      </c>
      <c r="L160" s="47" t="str">
        <f t="shared" si="40"/>
        <v>Mi</v>
      </c>
      <c r="M160" s="52" t="str">
        <f t="shared" si="41"/>
        <v>","</v>
      </c>
      <c r="N160" s="53" t="str">
        <f t="shared" si="42"/>
        <v>cp</v>
      </c>
      <c r="O160" s="25">
        <f t="shared" si="43"/>
        <v>480</v>
      </c>
      <c r="P160" s="53" t="str">
        <f t="shared" si="44"/>
        <v>","</v>
      </c>
      <c r="Q160" s="25" t="str">
        <f t="shared" si="45"/>
        <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 x14ac:dyDescent="0.55000000000000004">
      <c r="A161" s="13">
        <f t="shared" si="56"/>
        <v>6</v>
      </c>
      <c r="B161" s="14" t="str">
        <f t="shared" si="53"/>
        <v>/* 6*/      [ac("Re", "cp14","m"), ac("Mi","cp480","")],</v>
      </c>
      <c r="C161" s="14"/>
      <c r="D161" s="14">
        <f t="shared" si="54"/>
        <v>6</v>
      </c>
      <c r="E161" s="45" t="s">
        <v>1211</v>
      </c>
      <c r="F161" s="46" t="str">
        <f t="shared" si="38"/>
        <v>Re</v>
      </c>
      <c r="G161" s="45" t="s">
        <v>1212</v>
      </c>
      <c r="H161" s="24">
        <f t="shared" ref="H161" si="59">IF(F132="","",F132)</f>
        <v>14</v>
      </c>
      <c r="I161" s="45" t="s">
        <v>1213</v>
      </c>
      <c r="J161" s="24" t="str">
        <f t="shared" ref="J161" si="60">IF(G132="","",G132)</f>
        <v>m</v>
      </c>
      <c r="K161" t="str">
        <f t="shared" si="39"/>
        <v>"), ac("</v>
      </c>
      <c r="L161" s="48" t="str">
        <f t="shared" si="40"/>
        <v>Mi</v>
      </c>
      <c r="M161" s="54" t="str">
        <f t="shared" si="41"/>
        <v>","</v>
      </c>
      <c r="N161" s="55" t="str">
        <f t="shared" si="42"/>
        <v>cp</v>
      </c>
      <c r="O161" s="26">
        <f t="shared" si="43"/>
        <v>480</v>
      </c>
      <c r="P161" s="55" t="str">
        <f t="shared" si="44"/>
        <v>","</v>
      </c>
      <c r="Q161" s="26" t="str">
        <f t="shared" si="45"/>
        <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 x14ac:dyDescent="0.55000000000000004">
      <c r="A162" s="13">
        <f t="shared" si="56"/>
        <v>7</v>
      </c>
      <c r="B162" s="14" t="str">
        <f>_xlfn.CONCAT("/* ",A162,"*/      ",E162:Y162)</f>
        <v>/* 7*/      [ac("Fa", "cp14","maj7"), ac("Fa","cp350","), ac(Mi","cp480","")],</v>
      </c>
      <c r="C162" s="14"/>
      <c r="D162" s="14">
        <f t="shared" si="54"/>
        <v>7</v>
      </c>
      <c r="E162" s="44" t="s">
        <v>1211</v>
      </c>
      <c r="F162" s="38" t="str">
        <f t="shared" si="38"/>
        <v>Fa</v>
      </c>
      <c r="G162" s="44" t="s">
        <v>1212</v>
      </c>
      <c r="H162" s="21">
        <f>IF(F133="","",F133)</f>
        <v>14</v>
      </c>
      <c r="I162" s="44" t="s">
        <v>1213</v>
      </c>
      <c r="J162" s="21" t="str">
        <f>IF(G133="","",G133)</f>
        <v>maj7</v>
      </c>
      <c r="K162" t="str">
        <f t="shared" si="39"/>
        <v>"), ac("</v>
      </c>
      <c r="L162" s="47" t="str">
        <f t="shared" si="40"/>
        <v>Fa</v>
      </c>
      <c r="M162" s="52" t="str">
        <f t="shared" si="41"/>
        <v>","</v>
      </c>
      <c r="N162" s="53" t="str">
        <f t="shared" si="42"/>
        <v>cp</v>
      </c>
      <c r="O162" s="25">
        <f t="shared" si="43"/>
        <v>350</v>
      </c>
      <c r="P162" s="53" t="str">
        <f t="shared" si="44"/>
        <v>","</v>
      </c>
      <c r="Q162" s="25" t="str">
        <f t="shared" si="45"/>
        <v/>
      </c>
      <c r="R162" t="str">
        <f t="shared" si="55"/>
        <v>), ac(</v>
      </c>
      <c r="S162" s="38" t="str">
        <f t="shared" si="46"/>
        <v>Mi</v>
      </c>
      <c r="T162" s="44" t="str">
        <f t="shared" si="47"/>
        <v>","</v>
      </c>
      <c r="U162" s="44" t="str">
        <f t="shared" si="48"/>
        <v>cp</v>
      </c>
      <c r="V162" s="21">
        <f t="shared" si="49"/>
        <v>480</v>
      </c>
      <c r="W162" s="44" t="str">
        <f t="shared" si="50"/>
        <v>","</v>
      </c>
      <c r="X162" s="21" t="str">
        <f t="shared" si="51"/>
        <v/>
      </c>
      <c r="Y162" s="21" t="str">
        <f t="shared" si="52"/>
        <v>")],</v>
      </c>
      <c r="Z162" t="s">
        <v>1381</v>
      </c>
    </row>
    <row r="163" spans="1:26" ht="24" x14ac:dyDescent="0.55000000000000004">
      <c r="A163" s="13">
        <f t="shared" si="56"/>
        <v>8</v>
      </c>
      <c r="B163" s="14" t="str">
        <f t="shared" si="53"/>
        <v>/* 8*/      [ac("Re", "cp14","m"), ac("Mi","cp480","")],</v>
      </c>
      <c r="C163" s="14"/>
      <c r="D163" s="14">
        <f t="shared" si="54"/>
        <v>8</v>
      </c>
      <c r="E163" s="45" t="s">
        <v>1211</v>
      </c>
      <c r="F163" s="46" t="str">
        <f t="shared" si="38"/>
        <v>Re</v>
      </c>
      <c r="G163" s="45" t="s">
        <v>1212</v>
      </c>
      <c r="H163" s="24">
        <f t="shared" ref="H163" si="61">IF(F134="","",F134)</f>
        <v>14</v>
      </c>
      <c r="I163" s="45" t="s">
        <v>1213</v>
      </c>
      <c r="J163" s="24" t="str">
        <f t="shared" ref="J163" si="62">IF(G134="","",G134)</f>
        <v>m</v>
      </c>
      <c r="K163" t="str">
        <f t="shared" si="39"/>
        <v>"), ac("</v>
      </c>
      <c r="L163" s="48" t="str">
        <f t="shared" si="40"/>
        <v>Mi</v>
      </c>
      <c r="M163" s="54" t="str">
        <f t="shared" si="41"/>
        <v>","</v>
      </c>
      <c r="N163" s="55" t="str">
        <f t="shared" si="42"/>
        <v>cp</v>
      </c>
      <c r="O163" s="26">
        <f t="shared" si="43"/>
        <v>480</v>
      </c>
      <c r="P163" s="55" t="str">
        <f t="shared" si="44"/>
        <v>","</v>
      </c>
      <c r="Q163" s="26" t="str">
        <f t="shared" si="45"/>
        <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 x14ac:dyDescent="0.55000000000000004">
      <c r="A164" s="13">
        <f>+A163+1</f>
        <v>9</v>
      </c>
      <c r="B164" s="14" t="str">
        <f t="shared" si="53"/>
        <v>/* 9*/      [ac("Fa", "cp14",""), ac("Mi","cp480","")],</v>
      </c>
      <c r="C164" s="14"/>
      <c r="D164" s="14">
        <f t="shared" si="54"/>
        <v>9</v>
      </c>
      <c r="E164" s="44" t="s">
        <v>1211</v>
      </c>
      <c r="F164" s="38" t="str">
        <f t="shared" si="38"/>
        <v>Fa</v>
      </c>
      <c r="G164" s="44" t="s">
        <v>1212</v>
      </c>
      <c r="H164" s="21">
        <f>IF(F135="","",F135)</f>
        <v>14</v>
      </c>
      <c r="I164" s="44" t="s">
        <v>1213</v>
      </c>
      <c r="J164" s="21" t="str">
        <f>IF(G135="","",G135)</f>
        <v/>
      </c>
      <c r="K164" t="str">
        <f t="shared" si="39"/>
        <v>"), ac("</v>
      </c>
      <c r="L164" s="47" t="str">
        <f t="shared" si="40"/>
        <v>Mi</v>
      </c>
      <c r="M164" s="52" t="str">
        <f t="shared" si="41"/>
        <v>","</v>
      </c>
      <c r="N164" s="53" t="str">
        <f t="shared" si="42"/>
        <v>cp</v>
      </c>
      <c r="O164" s="25">
        <f t="shared" si="43"/>
        <v>480</v>
      </c>
      <c r="P164" s="53" t="str">
        <f t="shared" si="44"/>
        <v>","</v>
      </c>
      <c r="Q164" s="25" t="str">
        <f t="shared" si="45"/>
        <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 x14ac:dyDescent="0.55000000000000004">
      <c r="A165" s="13">
        <f t="shared" si="56"/>
        <v>10</v>
      </c>
      <c r="B165" s="14" t="str">
        <f t="shared" si="53"/>
        <v>/* 10*/      [ac("Fa", "cp14",""), ac("Mi","cp480","")],</v>
      </c>
      <c r="C165" s="14"/>
      <c r="D165" s="14">
        <f t="shared" si="54"/>
        <v>10</v>
      </c>
      <c r="E165" s="45" t="s">
        <v>1211</v>
      </c>
      <c r="F165" s="46" t="str">
        <f t="shared" si="38"/>
        <v>Fa</v>
      </c>
      <c r="G165" s="45" t="s">
        <v>1212</v>
      </c>
      <c r="H165" s="24">
        <f t="shared" ref="H165" si="63">IF(F136="","",F136)</f>
        <v>14</v>
      </c>
      <c r="I165" s="45" t="s">
        <v>1213</v>
      </c>
      <c r="J165" s="24" t="str">
        <f t="shared" ref="J165" si="64">IF(G136="","",G136)</f>
        <v/>
      </c>
      <c r="K165" t="str">
        <f t="shared" si="39"/>
        <v>"), ac("</v>
      </c>
      <c r="L165" s="48" t="str">
        <f t="shared" si="40"/>
        <v>Mi</v>
      </c>
      <c r="M165" s="54" t="str">
        <f t="shared" si="41"/>
        <v>","</v>
      </c>
      <c r="N165" s="55" t="str">
        <f t="shared" si="42"/>
        <v>cp</v>
      </c>
      <c r="O165" s="26">
        <f t="shared" si="43"/>
        <v>480</v>
      </c>
      <c r="P165" s="55" t="str">
        <f t="shared" si="44"/>
        <v>","</v>
      </c>
      <c r="Q165" s="26" t="str">
        <f t="shared" si="45"/>
        <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45B7E84-31B2-4C65-9AEC-0BBC70AD0167}">
  <dimension ref="A1:AB145"/>
  <sheetViews>
    <sheetView zoomScale="85" zoomScaleNormal="85" workbookViewId="0">
      <pane xSplit="1" ySplit="1" topLeftCell="B2" activePane="bottomRight" state="frozen"/>
      <selection pane="topRight" activeCell="B1" sqref="B1"/>
      <selection pane="bottomLeft" activeCell="A2" sqref="A2"/>
      <selection pane="bottomRight" activeCell="C12" sqref="C12"/>
    </sheetView>
  </sheetViews>
  <sheetFormatPr defaultRowHeight="23.5" outlineLevelRow="1" x14ac:dyDescent="0.55000000000000004"/>
  <cols>
    <col min="1" max="1" width="9.179687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NADIE DEMOS OCASIÓN DE TROPIE</v>
      </c>
    </row>
    <row r="12" spans="2:3" x14ac:dyDescent="0.55000000000000004">
      <c r="B12" s="12" t="str">
        <f>_xlfn.CONCAT("const NOMBREDELCANTO = ","""",C12,"""",";")</f>
        <v>const NOMBREDELCANTO = "A NADIE DEMOS OCASIÓN DE TROPIEZO";</v>
      </c>
      <c r="C12" s="13" t="s">
        <v>1258</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0"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ref="K56:K63" si="17">IF(L56="","""","""), ac(""")</f>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8">IF(K24="","",K24)</f>
        <v/>
      </c>
      <c r="T56" s="18" t="str">
        <f t="shared" si="11"/>
        <v/>
      </c>
      <c r="U56" s="18" t="str">
        <f t="shared" si="12"/>
        <v/>
      </c>
      <c r="V56" s="18" t="str">
        <f t="shared" ref="V56:V81" si="19">IF(L24="","",L24)</f>
        <v/>
      </c>
      <c r="W56" s="18" t="str">
        <f t="shared" si="13"/>
        <v/>
      </c>
      <c r="X56" s="18" t="str">
        <f t="shared" ref="X56:X81" si="20">IF(M24="","",M24)</f>
        <v/>
      </c>
      <c r="Y56" s="18" t="str">
        <f t="shared" si="14"/>
        <v/>
      </c>
    </row>
    <row r="57" spans="1:25" ht="24" x14ac:dyDescent="0.55000000000000004">
      <c r="A57" s="13">
        <f t="shared" ref="A57:A81" si="21">+A56+1</f>
        <v>3</v>
      </c>
      <c r="B57" s="14" t="str">
        <f t="shared" si="15"/>
        <v>/* 3*/      [ac("Re", "cp2","m"), ac("Mi","cp65","")],</v>
      </c>
      <c r="C57" s="14"/>
      <c r="D57" s="14">
        <f>+D56+1</f>
        <v>3</v>
      </c>
      <c r="E57" s="39" t="s">
        <v>1211</v>
      </c>
      <c r="F57" s="21" t="str">
        <f t="shared" ref="F57:F81" si="22">E25</f>
        <v>Re</v>
      </c>
      <c r="G57" s="39" t="s">
        <v>1212</v>
      </c>
      <c r="H57" s="21">
        <f t="shared" si="16"/>
        <v>2</v>
      </c>
      <c r="I57" s="39" t="s">
        <v>1213</v>
      </c>
      <c r="J57" s="21" t="str">
        <f t="shared" si="3"/>
        <v>m</v>
      </c>
      <c r="K57" t="str">
        <f t="shared" si="17"/>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8"/>
        <v/>
      </c>
      <c r="T57" s="17" t="str">
        <f t="shared" si="11"/>
        <v/>
      </c>
      <c r="U57" s="17" t="str">
        <f t="shared" si="12"/>
        <v/>
      </c>
      <c r="V57" s="17" t="str">
        <f t="shared" si="19"/>
        <v/>
      </c>
      <c r="W57" s="17" t="str">
        <f t="shared" si="13"/>
        <v/>
      </c>
      <c r="X57" s="17" t="str">
        <f t="shared" si="20"/>
        <v/>
      </c>
      <c r="Y57" s="17" t="str">
        <f t="shared" si="14"/>
        <v/>
      </c>
    </row>
    <row r="58" spans="1:25" ht="24" x14ac:dyDescent="0.55000000000000004">
      <c r="A58" s="13">
        <f t="shared" si="21"/>
        <v>4</v>
      </c>
      <c r="B58" s="14" t="str">
        <f t="shared" si="15"/>
        <v>/* 4*/      [ac("Re", "cp2","m"), ac("Mi","cp84","")],</v>
      </c>
      <c r="C58" s="14"/>
      <c r="D58" s="14">
        <f t="shared" ref="D58:D81" si="23">+D57+1</f>
        <v>4</v>
      </c>
      <c r="E58" s="40" t="s">
        <v>1211</v>
      </c>
      <c r="F58" s="24" t="str">
        <f t="shared" si="22"/>
        <v>Re</v>
      </c>
      <c r="G58" s="40" t="s">
        <v>1212</v>
      </c>
      <c r="H58" s="24">
        <f t="shared" si="16"/>
        <v>2</v>
      </c>
      <c r="I58" s="40" t="s">
        <v>1213</v>
      </c>
      <c r="J58" s="24" t="str">
        <f t="shared" si="3"/>
        <v>m</v>
      </c>
      <c r="K58" t="str">
        <f t="shared" si="17"/>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8"/>
        <v/>
      </c>
      <c r="T58" s="18" t="str">
        <f t="shared" si="11"/>
        <v/>
      </c>
      <c r="U58" s="18" t="str">
        <f t="shared" si="12"/>
        <v/>
      </c>
      <c r="V58" s="18" t="str">
        <f t="shared" si="19"/>
        <v/>
      </c>
      <c r="W58" s="18" t="str">
        <f t="shared" si="13"/>
        <v/>
      </c>
      <c r="X58" s="18" t="str">
        <f t="shared" si="20"/>
        <v/>
      </c>
      <c r="Y58" s="18" t="str">
        <f t="shared" si="14"/>
        <v/>
      </c>
    </row>
    <row r="59" spans="1:25" ht="24" x14ac:dyDescent="0.55000000000000004">
      <c r="A59" s="13">
        <f t="shared" si="21"/>
        <v>5</v>
      </c>
      <c r="B59" s="14" t="str">
        <f t="shared" si="15"/>
        <v>/* 5*/      [ac("Fa", "cp15",""), ac("Mi","cp90","")],</v>
      </c>
      <c r="C59" s="14"/>
      <c r="D59" s="14">
        <f t="shared" si="23"/>
        <v>5</v>
      </c>
      <c r="E59" s="39" t="s">
        <v>1211</v>
      </c>
      <c r="F59" s="21" t="str">
        <f t="shared" si="22"/>
        <v>Fa</v>
      </c>
      <c r="G59" s="39" t="s">
        <v>1212</v>
      </c>
      <c r="H59" s="21">
        <f t="shared" si="16"/>
        <v>15</v>
      </c>
      <c r="I59" s="39" t="s">
        <v>1213</v>
      </c>
      <c r="J59" s="21" t="str">
        <f t="shared" si="3"/>
        <v/>
      </c>
      <c r="K59" t="str">
        <f t="shared" si="17"/>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8"/>
        <v/>
      </c>
      <c r="T59" s="17" t="str">
        <f t="shared" si="11"/>
        <v/>
      </c>
      <c r="U59" s="17" t="str">
        <f t="shared" si="12"/>
        <v/>
      </c>
      <c r="V59" s="17" t="str">
        <f t="shared" si="19"/>
        <v/>
      </c>
      <c r="W59" s="17" t="str">
        <f t="shared" si="13"/>
        <v/>
      </c>
      <c r="X59" s="17" t="str">
        <f t="shared" si="20"/>
        <v/>
      </c>
      <c r="Y59" s="17" t="str">
        <f t="shared" si="14"/>
        <v/>
      </c>
    </row>
    <row r="60" spans="1:25" ht="24" x14ac:dyDescent="0.55000000000000004">
      <c r="A60" s="13">
        <f t="shared" si="21"/>
        <v>6</v>
      </c>
      <c r="B60" s="14" t="str">
        <f t="shared" si="15"/>
        <v>/* 6*/      [ac("Fa", "cp53","")],</v>
      </c>
      <c r="C60" s="14"/>
      <c r="D60" s="14">
        <f t="shared" si="23"/>
        <v>6</v>
      </c>
      <c r="E60" s="40" t="s">
        <v>1211</v>
      </c>
      <c r="F60" s="24" t="str">
        <f t="shared" si="22"/>
        <v>Fa</v>
      </c>
      <c r="G60" s="40" t="s">
        <v>1212</v>
      </c>
      <c r="H60" s="24">
        <f t="shared" si="16"/>
        <v>53</v>
      </c>
      <c r="I60" s="40" t="s">
        <v>1213</v>
      </c>
      <c r="J60" s="24" t="str">
        <f t="shared" si="3"/>
        <v/>
      </c>
      <c r="K60" t="str">
        <f t="shared" si="17"/>
        <v>"</v>
      </c>
      <c r="L60" s="48" t="str">
        <f t="shared" si="5"/>
        <v/>
      </c>
      <c r="M60" s="54" t="str">
        <f t="shared" si="6"/>
        <v/>
      </c>
      <c r="N60" s="55" t="str">
        <f t="shared" si="7"/>
        <v/>
      </c>
      <c r="O60" s="26" t="str">
        <f t="shared" si="8"/>
        <v/>
      </c>
      <c r="P60" s="41" t="str">
        <f t="shared" si="9"/>
        <v/>
      </c>
      <c r="Q60" s="26" t="str">
        <f t="shared" si="10"/>
        <v/>
      </c>
      <c r="R60" t="str">
        <f t="shared" ref="R60:R81" si="24">IF(S60="",IF(L60="",")],",""")],"),"), ac(")</f>
        <v>)],</v>
      </c>
      <c r="S60" s="18" t="str">
        <f t="shared" si="18"/>
        <v/>
      </c>
      <c r="T60" s="18" t="str">
        <f t="shared" si="11"/>
        <v/>
      </c>
      <c r="U60" s="18" t="str">
        <f t="shared" si="12"/>
        <v/>
      </c>
      <c r="V60" s="18" t="str">
        <f t="shared" si="19"/>
        <v/>
      </c>
      <c r="W60" s="18" t="str">
        <f t="shared" si="13"/>
        <v/>
      </c>
      <c r="X60" s="18" t="str">
        <f t="shared" si="20"/>
        <v/>
      </c>
      <c r="Y60" s="18" t="str">
        <f t="shared" si="14"/>
        <v/>
      </c>
    </row>
    <row r="61" spans="1:25" ht="24" x14ac:dyDescent="0.55000000000000004">
      <c r="A61" s="13">
        <f t="shared" si="21"/>
        <v>7</v>
      </c>
      <c r="B61" s="14" t="str">
        <f t="shared" si="15"/>
        <v>/* 7*/      [ac("Mi", "cp75","")],</v>
      </c>
      <c r="C61" s="14"/>
      <c r="D61" s="14">
        <f t="shared" si="23"/>
        <v>7</v>
      </c>
      <c r="E61" s="39" t="s">
        <v>1211</v>
      </c>
      <c r="F61" s="21" t="str">
        <f t="shared" si="22"/>
        <v>Mi</v>
      </c>
      <c r="G61" s="39" t="s">
        <v>1212</v>
      </c>
      <c r="H61" s="21">
        <f t="shared" si="16"/>
        <v>75</v>
      </c>
      <c r="I61" s="39" t="s">
        <v>1213</v>
      </c>
      <c r="J61" s="21" t="str">
        <f t="shared" si="3"/>
        <v/>
      </c>
      <c r="K61" t="str">
        <f t="shared" si="17"/>
        <v>"</v>
      </c>
      <c r="L61" s="47" t="str">
        <f t="shared" si="5"/>
        <v/>
      </c>
      <c r="M61" s="52" t="str">
        <f t="shared" si="6"/>
        <v/>
      </c>
      <c r="N61" s="53" t="str">
        <f t="shared" si="7"/>
        <v/>
      </c>
      <c r="O61" s="25" t="str">
        <f t="shared" si="8"/>
        <v/>
      </c>
      <c r="P61" s="49" t="str">
        <f t="shared" si="9"/>
        <v/>
      </c>
      <c r="Q61" s="25" t="str">
        <f t="shared" si="10"/>
        <v/>
      </c>
      <c r="R61" t="str">
        <f t="shared" si="24"/>
        <v>)],</v>
      </c>
      <c r="S61" s="17" t="str">
        <f t="shared" si="18"/>
        <v/>
      </c>
      <c r="T61" s="17" t="str">
        <f t="shared" si="11"/>
        <v/>
      </c>
      <c r="U61" s="17" t="str">
        <f t="shared" si="12"/>
        <v/>
      </c>
      <c r="V61" s="17" t="str">
        <f t="shared" si="19"/>
        <v/>
      </c>
      <c r="W61" s="17" t="str">
        <f t="shared" si="13"/>
        <v/>
      </c>
      <c r="X61" s="17" t="str">
        <f t="shared" si="20"/>
        <v/>
      </c>
      <c r="Y61" s="17" t="str">
        <f t="shared" si="14"/>
        <v/>
      </c>
    </row>
    <row r="62" spans="1:25" ht="24" x14ac:dyDescent="0.55000000000000004">
      <c r="A62" s="13">
        <f t="shared" si="21"/>
        <v>8</v>
      </c>
      <c r="B62" s="14" t="str">
        <f t="shared" si="15"/>
        <v>/* 8*/      [ac("Re", "cp2","m"), ac("Mi","cp60","")],</v>
      </c>
      <c r="C62" s="14"/>
      <c r="D62" s="14">
        <f t="shared" si="23"/>
        <v>8</v>
      </c>
      <c r="E62" s="40" t="s">
        <v>1211</v>
      </c>
      <c r="F62" s="24" t="str">
        <f t="shared" si="22"/>
        <v>Re</v>
      </c>
      <c r="G62" s="40" t="s">
        <v>1212</v>
      </c>
      <c r="H62" s="24">
        <f t="shared" si="16"/>
        <v>2</v>
      </c>
      <c r="I62" s="40" t="s">
        <v>1213</v>
      </c>
      <c r="J62" s="24" t="str">
        <f t="shared" si="3"/>
        <v>m</v>
      </c>
      <c r="K62" t="str">
        <f t="shared" si="17"/>
        <v>"), ac("</v>
      </c>
      <c r="L62" s="48" t="str">
        <f t="shared" si="5"/>
        <v>Mi</v>
      </c>
      <c r="M62" s="54" t="str">
        <f t="shared" si="6"/>
        <v>","</v>
      </c>
      <c r="N62" s="55" t="str">
        <f t="shared" si="7"/>
        <v>cp</v>
      </c>
      <c r="O62" s="26">
        <f t="shared" si="8"/>
        <v>60</v>
      </c>
      <c r="P62" s="41" t="str">
        <f t="shared" si="9"/>
        <v>","</v>
      </c>
      <c r="Q62" s="26" t="str">
        <f t="shared" si="10"/>
        <v/>
      </c>
      <c r="R62" t="str">
        <f t="shared" si="24"/>
        <v>")],</v>
      </c>
      <c r="S62" s="18" t="str">
        <f t="shared" si="18"/>
        <v/>
      </c>
      <c r="T62" s="18" t="str">
        <f t="shared" si="11"/>
        <v/>
      </c>
      <c r="U62" s="18" t="str">
        <f t="shared" si="12"/>
        <v/>
      </c>
      <c r="V62" s="18" t="str">
        <f t="shared" si="19"/>
        <v/>
      </c>
      <c r="W62" s="18" t="str">
        <f t="shared" si="13"/>
        <v/>
      </c>
      <c r="X62" s="18" t="str">
        <f t="shared" si="20"/>
        <v/>
      </c>
      <c r="Y62" s="18" t="str">
        <f t="shared" si="14"/>
        <v/>
      </c>
    </row>
    <row r="63" spans="1:25" ht="24" x14ac:dyDescent="0.55000000000000004">
      <c r="A63" s="13">
        <f t="shared" si="21"/>
        <v>9</v>
      </c>
      <c r="B63" s="14" t="str">
        <f t="shared" si="15"/>
        <v>/* 9*/      [ac("Re", "cp2","m"), ac("Mi","cp38","")],</v>
      </c>
      <c r="C63" s="14"/>
      <c r="D63" s="14">
        <f t="shared" si="23"/>
        <v>9</v>
      </c>
      <c r="E63" s="39" t="s">
        <v>1211</v>
      </c>
      <c r="F63" s="21" t="str">
        <f t="shared" si="22"/>
        <v>Re</v>
      </c>
      <c r="G63" s="39" t="s">
        <v>1212</v>
      </c>
      <c r="H63" s="21">
        <f t="shared" si="16"/>
        <v>2</v>
      </c>
      <c r="I63" s="39" t="s">
        <v>1213</v>
      </c>
      <c r="J63" s="21" t="str">
        <f t="shared" si="3"/>
        <v>m</v>
      </c>
      <c r="K63" t="str">
        <f t="shared" si="17"/>
        <v>"), ac("</v>
      </c>
      <c r="L63" s="47" t="str">
        <f t="shared" si="5"/>
        <v>Mi</v>
      </c>
      <c r="M63" s="52" t="str">
        <f t="shared" si="6"/>
        <v>","</v>
      </c>
      <c r="N63" s="53" t="str">
        <f t="shared" si="7"/>
        <v>cp</v>
      </c>
      <c r="O63" s="25">
        <f t="shared" si="8"/>
        <v>38</v>
      </c>
      <c r="P63" s="49" t="str">
        <f t="shared" si="9"/>
        <v>","</v>
      </c>
      <c r="Q63" s="25" t="str">
        <f t="shared" si="10"/>
        <v/>
      </c>
      <c r="R63" t="str">
        <f t="shared" si="24"/>
        <v>")],</v>
      </c>
      <c r="S63" s="17" t="str">
        <f t="shared" si="18"/>
        <v/>
      </c>
      <c r="T63" s="17" t="str">
        <f t="shared" si="11"/>
        <v/>
      </c>
      <c r="U63" s="17" t="str">
        <f t="shared" si="12"/>
        <v/>
      </c>
      <c r="V63" s="17" t="str">
        <f t="shared" si="19"/>
        <v/>
      </c>
      <c r="W63" s="17" t="str">
        <f t="shared" si="13"/>
        <v/>
      </c>
      <c r="X63" s="17" t="str">
        <f t="shared" si="20"/>
        <v/>
      </c>
      <c r="Y63" s="17" t="str">
        <f t="shared" si="14"/>
        <v/>
      </c>
    </row>
    <row r="64" spans="1:25" ht="24" x14ac:dyDescent="0.55000000000000004">
      <c r="A64" s="13">
        <f t="shared" si="21"/>
        <v>10</v>
      </c>
      <c r="B64" s="14" t="str">
        <f t="shared" si="15"/>
        <v>/* 10*/      [ac("Re", "cp16","m"), ac("Mi","cp69","")],</v>
      </c>
      <c r="C64" s="14"/>
      <c r="D64" s="14">
        <f t="shared" si="23"/>
        <v>10</v>
      </c>
      <c r="E64" s="40" t="s">
        <v>1211</v>
      </c>
      <c r="F64" s="24" t="str">
        <f t="shared" si="22"/>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4"/>
        <v>")],</v>
      </c>
      <c r="S64" s="18" t="str">
        <f t="shared" si="18"/>
        <v/>
      </c>
      <c r="T64" s="18" t="str">
        <f t="shared" si="11"/>
        <v/>
      </c>
      <c r="U64" s="18" t="str">
        <f t="shared" si="12"/>
        <v/>
      </c>
      <c r="V64" s="18" t="str">
        <f t="shared" si="19"/>
        <v/>
      </c>
      <c r="W64" s="18" t="str">
        <f t="shared" si="13"/>
        <v/>
      </c>
      <c r="X64" s="18" t="str">
        <f t="shared" si="20"/>
        <v/>
      </c>
      <c r="Y64" s="18" t="str">
        <f t="shared" si="14"/>
        <v/>
      </c>
    </row>
    <row r="65" spans="1:25" ht="24" x14ac:dyDescent="0.55000000000000004">
      <c r="A65" s="13">
        <f t="shared" si="21"/>
        <v>11</v>
      </c>
      <c r="B65" s="14" t="str">
        <f t="shared" si="15"/>
        <v>/* 11*/      [ac("Fa", "cp47","")],</v>
      </c>
      <c r="C65" s="14"/>
      <c r="D65" s="14">
        <f t="shared" si="23"/>
        <v>11</v>
      </c>
      <c r="E65" s="39" t="s">
        <v>1211</v>
      </c>
      <c r="F65" s="21" t="str">
        <f t="shared" si="22"/>
        <v>Fa</v>
      </c>
      <c r="G65" s="39" t="s">
        <v>1212</v>
      </c>
      <c r="H65" s="21">
        <f t="shared" si="16"/>
        <v>47</v>
      </c>
      <c r="I65" s="39" t="s">
        <v>1213</v>
      </c>
      <c r="J65" s="21" t="str">
        <f t="shared" si="3"/>
        <v/>
      </c>
      <c r="K65" t="str">
        <f t="shared" ref="K65:K81" si="25">IF(L65="","""","""), ac(""")</f>
        <v>"</v>
      </c>
      <c r="L65" s="47" t="str">
        <f t="shared" si="5"/>
        <v/>
      </c>
      <c r="M65" s="52" t="str">
        <f t="shared" si="6"/>
        <v/>
      </c>
      <c r="N65" s="53" t="str">
        <f t="shared" si="7"/>
        <v/>
      </c>
      <c r="O65" s="25" t="str">
        <f t="shared" si="8"/>
        <v/>
      </c>
      <c r="P65" s="49" t="str">
        <f t="shared" si="9"/>
        <v/>
      </c>
      <c r="Q65" s="25" t="str">
        <f t="shared" si="10"/>
        <v/>
      </c>
      <c r="R65" t="str">
        <f t="shared" si="24"/>
        <v>)],</v>
      </c>
      <c r="S65" s="17" t="str">
        <f t="shared" si="18"/>
        <v/>
      </c>
      <c r="T65" s="17" t="str">
        <f t="shared" si="11"/>
        <v/>
      </c>
      <c r="U65" s="17" t="str">
        <f t="shared" si="12"/>
        <v/>
      </c>
      <c r="V65" s="17" t="str">
        <f t="shared" si="19"/>
        <v/>
      </c>
      <c r="W65" s="17" t="str">
        <f t="shared" si="13"/>
        <v/>
      </c>
      <c r="X65" s="17" t="str">
        <f t="shared" si="20"/>
        <v/>
      </c>
      <c r="Y65" s="17" t="str">
        <f t="shared" si="14"/>
        <v/>
      </c>
    </row>
    <row r="66" spans="1:25" ht="24" x14ac:dyDescent="0.55000000000000004">
      <c r="A66" s="13">
        <f t="shared" si="21"/>
        <v>12</v>
      </c>
      <c r="B66" s="14" t="str">
        <f t="shared" si="15"/>
        <v>/* 12*/      [ac("Mi", "cp50","")],</v>
      </c>
      <c r="C66" s="14"/>
      <c r="D66" s="14">
        <f t="shared" si="23"/>
        <v>12</v>
      </c>
      <c r="E66" s="40" t="s">
        <v>1211</v>
      </c>
      <c r="F66" s="24" t="str">
        <f t="shared" si="22"/>
        <v>Mi</v>
      </c>
      <c r="G66" s="40" t="s">
        <v>1212</v>
      </c>
      <c r="H66" s="24">
        <f t="shared" si="16"/>
        <v>50</v>
      </c>
      <c r="I66" s="40" t="s">
        <v>1213</v>
      </c>
      <c r="J66" s="24" t="str">
        <f t="shared" si="3"/>
        <v/>
      </c>
      <c r="K66" t="str">
        <f t="shared" si="25"/>
        <v>"</v>
      </c>
      <c r="L66" s="48" t="str">
        <f t="shared" si="5"/>
        <v/>
      </c>
      <c r="M66" s="54" t="str">
        <f t="shared" si="6"/>
        <v/>
      </c>
      <c r="N66" s="55" t="str">
        <f t="shared" si="7"/>
        <v/>
      </c>
      <c r="O66" s="26" t="str">
        <f t="shared" si="8"/>
        <v/>
      </c>
      <c r="P66" s="41" t="str">
        <f t="shared" si="9"/>
        <v/>
      </c>
      <c r="Q66" s="26" t="str">
        <f t="shared" si="10"/>
        <v/>
      </c>
      <c r="R66" t="str">
        <f t="shared" si="24"/>
        <v>)],</v>
      </c>
      <c r="S66" s="18" t="str">
        <f t="shared" si="18"/>
        <v/>
      </c>
      <c r="T66" s="18" t="str">
        <f t="shared" si="11"/>
        <v/>
      </c>
      <c r="U66" s="18" t="str">
        <f t="shared" si="12"/>
        <v/>
      </c>
      <c r="V66" s="18" t="str">
        <f t="shared" si="19"/>
        <v/>
      </c>
      <c r="W66" s="18" t="str">
        <f t="shared" si="13"/>
        <v/>
      </c>
      <c r="X66" s="18" t="str">
        <f t="shared" si="20"/>
        <v/>
      </c>
      <c r="Y66" s="18" t="str">
        <f t="shared" si="14"/>
        <v/>
      </c>
    </row>
    <row r="67" spans="1:25" ht="24" x14ac:dyDescent="0.55000000000000004">
      <c r="A67" s="13">
        <f t="shared" si="21"/>
        <v>13</v>
      </c>
      <c r="B67" s="14" t="str">
        <f t="shared" si="15"/>
        <v>/* 13*/      [ac("La", "cp2","7"), ac("Re","cp94","m")],</v>
      </c>
      <c r="C67" s="14"/>
      <c r="D67" s="14">
        <f t="shared" si="23"/>
        <v>13</v>
      </c>
      <c r="E67" s="39" t="s">
        <v>1211</v>
      </c>
      <c r="F67" s="21" t="str">
        <f t="shared" si="22"/>
        <v>La</v>
      </c>
      <c r="G67" s="39" t="s">
        <v>1212</v>
      </c>
      <c r="H67" s="21">
        <f t="shared" si="16"/>
        <v>2</v>
      </c>
      <c r="I67" s="39" t="s">
        <v>1213</v>
      </c>
      <c r="J67" s="21">
        <f t="shared" si="3"/>
        <v>7</v>
      </c>
      <c r="K67" t="str">
        <f t="shared" si="25"/>
        <v>"), ac("</v>
      </c>
      <c r="L67" s="47" t="str">
        <f t="shared" si="5"/>
        <v>Re</v>
      </c>
      <c r="M67" s="52" t="str">
        <f t="shared" si="6"/>
        <v>","</v>
      </c>
      <c r="N67" s="53" t="str">
        <f t="shared" si="7"/>
        <v>cp</v>
      </c>
      <c r="O67" s="25">
        <f t="shared" si="8"/>
        <v>94</v>
      </c>
      <c r="P67" s="49" t="str">
        <f t="shared" si="9"/>
        <v>","</v>
      </c>
      <c r="Q67" s="25" t="str">
        <f t="shared" si="10"/>
        <v>m</v>
      </c>
      <c r="R67" t="str">
        <f t="shared" si="24"/>
        <v>")],</v>
      </c>
      <c r="S67" s="17" t="str">
        <f t="shared" si="18"/>
        <v/>
      </c>
      <c r="T67" s="17" t="str">
        <f t="shared" si="11"/>
        <v/>
      </c>
      <c r="U67" s="17" t="str">
        <f t="shared" si="12"/>
        <v/>
      </c>
      <c r="V67" s="17" t="str">
        <f t="shared" si="19"/>
        <v/>
      </c>
      <c r="W67" s="17" t="str">
        <f t="shared" si="13"/>
        <v/>
      </c>
      <c r="X67" s="17" t="str">
        <f t="shared" si="20"/>
        <v/>
      </c>
      <c r="Y67" s="17" t="str">
        <f t="shared" si="14"/>
        <v/>
      </c>
    </row>
    <row r="68" spans="1:25" ht="24" x14ac:dyDescent="0.55000000000000004">
      <c r="A68" s="13">
        <f t="shared" si="21"/>
        <v>14</v>
      </c>
      <c r="B68" s="14" t="str">
        <f t="shared" si="15"/>
        <v>/* 14*/      [ac("Mi", "cp71","")],</v>
      </c>
      <c r="C68" s="14"/>
      <c r="D68" s="14">
        <f t="shared" si="23"/>
        <v>14</v>
      </c>
      <c r="E68" s="40" t="s">
        <v>1211</v>
      </c>
      <c r="F68" s="24" t="str">
        <f t="shared" si="22"/>
        <v>Mi</v>
      </c>
      <c r="G68" s="40" t="s">
        <v>1212</v>
      </c>
      <c r="H68" s="24">
        <f t="shared" si="16"/>
        <v>71</v>
      </c>
      <c r="I68" s="40" t="s">
        <v>1213</v>
      </c>
      <c r="J68" s="24" t="str">
        <f t="shared" si="3"/>
        <v/>
      </c>
      <c r="K68" t="str">
        <f t="shared" si="25"/>
        <v>"</v>
      </c>
      <c r="L68" s="48" t="str">
        <f t="shared" si="5"/>
        <v/>
      </c>
      <c r="M68" s="54" t="str">
        <f t="shared" si="6"/>
        <v/>
      </c>
      <c r="N68" s="55" t="str">
        <f t="shared" si="7"/>
        <v/>
      </c>
      <c r="O68" s="26" t="str">
        <f t="shared" si="8"/>
        <v/>
      </c>
      <c r="P68" s="41" t="str">
        <f t="shared" si="9"/>
        <v/>
      </c>
      <c r="Q68" s="26" t="str">
        <f t="shared" si="10"/>
        <v/>
      </c>
      <c r="R68" t="str">
        <f t="shared" si="24"/>
        <v>)],</v>
      </c>
      <c r="S68" s="18" t="str">
        <f t="shared" si="18"/>
        <v/>
      </c>
      <c r="T68" s="18" t="str">
        <f t="shared" si="11"/>
        <v/>
      </c>
      <c r="U68" s="18" t="str">
        <f t="shared" si="12"/>
        <v/>
      </c>
      <c r="V68" s="18" t="str">
        <f t="shared" si="19"/>
        <v/>
      </c>
      <c r="W68" s="18" t="str">
        <f t="shared" si="13"/>
        <v/>
      </c>
      <c r="X68" s="18" t="str">
        <f t="shared" si="20"/>
        <v/>
      </c>
      <c r="Y68" s="18" t="str">
        <f t="shared" si="14"/>
        <v/>
      </c>
    </row>
    <row r="69" spans="1:25" ht="24" x14ac:dyDescent="0.55000000000000004">
      <c r="A69" s="13">
        <f t="shared" si="21"/>
        <v>15</v>
      </c>
      <c r="B69" s="14" t="str">
        <f t="shared" si="15"/>
        <v>/* 15*/      [ac("Re", "cp2","m"), ac("Mi","cp90","")],</v>
      </c>
      <c r="C69" s="14"/>
      <c r="D69" s="14">
        <f t="shared" si="23"/>
        <v>15</v>
      </c>
      <c r="E69" s="39" t="s">
        <v>1211</v>
      </c>
      <c r="F69" s="21" t="str">
        <f t="shared" si="22"/>
        <v>Re</v>
      </c>
      <c r="G69" s="39" t="s">
        <v>1212</v>
      </c>
      <c r="H69" s="21">
        <f t="shared" si="16"/>
        <v>2</v>
      </c>
      <c r="I69" s="39" t="s">
        <v>1213</v>
      </c>
      <c r="J69" s="21" t="str">
        <f t="shared" si="3"/>
        <v>m</v>
      </c>
      <c r="K69" t="str">
        <f t="shared" si="25"/>
        <v>"), ac("</v>
      </c>
      <c r="L69" s="47" t="str">
        <f t="shared" si="5"/>
        <v>Mi</v>
      </c>
      <c r="M69" s="52" t="str">
        <f t="shared" si="6"/>
        <v>","</v>
      </c>
      <c r="N69" s="53" t="str">
        <f t="shared" si="7"/>
        <v>cp</v>
      </c>
      <c r="O69" s="25">
        <f t="shared" si="8"/>
        <v>90</v>
      </c>
      <c r="P69" s="49" t="str">
        <f t="shared" si="9"/>
        <v>","</v>
      </c>
      <c r="Q69" s="25" t="str">
        <f t="shared" si="10"/>
        <v/>
      </c>
      <c r="R69" t="str">
        <f t="shared" si="24"/>
        <v>")],</v>
      </c>
      <c r="S69" s="17" t="str">
        <f t="shared" si="18"/>
        <v/>
      </c>
      <c r="T69" s="17" t="str">
        <f t="shared" si="11"/>
        <v/>
      </c>
      <c r="U69" s="17" t="str">
        <f t="shared" si="12"/>
        <v/>
      </c>
      <c r="V69" s="17" t="str">
        <f t="shared" si="19"/>
        <v/>
      </c>
      <c r="W69" s="17" t="str">
        <f t="shared" si="13"/>
        <v/>
      </c>
      <c r="X69" s="17" t="str">
        <f t="shared" si="20"/>
        <v/>
      </c>
      <c r="Y69" s="17" t="str">
        <f t="shared" si="14"/>
        <v/>
      </c>
    </row>
    <row r="70" spans="1:25" ht="24" x14ac:dyDescent="0.55000000000000004">
      <c r="A70" s="13">
        <f t="shared" si="21"/>
        <v>16</v>
      </c>
      <c r="B70" s="14" t="str">
        <f t="shared" si="15"/>
        <v>/* 16*/      [ac("Re", "cp2","m"), ac("Mi","cp98","")],</v>
      </c>
      <c r="C70" s="14"/>
      <c r="D70" s="14">
        <f t="shared" si="23"/>
        <v>16</v>
      </c>
      <c r="E70" s="40" t="s">
        <v>1211</v>
      </c>
      <c r="F70" s="24" t="str">
        <f t="shared" si="22"/>
        <v>Re</v>
      </c>
      <c r="G70" s="40" t="s">
        <v>1212</v>
      </c>
      <c r="H70" s="24">
        <f t="shared" si="16"/>
        <v>2</v>
      </c>
      <c r="I70" s="40" t="s">
        <v>1213</v>
      </c>
      <c r="J70" s="24" t="str">
        <f t="shared" si="3"/>
        <v>m</v>
      </c>
      <c r="K70" t="str">
        <f t="shared" si="25"/>
        <v>"), ac("</v>
      </c>
      <c r="L70" s="48" t="str">
        <f t="shared" si="5"/>
        <v>Mi</v>
      </c>
      <c r="M70" s="54" t="str">
        <f t="shared" si="6"/>
        <v>","</v>
      </c>
      <c r="N70" s="55" t="str">
        <f t="shared" si="7"/>
        <v>cp</v>
      </c>
      <c r="O70" s="26">
        <f t="shared" si="8"/>
        <v>98</v>
      </c>
      <c r="P70" s="41" t="str">
        <f t="shared" si="9"/>
        <v>","</v>
      </c>
      <c r="Q70" s="26" t="str">
        <f t="shared" si="10"/>
        <v/>
      </c>
      <c r="R70" t="str">
        <f t="shared" si="24"/>
        <v>")],</v>
      </c>
      <c r="S70" s="18" t="str">
        <f t="shared" si="18"/>
        <v/>
      </c>
      <c r="T70" s="18" t="str">
        <f t="shared" si="11"/>
        <v/>
      </c>
      <c r="U70" s="18" t="str">
        <f t="shared" si="12"/>
        <v/>
      </c>
      <c r="V70" s="18" t="str">
        <f t="shared" si="19"/>
        <v/>
      </c>
      <c r="W70" s="18" t="str">
        <f t="shared" si="13"/>
        <v/>
      </c>
      <c r="X70" s="18" t="str">
        <f t="shared" si="20"/>
        <v/>
      </c>
      <c r="Y70" s="18" t="str">
        <f t="shared" si="14"/>
        <v/>
      </c>
    </row>
    <row r="71" spans="1:25" ht="24" x14ac:dyDescent="0.55000000000000004">
      <c r="A71" s="13">
        <f t="shared" si="21"/>
        <v>17</v>
      </c>
      <c r="B71" s="14" t="str">
        <f t="shared" si="15"/>
        <v>/* 17*/      [ac("Fa", "cp81","")],</v>
      </c>
      <c r="C71" s="14"/>
      <c r="D71" s="14">
        <f t="shared" si="23"/>
        <v>17</v>
      </c>
      <c r="E71" s="39" t="s">
        <v>1211</v>
      </c>
      <c r="F71" s="21" t="str">
        <f t="shared" si="22"/>
        <v>Fa</v>
      </c>
      <c r="G71" s="39" t="s">
        <v>1212</v>
      </c>
      <c r="H71" s="21">
        <f t="shared" si="16"/>
        <v>81</v>
      </c>
      <c r="I71" s="39" t="s">
        <v>1213</v>
      </c>
      <c r="J71" s="21" t="str">
        <f t="shared" si="3"/>
        <v/>
      </c>
      <c r="K71" t="str">
        <f t="shared" si="25"/>
        <v>"</v>
      </c>
      <c r="L71" s="47" t="str">
        <f t="shared" si="5"/>
        <v/>
      </c>
      <c r="M71" s="52" t="str">
        <f t="shared" si="6"/>
        <v/>
      </c>
      <c r="N71" s="53" t="str">
        <f t="shared" si="7"/>
        <v/>
      </c>
      <c r="O71" s="25" t="str">
        <f t="shared" si="8"/>
        <v/>
      </c>
      <c r="P71" s="49" t="str">
        <f t="shared" si="9"/>
        <v/>
      </c>
      <c r="Q71" s="25" t="str">
        <f t="shared" si="10"/>
        <v/>
      </c>
      <c r="R71" t="str">
        <f t="shared" si="24"/>
        <v>)],</v>
      </c>
      <c r="S71" s="17" t="str">
        <f t="shared" si="18"/>
        <v/>
      </c>
      <c r="T71" s="17" t="str">
        <f t="shared" si="11"/>
        <v/>
      </c>
      <c r="U71" s="17" t="str">
        <f t="shared" si="12"/>
        <v/>
      </c>
      <c r="V71" s="17" t="str">
        <f t="shared" si="19"/>
        <v/>
      </c>
      <c r="W71" s="17" t="str">
        <f t="shared" si="13"/>
        <v/>
      </c>
      <c r="X71" s="17" t="str">
        <f t="shared" si="20"/>
        <v/>
      </c>
      <c r="Y71" s="17" t="str">
        <f t="shared" si="14"/>
        <v/>
      </c>
    </row>
    <row r="72" spans="1:25" ht="24" outlineLevel="1" x14ac:dyDescent="0.55000000000000004">
      <c r="A72" s="13">
        <f t="shared" si="21"/>
        <v>18</v>
      </c>
      <c r="B72" s="14" t="str">
        <f t="shared" si="15"/>
        <v>/* 18*/      [ac("Mi", "cp47","")],</v>
      </c>
      <c r="C72" s="14"/>
      <c r="D72" s="14">
        <f t="shared" si="23"/>
        <v>18</v>
      </c>
      <c r="E72" s="40" t="s">
        <v>1211</v>
      </c>
      <c r="F72" s="24" t="str">
        <f t="shared" si="22"/>
        <v>Mi</v>
      </c>
      <c r="G72" s="40" t="s">
        <v>1212</v>
      </c>
      <c r="H72" s="24">
        <f t="shared" si="16"/>
        <v>47</v>
      </c>
      <c r="I72" s="40" t="s">
        <v>1213</v>
      </c>
      <c r="J72" s="24" t="str">
        <f t="shared" si="3"/>
        <v/>
      </c>
      <c r="K72" t="str">
        <f t="shared" si="25"/>
        <v>"</v>
      </c>
      <c r="L72" s="48" t="str">
        <f t="shared" si="5"/>
        <v/>
      </c>
      <c r="M72" s="54" t="str">
        <f t="shared" si="6"/>
        <v/>
      </c>
      <c r="N72" s="55" t="str">
        <f t="shared" si="7"/>
        <v/>
      </c>
      <c r="O72" s="26" t="str">
        <f t="shared" si="8"/>
        <v/>
      </c>
      <c r="P72" s="41" t="str">
        <f t="shared" si="9"/>
        <v/>
      </c>
      <c r="Q72" s="26" t="str">
        <f t="shared" si="10"/>
        <v/>
      </c>
      <c r="R72" t="str">
        <f t="shared" si="24"/>
        <v>)],</v>
      </c>
      <c r="S72" s="18" t="str">
        <f t="shared" si="18"/>
        <v/>
      </c>
      <c r="T72" s="18" t="str">
        <f t="shared" si="11"/>
        <v/>
      </c>
      <c r="U72" s="18" t="str">
        <f t="shared" si="12"/>
        <v/>
      </c>
      <c r="V72" s="18" t="str">
        <f t="shared" si="19"/>
        <v/>
      </c>
      <c r="W72" s="18" t="str">
        <f t="shared" si="13"/>
        <v/>
      </c>
      <c r="X72" s="18" t="str">
        <f t="shared" si="20"/>
        <v/>
      </c>
      <c r="Y72" s="18" t="str">
        <f t="shared" si="14"/>
        <v/>
      </c>
    </row>
    <row r="73" spans="1:25" ht="24" outlineLevel="1" x14ac:dyDescent="0.55000000000000004">
      <c r="A73" s="13">
        <f t="shared" si="21"/>
        <v>19</v>
      </c>
      <c r="B73" s="14" t="str">
        <f t="shared" si="15"/>
        <v>/* 19*/      [ac("Re", "cp2","m"), ac("Mi","cp74","")],</v>
      </c>
      <c r="C73" s="14"/>
      <c r="D73" s="14">
        <f t="shared" si="23"/>
        <v>19</v>
      </c>
      <c r="E73" s="39" t="s">
        <v>1211</v>
      </c>
      <c r="F73" s="21" t="str">
        <f t="shared" si="22"/>
        <v>Re</v>
      </c>
      <c r="G73" s="39" t="s">
        <v>1212</v>
      </c>
      <c r="H73" s="21">
        <f t="shared" si="16"/>
        <v>2</v>
      </c>
      <c r="I73" s="39" t="s">
        <v>1213</v>
      </c>
      <c r="J73" s="21" t="str">
        <f t="shared" si="3"/>
        <v>m</v>
      </c>
      <c r="K73" t="str">
        <f t="shared" si="25"/>
        <v>"), ac("</v>
      </c>
      <c r="L73" s="47" t="str">
        <f t="shared" si="5"/>
        <v>Mi</v>
      </c>
      <c r="M73" s="52" t="str">
        <f t="shared" si="6"/>
        <v>","</v>
      </c>
      <c r="N73" s="53" t="str">
        <f t="shared" si="7"/>
        <v>cp</v>
      </c>
      <c r="O73" s="25">
        <f t="shared" si="8"/>
        <v>74</v>
      </c>
      <c r="P73" s="49" t="str">
        <f t="shared" si="9"/>
        <v>","</v>
      </c>
      <c r="Q73" s="25" t="str">
        <f t="shared" si="10"/>
        <v/>
      </c>
      <c r="R73" t="str">
        <f t="shared" si="24"/>
        <v>")],</v>
      </c>
      <c r="S73" s="17" t="str">
        <f t="shared" si="18"/>
        <v/>
      </c>
      <c r="T73" s="17" t="str">
        <f t="shared" si="11"/>
        <v/>
      </c>
      <c r="U73" s="17" t="str">
        <f t="shared" si="12"/>
        <v/>
      </c>
      <c r="V73" s="17" t="str">
        <f t="shared" si="19"/>
        <v/>
      </c>
      <c r="W73" s="17" t="str">
        <f t="shared" si="13"/>
        <v/>
      </c>
      <c r="X73" s="17" t="str">
        <f t="shared" si="20"/>
        <v/>
      </c>
      <c r="Y73" s="17" t="str">
        <f t="shared" si="14"/>
        <v/>
      </c>
    </row>
    <row r="74" spans="1:25" ht="24" outlineLevel="1" x14ac:dyDescent="0.55000000000000004">
      <c r="A74" s="13">
        <f t="shared" si="21"/>
        <v>20</v>
      </c>
      <c r="B74" s="14" t="str">
        <f t="shared" si="15"/>
        <v>/* 20*/      [ac("La", "cp2","7"), ac("Re","cp69","m")],</v>
      </c>
      <c r="C74" s="14"/>
      <c r="D74" s="14">
        <f t="shared" si="23"/>
        <v>20</v>
      </c>
      <c r="E74" s="40" t="s">
        <v>1211</v>
      </c>
      <c r="F74" s="24" t="str">
        <f t="shared" si="22"/>
        <v>La</v>
      </c>
      <c r="G74" s="40" t="s">
        <v>1212</v>
      </c>
      <c r="H74" s="24">
        <f t="shared" si="16"/>
        <v>2</v>
      </c>
      <c r="I74" s="40" t="s">
        <v>1213</v>
      </c>
      <c r="J74" s="24">
        <f t="shared" si="3"/>
        <v>7</v>
      </c>
      <c r="K74" t="str">
        <f t="shared" si="25"/>
        <v>"), ac("</v>
      </c>
      <c r="L74" s="48" t="str">
        <f t="shared" si="5"/>
        <v>Re</v>
      </c>
      <c r="M74" s="54" t="str">
        <f t="shared" si="6"/>
        <v>","</v>
      </c>
      <c r="N74" s="55" t="str">
        <f t="shared" si="7"/>
        <v>cp</v>
      </c>
      <c r="O74" s="26">
        <f t="shared" si="8"/>
        <v>69</v>
      </c>
      <c r="P74" s="41" t="str">
        <f t="shared" si="9"/>
        <v>","</v>
      </c>
      <c r="Q74" s="26" t="str">
        <f t="shared" si="10"/>
        <v>m</v>
      </c>
      <c r="R74" t="str">
        <f t="shared" si="24"/>
        <v>")],</v>
      </c>
      <c r="S74" s="18" t="str">
        <f t="shared" si="18"/>
        <v/>
      </c>
      <c r="T74" s="18" t="str">
        <f t="shared" si="11"/>
        <v/>
      </c>
      <c r="U74" s="18" t="str">
        <f t="shared" si="12"/>
        <v/>
      </c>
      <c r="V74" s="18" t="str">
        <f t="shared" si="19"/>
        <v/>
      </c>
      <c r="W74" s="18" t="str">
        <f t="shared" si="13"/>
        <v/>
      </c>
      <c r="X74" s="18" t="str">
        <f t="shared" si="20"/>
        <v/>
      </c>
      <c r="Y74" s="18" t="str">
        <f t="shared" si="14"/>
        <v/>
      </c>
    </row>
    <row r="75" spans="1:25" ht="24" outlineLevel="1" x14ac:dyDescent="0.55000000000000004">
      <c r="A75" s="13">
        <f t="shared" si="21"/>
        <v>21</v>
      </c>
      <c r="B75" s="14" t="str">
        <f t="shared" si="15"/>
        <v>/* 21*/      [ac("Mi", "cp68","")],</v>
      </c>
      <c r="C75" s="14"/>
      <c r="D75" s="14">
        <f t="shared" si="23"/>
        <v>21</v>
      </c>
      <c r="E75" s="39" t="s">
        <v>1211</v>
      </c>
      <c r="F75" s="21" t="str">
        <f t="shared" si="22"/>
        <v>Mi</v>
      </c>
      <c r="G75" s="39" t="s">
        <v>1212</v>
      </c>
      <c r="H75" s="21">
        <f t="shared" si="16"/>
        <v>68</v>
      </c>
      <c r="I75" s="39" t="s">
        <v>1213</v>
      </c>
      <c r="J75" s="21" t="str">
        <f t="shared" si="3"/>
        <v/>
      </c>
      <c r="K75" t="str">
        <f t="shared" si="25"/>
        <v>"</v>
      </c>
      <c r="L75" s="47" t="str">
        <f t="shared" si="5"/>
        <v/>
      </c>
      <c r="M75" s="52" t="str">
        <f t="shared" si="6"/>
        <v/>
      </c>
      <c r="N75" s="53" t="str">
        <f t="shared" si="7"/>
        <v/>
      </c>
      <c r="O75" s="25" t="str">
        <f t="shared" si="8"/>
        <v/>
      </c>
      <c r="P75" s="49" t="str">
        <f t="shared" si="9"/>
        <v/>
      </c>
      <c r="Q75" s="25" t="str">
        <f t="shared" si="10"/>
        <v/>
      </c>
      <c r="R75" t="str">
        <f t="shared" si="24"/>
        <v>)],</v>
      </c>
      <c r="S75" s="17" t="str">
        <f t="shared" si="18"/>
        <v/>
      </c>
      <c r="T75" s="17" t="str">
        <f t="shared" si="11"/>
        <v/>
      </c>
      <c r="U75" s="17" t="str">
        <f t="shared" si="12"/>
        <v/>
      </c>
      <c r="V75" s="17" t="str">
        <f t="shared" si="19"/>
        <v/>
      </c>
      <c r="W75" s="17" t="str">
        <f t="shared" si="13"/>
        <v/>
      </c>
      <c r="X75" s="17" t="str">
        <f t="shared" si="20"/>
        <v/>
      </c>
      <c r="Y75" s="17" t="str">
        <f t="shared" si="14"/>
        <v/>
      </c>
    </row>
    <row r="76" spans="1:25" ht="24" outlineLevel="1" x14ac:dyDescent="0.55000000000000004">
      <c r="A76" s="13">
        <f t="shared" si="21"/>
        <v>22</v>
      </c>
      <c r="B76" s="14" t="str">
        <f t="shared" si="15"/>
        <v>/* 22*/      [ac("Re", "cp2","m"), ac("Mi","cp91","")],</v>
      </c>
      <c r="C76" s="14"/>
      <c r="D76" s="14">
        <f t="shared" si="23"/>
        <v>22</v>
      </c>
      <c r="E76" s="40" t="s">
        <v>1211</v>
      </c>
      <c r="F76" s="24" t="str">
        <f t="shared" si="22"/>
        <v>Re</v>
      </c>
      <c r="G76" s="40" t="s">
        <v>1212</v>
      </c>
      <c r="H76" s="24">
        <f t="shared" si="16"/>
        <v>2</v>
      </c>
      <c r="I76" s="40" t="s">
        <v>1213</v>
      </c>
      <c r="J76" s="24" t="str">
        <f t="shared" si="3"/>
        <v>m</v>
      </c>
      <c r="K76" t="str">
        <f t="shared" si="25"/>
        <v>"), ac("</v>
      </c>
      <c r="L76" s="48" t="str">
        <f t="shared" si="5"/>
        <v>Mi</v>
      </c>
      <c r="M76" s="54" t="str">
        <f t="shared" si="6"/>
        <v>","</v>
      </c>
      <c r="N76" s="55" t="str">
        <f t="shared" si="7"/>
        <v>cp</v>
      </c>
      <c r="O76" s="26">
        <f t="shared" si="8"/>
        <v>91</v>
      </c>
      <c r="P76" s="41" t="str">
        <f t="shared" si="9"/>
        <v>","</v>
      </c>
      <c r="Q76" s="26" t="str">
        <f t="shared" si="10"/>
        <v/>
      </c>
      <c r="R76" t="str">
        <f t="shared" si="24"/>
        <v>")],</v>
      </c>
      <c r="S76" s="18" t="str">
        <f t="shared" si="18"/>
        <v/>
      </c>
      <c r="T76" s="18" t="str">
        <f t="shared" si="11"/>
        <v/>
      </c>
      <c r="U76" s="18" t="str">
        <f t="shared" si="12"/>
        <v/>
      </c>
      <c r="V76" s="18" t="str">
        <f t="shared" si="19"/>
        <v/>
      </c>
      <c r="W76" s="18" t="str">
        <f t="shared" si="13"/>
        <v/>
      </c>
      <c r="X76" s="18" t="str">
        <f t="shared" si="20"/>
        <v/>
      </c>
      <c r="Y76" s="18" t="str">
        <f t="shared" si="14"/>
        <v/>
      </c>
    </row>
    <row r="77" spans="1:25" ht="24" outlineLevel="1" x14ac:dyDescent="0.55000000000000004">
      <c r="A77" s="13">
        <f t="shared" si="21"/>
        <v>23</v>
      </c>
      <c r="B77" s="14" t="str">
        <f t="shared" si="15"/>
        <v>/* 23*/      [ac("Re", "cp2","m"), ac("Mi","cp98","")],</v>
      </c>
      <c r="C77" s="14"/>
      <c r="D77" s="14">
        <f t="shared" si="23"/>
        <v>23</v>
      </c>
      <c r="E77" s="39" t="s">
        <v>1211</v>
      </c>
      <c r="F77" s="21" t="str">
        <f t="shared" si="22"/>
        <v>Re</v>
      </c>
      <c r="G77" s="39" t="s">
        <v>1212</v>
      </c>
      <c r="H77" s="21">
        <f t="shared" si="16"/>
        <v>2</v>
      </c>
      <c r="I77" s="39" t="s">
        <v>1213</v>
      </c>
      <c r="J77" s="21" t="str">
        <f t="shared" si="3"/>
        <v>m</v>
      </c>
      <c r="K77" t="str">
        <f t="shared" si="25"/>
        <v>"), ac("</v>
      </c>
      <c r="L77" s="47" t="str">
        <f t="shared" si="5"/>
        <v>Mi</v>
      </c>
      <c r="M77" s="52" t="str">
        <f t="shared" si="6"/>
        <v>","</v>
      </c>
      <c r="N77" s="53" t="str">
        <f t="shared" si="7"/>
        <v>cp</v>
      </c>
      <c r="O77" s="25">
        <f t="shared" si="8"/>
        <v>98</v>
      </c>
      <c r="P77" s="49" t="str">
        <f t="shared" si="9"/>
        <v>","</v>
      </c>
      <c r="Q77" s="25" t="str">
        <f t="shared" si="10"/>
        <v/>
      </c>
      <c r="R77" t="str">
        <f t="shared" si="24"/>
        <v>")],</v>
      </c>
      <c r="S77" s="17" t="str">
        <f t="shared" si="18"/>
        <v/>
      </c>
      <c r="T77" s="17" t="str">
        <f t="shared" si="11"/>
        <v/>
      </c>
      <c r="U77" s="17" t="str">
        <f t="shared" si="12"/>
        <v/>
      </c>
      <c r="V77" s="17" t="str">
        <f t="shared" si="19"/>
        <v/>
      </c>
      <c r="W77" s="17" t="str">
        <f t="shared" si="13"/>
        <v/>
      </c>
      <c r="X77" s="17" t="str">
        <f t="shared" si="20"/>
        <v/>
      </c>
      <c r="Y77" s="17" t="str">
        <f t="shared" si="14"/>
        <v/>
      </c>
    </row>
    <row r="78" spans="1:25" ht="24" outlineLevel="1" x14ac:dyDescent="0.55000000000000004">
      <c r="A78" s="13">
        <f t="shared" si="21"/>
        <v>24</v>
      </c>
      <c r="B78" s="14" t="str">
        <f t="shared" si="15"/>
        <v>/* 24*/      [ac("Fa", "cp81","")],</v>
      </c>
      <c r="C78" s="14"/>
      <c r="D78" s="14">
        <f t="shared" si="23"/>
        <v>24</v>
      </c>
      <c r="E78" s="40" t="s">
        <v>1211</v>
      </c>
      <c r="F78" s="24" t="str">
        <f t="shared" si="22"/>
        <v>Fa</v>
      </c>
      <c r="G78" s="40" t="s">
        <v>1212</v>
      </c>
      <c r="H78" s="24">
        <f t="shared" si="16"/>
        <v>81</v>
      </c>
      <c r="I78" s="40" t="s">
        <v>1213</v>
      </c>
      <c r="J78" s="24" t="str">
        <f t="shared" si="3"/>
        <v/>
      </c>
      <c r="K78" t="str">
        <f t="shared" si="25"/>
        <v>"</v>
      </c>
      <c r="L78" s="48" t="str">
        <f t="shared" si="5"/>
        <v/>
      </c>
      <c r="M78" s="54" t="str">
        <f t="shared" si="6"/>
        <v/>
      </c>
      <c r="N78" s="55" t="str">
        <f t="shared" si="7"/>
        <v/>
      </c>
      <c r="O78" s="26" t="str">
        <f t="shared" si="8"/>
        <v/>
      </c>
      <c r="P78" s="41" t="str">
        <f t="shared" si="9"/>
        <v/>
      </c>
      <c r="Q78" s="26" t="str">
        <f t="shared" si="10"/>
        <v/>
      </c>
      <c r="R78" t="str">
        <f t="shared" si="24"/>
        <v>)],</v>
      </c>
      <c r="S78" s="18" t="str">
        <f t="shared" si="18"/>
        <v/>
      </c>
      <c r="T78" s="18" t="str">
        <f t="shared" si="11"/>
        <v/>
      </c>
      <c r="U78" s="18" t="str">
        <f t="shared" si="12"/>
        <v/>
      </c>
      <c r="V78" s="18" t="str">
        <f t="shared" si="19"/>
        <v/>
      </c>
      <c r="W78" s="18" t="str">
        <f t="shared" si="13"/>
        <v/>
      </c>
      <c r="X78" s="18" t="str">
        <f t="shared" si="20"/>
        <v/>
      </c>
      <c r="Y78" s="18" t="str">
        <f t="shared" si="14"/>
        <v/>
      </c>
    </row>
    <row r="79" spans="1:25" ht="24" outlineLevel="1" x14ac:dyDescent="0.55000000000000004">
      <c r="A79" s="13">
        <f t="shared" si="21"/>
        <v>25</v>
      </c>
      <c r="B79" s="14" t="str">
        <f t="shared" si="15"/>
        <v>/* 25*/      [ac("Mi", "cp47","")],</v>
      </c>
      <c r="C79" s="14"/>
      <c r="D79" s="14">
        <f t="shared" si="23"/>
        <v>25</v>
      </c>
      <c r="E79" s="39" t="s">
        <v>1211</v>
      </c>
      <c r="F79" s="21" t="str">
        <f t="shared" si="22"/>
        <v>Mi</v>
      </c>
      <c r="G79" s="39" t="s">
        <v>1212</v>
      </c>
      <c r="H79" s="21">
        <f t="shared" si="16"/>
        <v>47</v>
      </c>
      <c r="I79" s="39" t="s">
        <v>1213</v>
      </c>
      <c r="J79" s="21" t="str">
        <f t="shared" si="3"/>
        <v/>
      </c>
      <c r="K79" t="str">
        <f t="shared" si="25"/>
        <v>"</v>
      </c>
      <c r="L79" s="47" t="str">
        <f t="shared" si="5"/>
        <v/>
      </c>
      <c r="M79" s="52" t="str">
        <f t="shared" si="6"/>
        <v/>
      </c>
      <c r="N79" s="53" t="str">
        <f t="shared" si="7"/>
        <v/>
      </c>
      <c r="O79" s="25" t="str">
        <f t="shared" si="8"/>
        <v/>
      </c>
      <c r="P79" s="49" t="str">
        <f t="shared" si="9"/>
        <v/>
      </c>
      <c r="Q79" s="25" t="str">
        <f t="shared" si="10"/>
        <v/>
      </c>
      <c r="R79" t="str">
        <f t="shared" si="24"/>
        <v>)],</v>
      </c>
      <c r="S79" s="17" t="str">
        <f t="shared" si="18"/>
        <v/>
      </c>
      <c r="T79" s="17" t="str">
        <f t="shared" si="11"/>
        <v/>
      </c>
      <c r="U79" s="17" t="str">
        <f t="shared" si="12"/>
        <v/>
      </c>
      <c r="V79" s="17" t="str">
        <f t="shared" si="19"/>
        <v/>
      </c>
      <c r="W79" s="17" t="str">
        <f t="shared" si="13"/>
        <v/>
      </c>
      <c r="X79" s="17" t="str">
        <f t="shared" si="20"/>
        <v/>
      </c>
      <c r="Y79" s="17" t="str">
        <f t="shared" si="14"/>
        <v/>
      </c>
    </row>
    <row r="80" spans="1:25" ht="24" outlineLevel="1" x14ac:dyDescent="0.55000000000000004">
      <c r="A80" s="13">
        <f t="shared" si="21"/>
        <v>26</v>
      </c>
      <c r="B80" s="14" t="str">
        <f t="shared" si="15"/>
        <v>/* 26*/      [ac("Re", "cp2","m"), ac("Mi","cp64","")],</v>
      </c>
      <c r="C80" s="14"/>
      <c r="D80" s="14">
        <f t="shared" si="23"/>
        <v>26</v>
      </c>
      <c r="E80" s="40" t="s">
        <v>1211</v>
      </c>
      <c r="F80" s="24" t="str">
        <f t="shared" si="22"/>
        <v>Re</v>
      </c>
      <c r="G80" s="40" t="s">
        <v>1212</v>
      </c>
      <c r="H80" s="24">
        <f t="shared" si="16"/>
        <v>2</v>
      </c>
      <c r="I80" s="40" t="s">
        <v>1213</v>
      </c>
      <c r="J80" s="24" t="str">
        <f t="shared" si="3"/>
        <v>m</v>
      </c>
      <c r="K80" t="str">
        <f t="shared" si="25"/>
        <v>"), ac("</v>
      </c>
      <c r="L80" s="48" t="str">
        <f t="shared" si="5"/>
        <v>Mi</v>
      </c>
      <c r="M80" s="54" t="str">
        <f t="shared" si="6"/>
        <v>","</v>
      </c>
      <c r="N80" s="55" t="str">
        <f t="shared" si="7"/>
        <v>cp</v>
      </c>
      <c r="O80" s="26">
        <f t="shared" si="8"/>
        <v>64</v>
      </c>
      <c r="P80" s="41" t="str">
        <f t="shared" si="9"/>
        <v>","</v>
      </c>
      <c r="Q80" s="26" t="str">
        <f t="shared" si="10"/>
        <v/>
      </c>
      <c r="R80" t="str">
        <f t="shared" si="24"/>
        <v>")],</v>
      </c>
      <c r="S80" s="18" t="str">
        <f t="shared" si="18"/>
        <v/>
      </c>
      <c r="T80" s="18" t="str">
        <f t="shared" si="11"/>
        <v/>
      </c>
      <c r="U80" s="18" t="str">
        <f t="shared" si="12"/>
        <v/>
      </c>
      <c r="V80" s="18" t="str">
        <f t="shared" si="19"/>
        <v/>
      </c>
      <c r="W80" s="18" t="str">
        <f t="shared" si="13"/>
        <v/>
      </c>
      <c r="X80" s="18" t="str">
        <f t="shared" si="20"/>
        <v/>
      </c>
      <c r="Y80" s="18" t="str">
        <f t="shared" si="14"/>
        <v/>
      </c>
    </row>
    <row r="81" spans="1:25" ht="24" outlineLevel="1" x14ac:dyDescent="0.55000000000000004">
      <c r="A81" s="13">
        <f t="shared" si="21"/>
        <v>27</v>
      </c>
      <c r="B81" s="14" t="str">
        <f t="shared" ref="B81" si="26">_xlfn.CONCAT("/* ",A81,"*/      ",E81:R81)</f>
        <v>/* 27*/      [ac("Fa", "cp33",""), ac("Mi","cp89","")],</v>
      </c>
      <c r="C81" s="14"/>
      <c r="D81" s="14">
        <f t="shared" si="23"/>
        <v>27</v>
      </c>
      <c r="E81" s="39" t="s">
        <v>1211</v>
      </c>
      <c r="F81" s="21" t="str">
        <f t="shared" si="22"/>
        <v>Fa</v>
      </c>
      <c r="G81" s="39" t="s">
        <v>1212</v>
      </c>
      <c r="H81" s="21">
        <f t="shared" si="16"/>
        <v>33</v>
      </c>
      <c r="I81" s="39" t="s">
        <v>1213</v>
      </c>
      <c r="J81" s="21" t="str">
        <f>IF(G52="","",G52)</f>
        <v/>
      </c>
      <c r="K81" t="str">
        <f t="shared" si="25"/>
        <v>"), ac("</v>
      </c>
      <c r="L81" s="47" t="str">
        <f t="shared" si="5"/>
        <v>Mi</v>
      </c>
      <c r="M81" s="52" t="str">
        <f t="shared" si="6"/>
        <v>","</v>
      </c>
      <c r="N81" s="53" t="str">
        <f t="shared" si="7"/>
        <v>cp</v>
      </c>
      <c r="O81" s="25">
        <f t="shared" si="8"/>
        <v>89</v>
      </c>
      <c r="P81" s="49" t="str">
        <f t="shared" si="9"/>
        <v>","</v>
      </c>
      <c r="Q81" s="25" t="str">
        <f t="shared" si="10"/>
        <v/>
      </c>
      <c r="R81" t="str">
        <f t="shared" si="24"/>
        <v>")],</v>
      </c>
      <c r="S81" s="17" t="str">
        <f t="shared" si="18"/>
        <v/>
      </c>
      <c r="T81" s="17" t="str">
        <f t="shared" si="11"/>
        <v/>
      </c>
      <c r="U81" s="17" t="str">
        <f t="shared" si="12"/>
        <v/>
      </c>
      <c r="V81" s="17" t="str">
        <f t="shared" si="19"/>
        <v/>
      </c>
      <c r="W81" s="17" t="str">
        <f t="shared" si="13"/>
        <v/>
      </c>
      <c r="X81" s="17" t="str">
        <f t="shared" si="20"/>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7">+A87+1</f>
        <v>3</v>
      </c>
      <c r="B88" s="14" t="str">
        <f>_xlfn.CONCAT("/* ",A88," */", "        ","""", C88,"""",",")</f>
        <v>/* 3 */        "HERMANOS, VIVAMOS ACEPTANDO",</v>
      </c>
      <c r="C88" s="13" t="s">
        <v>1253</v>
      </c>
      <c r="D88" s="13">
        <f t="shared" ref="D88:D105" si="28">A88</f>
        <v>3</v>
      </c>
      <c r="E88" s="32" t="s">
        <v>1117</v>
      </c>
      <c r="F88" s="33">
        <v>14</v>
      </c>
      <c r="G88" s="34"/>
      <c r="H88" s="30"/>
      <c r="I88" s="27"/>
      <c r="J88" s="28"/>
      <c r="K88" s="32"/>
      <c r="L88" s="33"/>
      <c r="M88" s="34"/>
      <c r="O88"/>
      <c r="Q88"/>
    </row>
    <row r="89" spans="1:25" ht="27" x14ac:dyDescent="0.65">
      <c r="A89" s="13">
        <f t="shared" si="27"/>
        <v>4</v>
      </c>
      <c r="B89" s="14" t="str">
        <f t="shared" ref="B89:B111" si="29">_xlfn.CONCAT("/* ",A89," */", "        ","""", C89,"""",",")</f>
        <v>/* 4 */        "LAS TRIBULACIONES,",</v>
      </c>
      <c r="C89" s="20" t="s">
        <v>1254</v>
      </c>
      <c r="D89" s="13">
        <f t="shared" si="28"/>
        <v>4</v>
      </c>
      <c r="E89" s="35" t="s">
        <v>1123</v>
      </c>
      <c r="F89" s="37">
        <v>35</v>
      </c>
      <c r="G89" s="37" t="s">
        <v>1214</v>
      </c>
      <c r="H89" s="31"/>
      <c r="I89" s="29"/>
      <c r="J89" s="29"/>
      <c r="K89" s="35"/>
      <c r="L89" s="37"/>
      <c r="M89" s="37"/>
      <c r="O89"/>
      <c r="Q89"/>
    </row>
    <row r="90" spans="1:25" ht="27" x14ac:dyDescent="0.65">
      <c r="A90" s="13">
        <f t="shared" si="27"/>
        <v>5</v>
      </c>
      <c r="B90" s="14" t="str">
        <f t="shared" si="29"/>
        <v>/* 5 */        "NECESIDADES, ANGUSTIAS Y FATIGAS.",</v>
      </c>
      <c r="C90" s="13" t="s">
        <v>1255</v>
      </c>
      <c r="D90" s="13">
        <f t="shared" si="28"/>
        <v>5</v>
      </c>
      <c r="E90" s="32" t="s">
        <v>1178</v>
      </c>
      <c r="F90" s="33">
        <v>2</v>
      </c>
      <c r="G90" s="34" t="s">
        <v>1214</v>
      </c>
      <c r="H90" s="30" t="s">
        <v>1117</v>
      </c>
      <c r="I90" s="27">
        <v>77</v>
      </c>
      <c r="J90" s="28"/>
      <c r="K90" s="32"/>
      <c r="L90" s="33"/>
      <c r="M90" s="34"/>
      <c r="O90"/>
      <c r="Q90"/>
    </row>
    <row r="91" spans="1:25" ht="27" x14ac:dyDescent="0.65">
      <c r="A91" s="13">
        <f t="shared" si="27"/>
        <v>6</v>
      </c>
      <c r="B91" s="14" t="str">
        <f t="shared" si="29"/>
        <v>/* 6 */        "HERMANOS, A NADIE DEMOS",</v>
      </c>
      <c r="C91" s="13" t="s">
        <v>1251</v>
      </c>
      <c r="D91" s="13">
        <f t="shared" si="28"/>
        <v>6</v>
      </c>
      <c r="E91" s="35" t="s">
        <v>1123</v>
      </c>
      <c r="F91" s="37">
        <v>2</v>
      </c>
      <c r="G91" s="37" t="s">
        <v>1214</v>
      </c>
      <c r="H91" s="31"/>
      <c r="I91" s="29"/>
      <c r="J91" s="29"/>
      <c r="K91" s="35"/>
      <c r="L91" s="37"/>
      <c r="M91" s="37"/>
      <c r="O91"/>
    </row>
    <row r="92" spans="1:25" ht="27" x14ac:dyDescent="0.65">
      <c r="A92" s="13">
        <f t="shared" si="27"/>
        <v>7</v>
      </c>
      <c r="B92" s="14" t="str">
        <f t="shared" si="29"/>
        <v>/* 7 */        "OCASIÓN DE TROPIEZO,",</v>
      </c>
      <c r="C92" s="13" t="s">
        <v>1252</v>
      </c>
      <c r="D92" s="13">
        <f t="shared" si="28"/>
        <v>7</v>
      </c>
      <c r="E92" s="32" t="s">
        <v>1178</v>
      </c>
      <c r="F92" s="33">
        <v>44</v>
      </c>
      <c r="G92" s="34" t="s">
        <v>1214</v>
      </c>
      <c r="H92" s="30"/>
      <c r="I92" s="27"/>
      <c r="J92" s="28"/>
      <c r="K92" s="32"/>
      <c r="L92" s="33"/>
      <c r="M92" s="34"/>
      <c r="O92"/>
    </row>
    <row r="93" spans="1:25" ht="27" x14ac:dyDescent="0.65">
      <c r="A93" s="13">
        <f t="shared" si="27"/>
        <v>8</v>
      </c>
      <c r="B93" s="14" t="str">
        <f t="shared" si="29"/>
        <v>/* 8 */        "HERMANOS, VIVAMOS ACEPTANDO",</v>
      </c>
      <c r="C93" s="13" t="s">
        <v>1253</v>
      </c>
      <c r="D93" s="13">
        <f t="shared" si="28"/>
        <v>8</v>
      </c>
      <c r="E93" s="35" t="s">
        <v>1117</v>
      </c>
      <c r="F93" s="37">
        <v>14</v>
      </c>
      <c r="G93" s="37"/>
      <c r="H93" s="31"/>
      <c r="I93" s="29"/>
      <c r="J93" s="29"/>
      <c r="K93" s="35"/>
      <c r="L93" s="37"/>
      <c r="M93" s="37"/>
      <c r="O93"/>
    </row>
    <row r="94" spans="1:25" ht="27" x14ac:dyDescent="0.65">
      <c r="A94" s="13">
        <f t="shared" si="27"/>
        <v>9</v>
      </c>
      <c r="B94" s="14" t="str">
        <f t="shared" si="29"/>
        <v>/* 9 */        "LAS TRIBULACIONES,",</v>
      </c>
      <c r="C94" s="20" t="s">
        <v>1254</v>
      </c>
      <c r="D94" s="13">
        <f t="shared" si="28"/>
        <v>9</v>
      </c>
      <c r="E94" s="32" t="s">
        <v>1123</v>
      </c>
      <c r="F94" s="33">
        <v>35</v>
      </c>
      <c r="G94" s="34" t="s">
        <v>1214</v>
      </c>
      <c r="H94" s="30"/>
      <c r="I94" s="27"/>
      <c r="J94" s="28"/>
      <c r="K94" s="32"/>
      <c r="L94" s="33"/>
      <c r="M94" s="34"/>
      <c r="O94"/>
    </row>
    <row r="95" spans="1:25" ht="27" x14ac:dyDescent="0.65">
      <c r="A95" s="13">
        <f t="shared" si="27"/>
        <v>10</v>
      </c>
      <c r="B95" s="14" t="str">
        <f t="shared" si="29"/>
        <v>/* 10 */        "NECESIDADES, ANGUSTIAS Y FATIGAS.",</v>
      </c>
      <c r="C95" s="13" t="s">
        <v>1255</v>
      </c>
      <c r="D95" s="13">
        <f t="shared" si="28"/>
        <v>10</v>
      </c>
      <c r="E95" s="35" t="s">
        <v>1178</v>
      </c>
      <c r="F95" s="37">
        <v>2</v>
      </c>
      <c r="G95" s="37" t="s">
        <v>1214</v>
      </c>
      <c r="H95" s="31" t="s">
        <v>1117</v>
      </c>
      <c r="I95" s="29">
        <v>77</v>
      </c>
      <c r="J95" s="29"/>
      <c r="K95" s="35"/>
      <c r="L95" s="37"/>
      <c r="M95" s="37"/>
      <c r="O95"/>
    </row>
    <row r="96" spans="1:25" ht="27" x14ac:dyDescent="0.65">
      <c r="A96" s="13">
        <f t="shared" si="27"/>
        <v>11</v>
      </c>
      <c r="B96" s="14" t="str">
        <f t="shared" si="29"/>
        <v>/* 11 */        "HERMANOS, A NADIE DEMOS",</v>
      </c>
      <c r="C96" s="13" t="s">
        <v>1251</v>
      </c>
      <c r="D96" s="13">
        <f t="shared" si="28"/>
        <v>11</v>
      </c>
      <c r="E96" s="32" t="s">
        <v>1123</v>
      </c>
      <c r="F96" s="33">
        <v>2</v>
      </c>
      <c r="G96" s="34" t="s">
        <v>1214</v>
      </c>
      <c r="H96" s="30"/>
      <c r="I96" s="27"/>
      <c r="J96" s="28"/>
      <c r="K96" s="32"/>
      <c r="L96" s="33"/>
      <c r="M96" s="34"/>
      <c r="O96"/>
    </row>
    <row r="97" spans="1:18" ht="27" x14ac:dyDescent="0.65">
      <c r="A97" s="13">
        <f t="shared" si="27"/>
        <v>12</v>
      </c>
      <c r="B97" s="14" t="str">
        <f t="shared" si="29"/>
        <v>/* 12 */        "OCASIÓN DE TROPIEZO,",</v>
      </c>
      <c r="C97" s="13" t="s">
        <v>1252</v>
      </c>
      <c r="D97" s="13">
        <f t="shared" si="28"/>
        <v>12</v>
      </c>
      <c r="E97" s="35" t="s">
        <v>1178</v>
      </c>
      <c r="F97" s="37">
        <v>44</v>
      </c>
      <c r="G97" s="37" t="s">
        <v>1214</v>
      </c>
      <c r="H97" s="31"/>
      <c r="I97" s="29"/>
      <c r="J97" s="29"/>
      <c r="K97" s="35"/>
      <c r="L97" s="37"/>
      <c r="M97" s="37"/>
      <c r="O97"/>
    </row>
    <row r="98" spans="1:18" ht="27" x14ac:dyDescent="0.65">
      <c r="A98" s="13">
        <f t="shared" si="27"/>
        <v>13</v>
      </c>
      <c r="B98" s="14" t="str">
        <f t="shared" si="29"/>
        <v>/* 13 */        "HERMANOS, VIVAMOS ACEPTANDO",</v>
      </c>
      <c r="C98" s="13" t="s">
        <v>1253</v>
      </c>
      <c r="D98" s="13">
        <f t="shared" si="28"/>
        <v>13</v>
      </c>
      <c r="E98" s="32" t="s">
        <v>1117</v>
      </c>
      <c r="F98" s="33">
        <v>14</v>
      </c>
      <c r="G98" s="34"/>
      <c r="H98" s="30"/>
      <c r="I98" s="27"/>
      <c r="J98" s="28"/>
      <c r="K98" s="32"/>
      <c r="L98" s="33"/>
      <c r="M98" s="34"/>
      <c r="O98"/>
    </row>
    <row r="99" spans="1:18" ht="27" x14ac:dyDescent="0.65">
      <c r="A99" s="13">
        <f t="shared" si="27"/>
        <v>14</v>
      </c>
      <c r="B99" s="14" t="str">
        <f t="shared" si="29"/>
        <v>/* 14 */        "LAS TRIBULACIONES,",</v>
      </c>
      <c r="C99" s="20" t="s">
        <v>1254</v>
      </c>
      <c r="D99" s="13">
        <f t="shared" si="28"/>
        <v>14</v>
      </c>
      <c r="E99" s="35" t="s">
        <v>1123</v>
      </c>
      <c r="F99" s="37">
        <v>35</v>
      </c>
      <c r="G99" s="37" t="s">
        <v>1214</v>
      </c>
      <c r="H99" s="31"/>
      <c r="I99" s="29"/>
      <c r="J99" s="29"/>
      <c r="K99" s="35"/>
      <c r="L99" s="37"/>
      <c r="M99" s="37"/>
      <c r="O99"/>
    </row>
    <row r="100" spans="1:18" ht="27" x14ac:dyDescent="0.65">
      <c r="A100" s="13">
        <f t="shared" si="27"/>
        <v>15</v>
      </c>
      <c r="B100" s="14" t="str">
        <f t="shared" si="29"/>
        <v>/* 15 */        "NECESIDADES, ANGUSTIAS Y FATIGAS.",</v>
      </c>
      <c r="C100" s="13" t="s">
        <v>1255</v>
      </c>
      <c r="D100" s="13">
        <f t="shared" si="28"/>
        <v>15</v>
      </c>
      <c r="E100" s="32" t="s">
        <v>1178</v>
      </c>
      <c r="F100" s="33">
        <v>2</v>
      </c>
      <c r="G100" s="34" t="s">
        <v>1214</v>
      </c>
      <c r="H100" s="30" t="s">
        <v>1117</v>
      </c>
      <c r="I100" s="27">
        <v>77</v>
      </c>
      <c r="J100" s="28"/>
      <c r="K100" s="32"/>
      <c r="L100" s="33"/>
      <c r="M100" s="34"/>
      <c r="O100"/>
    </row>
    <row r="101" spans="1:18" ht="27" x14ac:dyDescent="0.65">
      <c r="A101" s="13">
        <f t="shared" si="27"/>
        <v>16</v>
      </c>
      <c r="B101" s="14" t="str">
        <f t="shared" si="29"/>
        <v>/* 16 */        "HERMANOS, A NADIE DEMOS",</v>
      </c>
      <c r="C101" s="13" t="s">
        <v>1251</v>
      </c>
      <c r="D101" s="13">
        <f t="shared" si="28"/>
        <v>16</v>
      </c>
      <c r="E101" s="35" t="s">
        <v>1123</v>
      </c>
      <c r="F101" s="37">
        <v>2</v>
      </c>
      <c r="G101" s="37" t="s">
        <v>1214</v>
      </c>
      <c r="H101" s="31"/>
      <c r="I101" s="29"/>
      <c r="J101" s="29"/>
      <c r="K101" s="35"/>
      <c r="L101" s="37"/>
      <c r="M101" s="37"/>
      <c r="O101"/>
    </row>
    <row r="102" spans="1:18" ht="27" x14ac:dyDescent="0.65">
      <c r="A102" s="13">
        <f t="shared" si="27"/>
        <v>17</v>
      </c>
      <c r="B102" s="14" t="str">
        <f t="shared" si="29"/>
        <v>/* 17 */        "OCASIÓN DE TROPIEZO,",</v>
      </c>
      <c r="C102" s="13" t="s">
        <v>1252</v>
      </c>
      <c r="D102" s="13">
        <f t="shared" si="28"/>
        <v>17</v>
      </c>
      <c r="E102" s="32" t="s">
        <v>1178</v>
      </c>
      <c r="F102" s="33">
        <v>44</v>
      </c>
      <c r="G102" s="34" t="s">
        <v>1214</v>
      </c>
      <c r="H102" s="30"/>
      <c r="I102" s="27"/>
      <c r="J102" s="28"/>
      <c r="K102" s="32"/>
      <c r="L102" s="33"/>
      <c r="M102" s="34"/>
      <c r="O102"/>
    </row>
    <row r="103" spans="1:18" ht="27" x14ac:dyDescent="0.65">
      <c r="A103" s="13">
        <f t="shared" si="27"/>
        <v>18</v>
      </c>
      <c r="B103" s="14" t="str">
        <f t="shared" si="29"/>
        <v>/* 18 */        "HERMANOS, VIVAMOS ACEPTANDO",</v>
      </c>
      <c r="C103" s="13" t="s">
        <v>1253</v>
      </c>
      <c r="D103" s="13">
        <f t="shared" si="28"/>
        <v>18</v>
      </c>
      <c r="E103" s="35" t="s">
        <v>1117</v>
      </c>
      <c r="F103" s="37">
        <v>14</v>
      </c>
      <c r="G103" s="37"/>
      <c r="H103" s="31"/>
      <c r="I103" s="29"/>
      <c r="J103" s="29"/>
      <c r="K103" s="35"/>
      <c r="L103" s="37"/>
      <c r="M103" s="37"/>
      <c r="O103"/>
    </row>
    <row r="104" spans="1:18" ht="27" x14ac:dyDescent="0.65">
      <c r="A104" s="13">
        <f t="shared" si="27"/>
        <v>19</v>
      </c>
      <c r="B104" s="14" t="str">
        <f t="shared" si="29"/>
        <v>/* 19 */        "LAS TRIBULACIONES,",</v>
      </c>
      <c r="C104" s="20" t="s">
        <v>1254</v>
      </c>
      <c r="D104" s="13">
        <f t="shared" si="28"/>
        <v>19</v>
      </c>
      <c r="E104" s="32" t="s">
        <v>1123</v>
      </c>
      <c r="F104" s="33">
        <v>35</v>
      </c>
      <c r="G104" s="34" t="s">
        <v>1214</v>
      </c>
      <c r="H104" s="30"/>
      <c r="I104" s="27"/>
      <c r="J104" s="28"/>
      <c r="K104" s="32"/>
      <c r="L104" s="33"/>
      <c r="M104" s="34"/>
      <c r="O104"/>
    </row>
    <row r="105" spans="1:18" ht="27" x14ac:dyDescent="0.65">
      <c r="A105" s="13">
        <f t="shared" si="27"/>
        <v>20</v>
      </c>
      <c r="B105" s="14" t="str">
        <f t="shared" si="29"/>
        <v>/* 20 */        "NECESIDADES, ANGUSTIAS Y FATIGAS.",</v>
      </c>
      <c r="C105" s="13" t="s">
        <v>1255</v>
      </c>
      <c r="D105" s="13">
        <f t="shared" si="28"/>
        <v>20</v>
      </c>
      <c r="E105" s="35" t="s">
        <v>1178</v>
      </c>
      <c r="F105" s="37">
        <v>2</v>
      </c>
      <c r="G105" s="37" t="s">
        <v>1214</v>
      </c>
      <c r="H105" s="31" t="s">
        <v>1117</v>
      </c>
      <c r="I105" s="29">
        <v>77</v>
      </c>
      <c r="J105" s="29"/>
      <c r="K105" s="35"/>
      <c r="L105" s="37"/>
      <c r="M105" s="37"/>
      <c r="O105"/>
    </row>
    <row r="106" spans="1:18" ht="27" hidden="1" x14ac:dyDescent="0.65">
      <c r="A106" s="13">
        <f t="shared" si="27"/>
        <v>21</v>
      </c>
      <c r="B106" s="14" t="str">
        <f t="shared" si="29"/>
        <v>/* 21 */        "",</v>
      </c>
      <c r="E106" s="32"/>
      <c r="F106" s="33"/>
      <c r="G106" s="34"/>
      <c r="H106" s="30"/>
      <c r="I106" s="27"/>
      <c r="J106" s="28"/>
      <c r="K106" s="32"/>
      <c r="L106" s="33"/>
      <c r="M106" s="34"/>
      <c r="O106"/>
    </row>
    <row r="107" spans="1:18" ht="27" hidden="1" x14ac:dyDescent="0.65">
      <c r="A107" s="13">
        <f t="shared" si="27"/>
        <v>22</v>
      </c>
      <c r="B107" s="14" t="str">
        <f t="shared" si="29"/>
        <v>/* 22 */        "",</v>
      </c>
      <c r="E107" s="35"/>
      <c r="F107" s="37"/>
      <c r="G107" s="37"/>
      <c r="H107" s="31"/>
      <c r="I107" s="29"/>
      <c r="J107" s="29"/>
      <c r="K107" s="35"/>
      <c r="L107" s="37"/>
      <c r="M107" s="37"/>
      <c r="O107"/>
    </row>
    <row r="108" spans="1:18" ht="27" hidden="1" x14ac:dyDescent="0.65">
      <c r="A108" s="13">
        <f t="shared" si="27"/>
        <v>23</v>
      </c>
      <c r="B108" s="14" t="str">
        <f t="shared" si="29"/>
        <v>/* 23 */        "",</v>
      </c>
      <c r="E108" s="32"/>
      <c r="F108" s="33"/>
      <c r="G108" s="34"/>
      <c r="H108" s="30"/>
      <c r="I108" s="27"/>
      <c r="J108" s="28"/>
      <c r="K108" s="32"/>
      <c r="L108" s="33"/>
      <c r="M108" s="34"/>
      <c r="O108"/>
    </row>
    <row r="109" spans="1:18" ht="27" hidden="1" x14ac:dyDescent="0.65">
      <c r="A109" s="13">
        <f t="shared" si="27"/>
        <v>24</v>
      </c>
      <c r="B109" s="14" t="str">
        <f t="shared" si="29"/>
        <v>/* 24 */        "",</v>
      </c>
      <c r="E109" s="35"/>
      <c r="F109" s="37"/>
      <c r="G109" s="37"/>
      <c r="H109" s="31"/>
      <c r="I109" s="29"/>
      <c r="J109" s="29"/>
      <c r="K109" s="35"/>
      <c r="L109" s="37"/>
      <c r="M109" s="37"/>
      <c r="O109"/>
    </row>
    <row r="110" spans="1:18" ht="27" hidden="1" x14ac:dyDescent="0.65">
      <c r="A110" s="13">
        <f t="shared" si="27"/>
        <v>25</v>
      </c>
      <c r="B110" s="14" t="str">
        <f t="shared" si="29"/>
        <v>/* 25 */        "",</v>
      </c>
      <c r="E110" s="32"/>
      <c r="F110" s="33"/>
      <c r="G110" s="34"/>
      <c r="H110" s="30"/>
      <c r="I110" s="27"/>
      <c r="J110" s="28"/>
      <c r="K110" s="32"/>
      <c r="L110" s="33"/>
      <c r="M110" s="34"/>
      <c r="O110"/>
    </row>
    <row r="111" spans="1:18" ht="27" hidden="1" x14ac:dyDescent="0.65">
      <c r="A111" s="13">
        <f t="shared" si="27"/>
        <v>26</v>
      </c>
      <c r="B111" s="14" t="str">
        <f t="shared" si="29"/>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30">IF(E86="","",E86)</f>
        <v>La</v>
      </c>
      <c r="G115" s="44" t="s">
        <v>1212</v>
      </c>
      <c r="H115" s="21">
        <f>IF(F86="","",F86)</f>
        <v>2</v>
      </c>
      <c r="I115" s="44" t="s">
        <v>1213</v>
      </c>
      <c r="J115" s="21" t="str">
        <f>IF(G86="","",G86)</f>
        <v>m</v>
      </c>
      <c r="K115" t="str">
        <f t="shared" ref="K115:K116" si="31">IF(L115="","""","""), ac(""")</f>
        <v>"</v>
      </c>
      <c r="L115" s="47" t="str">
        <f t="shared" ref="L115:L140" si="32">IF(H86="","",H86)</f>
        <v/>
      </c>
      <c r="M115" s="52" t="str">
        <f t="shared" ref="M115:M140" si="33">IF(L115="","",""",""")</f>
        <v/>
      </c>
      <c r="N115" s="53" t="str">
        <f t="shared" ref="N115:N140" si="34">IF(L115="","","cp")</f>
        <v/>
      </c>
      <c r="O115" s="25" t="str">
        <f t="shared" ref="O115:O140" si="35">IF(I86="","",I86)</f>
        <v/>
      </c>
      <c r="P115" s="53" t="str">
        <f t="shared" ref="P115:P140" si="36">IF(L115="","",""",""")</f>
        <v/>
      </c>
      <c r="Q115" s="25" t="str">
        <f t="shared" ref="Q115:Q140" si="37">IF(J86="","",J86)</f>
        <v/>
      </c>
      <c r="R115" t="str">
        <f>IF(S115="",IF(L115="",")],",""")],"),"), ac(")</f>
        <v>)],</v>
      </c>
      <c r="S115" s="38" t="str">
        <f t="shared" ref="S115:S140" si="38">IF(K86="","",K86)</f>
        <v/>
      </c>
      <c r="T115" s="44" t="str">
        <f t="shared" ref="T115:T140" si="39">IF(S115="","",""",""")</f>
        <v/>
      </c>
      <c r="U115" s="44" t="str">
        <f t="shared" ref="U115:U140" si="40">IF(S115="","","cp")</f>
        <v/>
      </c>
      <c r="V115" s="21" t="str">
        <f t="shared" ref="V115:V140" si="41">IF(L86="","",L86)</f>
        <v/>
      </c>
      <c r="W115" s="44" t="str">
        <f t="shared" ref="W115:W140" si="42">IF(S115="","",""",""")</f>
        <v/>
      </c>
      <c r="X115" s="21" t="str">
        <f t="shared" ref="X115:X140" si="43">IF(M86="","",M86)</f>
        <v/>
      </c>
      <c r="Y115" s="44" t="str">
        <f t="shared" ref="Y115:Y140" si="44">IF(S115="","",IF(L115="","",")],"))</f>
        <v/>
      </c>
      <c r="AB115" s="9"/>
    </row>
    <row r="116" spans="1:28" ht="24" x14ac:dyDescent="0.55000000000000004">
      <c r="A116" s="13">
        <f>+A115+1</f>
        <v>2</v>
      </c>
      <c r="B116" s="14" t="str">
        <f t="shared" ref="B116:B140" si="45">_xlfn.CONCAT("/* ",A116,"*/      ",E116:Y116)</f>
        <v>/* 2*/      [ac("Re", "cp44","m")],</v>
      </c>
      <c r="C116" s="14"/>
      <c r="D116" s="14">
        <f t="shared" ref="D116:D134" si="46">A116</f>
        <v>2</v>
      </c>
      <c r="E116" s="45" t="s">
        <v>1211</v>
      </c>
      <c r="F116" s="46" t="str">
        <f t="shared" si="30"/>
        <v>Re</v>
      </c>
      <c r="G116" s="45" t="s">
        <v>1212</v>
      </c>
      <c r="H116" s="24">
        <f t="shared" ref="H116" si="47">IF(F87="","",F87)</f>
        <v>44</v>
      </c>
      <c r="I116" s="45" t="s">
        <v>1213</v>
      </c>
      <c r="J116" s="24" t="str">
        <f t="shared" ref="J116" si="48">IF(G87="","",G87)</f>
        <v>m</v>
      </c>
      <c r="K116" t="str">
        <f t="shared" si="31"/>
        <v>"</v>
      </c>
      <c r="L116" s="48" t="str">
        <f t="shared" si="32"/>
        <v/>
      </c>
      <c r="M116" s="54" t="str">
        <f t="shared" si="33"/>
        <v/>
      </c>
      <c r="N116" s="55" t="str">
        <f t="shared" si="34"/>
        <v/>
      </c>
      <c r="O116" s="26" t="str">
        <f t="shared" si="35"/>
        <v/>
      </c>
      <c r="P116" s="55" t="str">
        <f t="shared" si="36"/>
        <v/>
      </c>
      <c r="Q116" s="26" t="str">
        <f t="shared" si="37"/>
        <v/>
      </c>
      <c r="R116" t="str">
        <f t="shared" ref="R116:R140" si="49">IF(S116="",IF(L116="",")],",""")],"),"), ac(")</f>
        <v>)],</v>
      </c>
      <c r="S116" s="46" t="str">
        <f t="shared" si="38"/>
        <v/>
      </c>
      <c r="T116" s="45" t="str">
        <f t="shared" si="39"/>
        <v/>
      </c>
      <c r="U116" s="45" t="str">
        <f t="shared" si="40"/>
        <v/>
      </c>
      <c r="V116" s="24" t="str">
        <f t="shared" si="41"/>
        <v/>
      </c>
      <c r="W116" s="45" t="str">
        <f t="shared" si="42"/>
        <v/>
      </c>
      <c r="X116" s="24" t="str">
        <f t="shared" si="43"/>
        <v/>
      </c>
      <c r="Y116" s="45" t="str">
        <f t="shared" si="44"/>
        <v/>
      </c>
    </row>
    <row r="117" spans="1:28" ht="24" x14ac:dyDescent="0.55000000000000004">
      <c r="A117" s="13">
        <f t="shared" ref="A117:A140" si="50">+A116+1</f>
        <v>3</v>
      </c>
      <c r="B117" s="14" t="str">
        <f t="shared" si="45"/>
        <v>/* 3*/      [ac("Mi", "cp14","")],</v>
      </c>
      <c r="C117" s="14"/>
      <c r="D117" s="14">
        <f t="shared" si="46"/>
        <v>3</v>
      </c>
      <c r="E117" s="44" t="s">
        <v>1211</v>
      </c>
      <c r="F117" s="38" t="str">
        <f t="shared" si="30"/>
        <v>Mi</v>
      </c>
      <c r="G117" s="44" t="s">
        <v>1212</v>
      </c>
      <c r="H117" s="21">
        <f>IF(F88="","",F88)</f>
        <v>14</v>
      </c>
      <c r="I117" s="44" t="s">
        <v>1213</v>
      </c>
      <c r="J117" s="21" t="str">
        <f>IF(G88="","",G88)</f>
        <v/>
      </c>
      <c r="K117" t="str">
        <f t="shared" ref="K117:K140" si="51">IF(L117="","""","""), ac(""")</f>
        <v>"</v>
      </c>
      <c r="L117" s="47" t="str">
        <f t="shared" si="32"/>
        <v/>
      </c>
      <c r="M117" s="52" t="str">
        <f t="shared" si="33"/>
        <v/>
      </c>
      <c r="N117" s="53" t="str">
        <f t="shared" si="34"/>
        <v/>
      </c>
      <c r="O117" s="25" t="str">
        <f t="shared" si="35"/>
        <v/>
      </c>
      <c r="P117" s="53" t="str">
        <f t="shared" si="36"/>
        <v/>
      </c>
      <c r="Q117" s="25" t="str">
        <f t="shared" si="37"/>
        <v/>
      </c>
      <c r="R117" t="str">
        <f t="shared" si="49"/>
        <v>)],</v>
      </c>
      <c r="S117" s="38" t="str">
        <f t="shared" si="38"/>
        <v/>
      </c>
      <c r="T117" s="44" t="str">
        <f t="shared" si="39"/>
        <v/>
      </c>
      <c r="U117" s="44" t="str">
        <f t="shared" si="40"/>
        <v/>
      </c>
      <c r="V117" s="21" t="str">
        <f t="shared" si="41"/>
        <v/>
      </c>
      <c r="W117" s="44" t="str">
        <f t="shared" si="42"/>
        <v/>
      </c>
      <c r="X117" s="21" t="str">
        <f t="shared" si="43"/>
        <v/>
      </c>
      <c r="Y117" s="44" t="str">
        <f t="shared" si="44"/>
        <v/>
      </c>
    </row>
    <row r="118" spans="1:28" ht="24" x14ac:dyDescent="0.55000000000000004">
      <c r="A118" s="13">
        <f t="shared" si="50"/>
        <v>4</v>
      </c>
      <c r="B118" s="14" t="str">
        <f t="shared" si="45"/>
        <v>/* 4*/      [ac("La", "cp35","m")],</v>
      </c>
      <c r="C118" s="14"/>
      <c r="D118" s="14">
        <f t="shared" si="46"/>
        <v>4</v>
      </c>
      <c r="E118" s="45" t="s">
        <v>1211</v>
      </c>
      <c r="F118" s="46" t="str">
        <f t="shared" si="30"/>
        <v>La</v>
      </c>
      <c r="G118" s="45" t="s">
        <v>1212</v>
      </c>
      <c r="H118" s="24">
        <f t="shared" ref="H118" si="52">IF(F89="","",F89)</f>
        <v>35</v>
      </c>
      <c r="I118" s="45" t="s">
        <v>1213</v>
      </c>
      <c r="J118" s="24" t="str">
        <f t="shared" ref="J118" si="53">IF(G89="","",G89)</f>
        <v>m</v>
      </c>
      <c r="K118" t="str">
        <f t="shared" si="51"/>
        <v>"</v>
      </c>
      <c r="L118" s="48" t="str">
        <f t="shared" si="32"/>
        <v/>
      </c>
      <c r="M118" s="54" t="str">
        <f t="shared" si="33"/>
        <v/>
      </c>
      <c r="N118" s="55" t="str">
        <f t="shared" si="34"/>
        <v/>
      </c>
      <c r="O118" s="26" t="str">
        <f t="shared" si="35"/>
        <v/>
      </c>
      <c r="P118" s="55" t="str">
        <f t="shared" si="36"/>
        <v/>
      </c>
      <c r="Q118" s="26" t="str">
        <f t="shared" si="37"/>
        <v/>
      </c>
      <c r="R118" t="str">
        <f t="shared" si="49"/>
        <v>)],</v>
      </c>
      <c r="S118" s="46" t="str">
        <f t="shared" si="38"/>
        <v/>
      </c>
      <c r="T118" s="45" t="str">
        <f t="shared" si="39"/>
        <v/>
      </c>
      <c r="U118" s="45" t="str">
        <f t="shared" si="40"/>
        <v/>
      </c>
      <c r="V118" s="24" t="str">
        <f t="shared" si="41"/>
        <v/>
      </c>
      <c r="W118" s="45" t="str">
        <f t="shared" si="42"/>
        <v/>
      </c>
      <c r="X118" s="24" t="str">
        <f t="shared" si="43"/>
        <v/>
      </c>
      <c r="Y118" s="45" t="str">
        <f t="shared" si="44"/>
        <v/>
      </c>
    </row>
    <row r="119" spans="1:28" ht="24" x14ac:dyDescent="0.55000000000000004">
      <c r="A119" s="13">
        <f t="shared" si="50"/>
        <v>5</v>
      </c>
      <c r="B119" s="14" t="str">
        <f t="shared" si="45"/>
        <v>/* 5*/      [ac("Re", "cp2","m"), ac("Mi","cp77","")],</v>
      </c>
      <c r="C119" s="14"/>
      <c r="D119" s="14">
        <f t="shared" si="46"/>
        <v>5</v>
      </c>
      <c r="E119" s="44" t="s">
        <v>1211</v>
      </c>
      <c r="F119" s="38" t="str">
        <f t="shared" si="30"/>
        <v>Re</v>
      </c>
      <c r="G119" s="44" t="s">
        <v>1212</v>
      </c>
      <c r="H119" s="21">
        <f>IF(F90="","",F90)</f>
        <v>2</v>
      </c>
      <c r="I119" s="44" t="s">
        <v>1213</v>
      </c>
      <c r="J119" s="21" t="str">
        <f>IF(G90="","",G90)</f>
        <v>m</v>
      </c>
      <c r="K119" t="str">
        <f t="shared" si="51"/>
        <v>"), ac("</v>
      </c>
      <c r="L119" s="47" t="str">
        <f t="shared" si="32"/>
        <v>Mi</v>
      </c>
      <c r="M119" s="52" t="str">
        <f t="shared" si="33"/>
        <v>","</v>
      </c>
      <c r="N119" s="53" t="str">
        <f t="shared" si="34"/>
        <v>cp</v>
      </c>
      <c r="O119" s="25">
        <f t="shared" si="35"/>
        <v>77</v>
      </c>
      <c r="P119" s="53" t="str">
        <f t="shared" si="36"/>
        <v>","</v>
      </c>
      <c r="Q119" s="25" t="str">
        <f t="shared" si="37"/>
        <v/>
      </c>
      <c r="R119" t="str">
        <f t="shared" si="49"/>
        <v>")],</v>
      </c>
      <c r="S119" s="38" t="str">
        <f t="shared" si="38"/>
        <v/>
      </c>
      <c r="T119" s="44" t="str">
        <f t="shared" si="39"/>
        <v/>
      </c>
      <c r="U119" s="44" t="str">
        <f t="shared" si="40"/>
        <v/>
      </c>
      <c r="V119" s="21" t="str">
        <f t="shared" si="41"/>
        <v/>
      </c>
      <c r="W119" s="44" t="str">
        <f t="shared" si="42"/>
        <v/>
      </c>
      <c r="X119" s="21" t="str">
        <f t="shared" si="43"/>
        <v/>
      </c>
      <c r="Y119" s="44" t="str">
        <f t="shared" si="44"/>
        <v/>
      </c>
    </row>
    <row r="120" spans="1:28" ht="24" x14ac:dyDescent="0.55000000000000004">
      <c r="A120" s="13">
        <f t="shared" si="50"/>
        <v>6</v>
      </c>
      <c r="B120" s="14" t="str">
        <f t="shared" si="45"/>
        <v>/* 6*/      [ac("La", "cp2","m")],</v>
      </c>
      <c r="C120" s="14"/>
      <c r="D120" s="14">
        <f t="shared" si="46"/>
        <v>6</v>
      </c>
      <c r="E120" s="45" t="s">
        <v>1211</v>
      </c>
      <c r="F120" s="46" t="str">
        <f t="shared" si="30"/>
        <v>La</v>
      </c>
      <c r="G120" s="45" t="s">
        <v>1212</v>
      </c>
      <c r="H120" s="24">
        <f t="shared" ref="H120" si="54">IF(F91="","",F91)</f>
        <v>2</v>
      </c>
      <c r="I120" s="45" t="s">
        <v>1213</v>
      </c>
      <c r="J120" s="24" t="str">
        <f t="shared" ref="J120" si="55">IF(G91="","",G91)</f>
        <v>m</v>
      </c>
      <c r="K120" t="str">
        <f t="shared" si="51"/>
        <v>"</v>
      </c>
      <c r="L120" s="48" t="str">
        <f t="shared" si="32"/>
        <v/>
      </c>
      <c r="M120" s="54" t="str">
        <f t="shared" si="33"/>
        <v/>
      </c>
      <c r="N120" s="55" t="str">
        <f t="shared" si="34"/>
        <v/>
      </c>
      <c r="O120" s="26" t="str">
        <f t="shared" si="35"/>
        <v/>
      </c>
      <c r="P120" s="55" t="str">
        <f t="shared" si="36"/>
        <v/>
      </c>
      <c r="Q120" s="26" t="str">
        <f t="shared" si="37"/>
        <v/>
      </c>
      <c r="R120" t="str">
        <f t="shared" si="49"/>
        <v>)],</v>
      </c>
      <c r="S120" s="46" t="str">
        <f t="shared" si="38"/>
        <v/>
      </c>
      <c r="T120" s="45" t="str">
        <f t="shared" si="39"/>
        <v/>
      </c>
      <c r="U120" s="45" t="str">
        <f t="shared" si="40"/>
        <v/>
      </c>
      <c r="V120" s="24" t="str">
        <f t="shared" si="41"/>
        <v/>
      </c>
      <c r="W120" s="45" t="str">
        <f t="shared" si="42"/>
        <v/>
      </c>
      <c r="X120" s="24" t="str">
        <f t="shared" si="43"/>
        <v/>
      </c>
      <c r="Y120" s="45" t="str">
        <f t="shared" si="44"/>
        <v/>
      </c>
    </row>
    <row r="121" spans="1:28" ht="24" x14ac:dyDescent="0.55000000000000004">
      <c r="A121" s="13">
        <f t="shared" si="50"/>
        <v>7</v>
      </c>
      <c r="B121" s="14" t="str">
        <f t="shared" si="45"/>
        <v>/* 7*/      [ac("Re", "cp44","m")],</v>
      </c>
      <c r="C121" s="14"/>
      <c r="D121" s="14">
        <f t="shared" si="46"/>
        <v>7</v>
      </c>
      <c r="E121" s="44" t="s">
        <v>1211</v>
      </c>
      <c r="F121" s="38" t="str">
        <f t="shared" si="30"/>
        <v>Re</v>
      </c>
      <c r="G121" s="44" t="s">
        <v>1212</v>
      </c>
      <c r="H121" s="21">
        <f>IF(F92="","",F92)</f>
        <v>44</v>
      </c>
      <c r="I121" s="44" t="s">
        <v>1213</v>
      </c>
      <c r="J121" s="21" t="str">
        <f>IF(G92="","",G92)</f>
        <v>m</v>
      </c>
      <c r="K121" t="str">
        <f t="shared" si="51"/>
        <v>"</v>
      </c>
      <c r="L121" s="47" t="str">
        <f t="shared" si="32"/>
        <v/>
      </c>
      <c r="M121" s="52" t="str">
        <f t="shared" si="33"/>
        <v/>
      </c>
      <c r="N121" s="53" t="str">
        <f t="shared" si="34"/>
        <v/>
      </c>
      <c r="O121" s="25" t="str">
        <f t="shared" si="35"/>
        <v/>
      </c>
      <c r="P121" s="53" t="str">
        <f t="shared" si="36"/>
        <v/>
      </c>
      <c r="Q121" s="25" t="str">
        <f t="shared" si="37"/>
        <v/>
      </c>
      <c r="R121" t="str">
        <f t="shared" si="49"/>
        <v>)],</v>
      </c>
      <c r="S121" s="38" t="str">
        <f t="shared" si="38"/>
        <v/>
      </c>
      <c r="T121" s="44" t="str">
        <f t="shared" si="39"/>
        <v/>
      </c>
      <c r="U121" s="44" t="str">
        <f t="shared" si="40"/>
        <v/>
      </c>
      <c r="V121" s="21" t="str">
        <f t="shared" si="41"/>
        <v/>
      </c>
      <c r="W121" s="44" t="str">
        <f t="shared" si="42"/>
        <v/>
      </c>
      <c r="X121" s="21" t="str">
        <f t="shared" si="43"/>
        <v/>
      </c>
      <c r="Y121" s="44" t="str">
        <f t="shared" si="44"/>
        <v/>
      </c>
    </row>
    <row r="122" spans="1:28" ht="24" x14ac:dyDescent="0.55000000000000004">
      <c r="A122" s="13">
        <f t="shared" si="50"/>
        <v>8</v>
      </c>
      <c r="B122" s="14" t="str">
        <f t="shared" si="45"/>
        <v>/* 8*/      [ac("Mi", "cp14","")],</v>
      </c>
      <c r="C122" s="14"/>
      <c r="D122" s="14">
        <f t="shared" si="46"/>
        <v>8</v>
      </c>
      <c r="E122" s="45" t="s">
        <v>1211</v>
      </c>
      <c r="F122" s="46" t="str">
        <f t="shared" si="30"/>
        <v>Mi</v>
      </c>
      <c r="G122" s="45" t="s">
        <v>1212</v>
      </c>
      <c r="H122" s="24">
        <f t="shared" ref="H122" si="56">IF(F93="","",F93)</f>
        <v>14</v>
      </c>
      <c r="I122" s="45" t="s">
        <v>1213</v>
      </c>
      <c r="J122" s="24" t="str">
        <f t="shared" ref="J122" si="57">IF(G93="","",G93)</f>
        <v/>
      </c>
      <c r="K122" t="str">
        <f t="shared" si="51"/>
        <v>"</v>
      </c>
      <c r="L122" s="48" t="str">
        <f t="shared" si="32"/>
        <v/>
      </c>
      <c r="M122" s="54" t="str">
        <f t="shared" si="33"/>
        <v/>
      </c>
      <c r="N122" s="55" t="str">
        <f t="shared" si="34"/>
        <v/>
      </c>
      <c r="O122" s="26" t="str">
        <f t="shared" si="35"/>
        <v/>
      </c>
      <c r="P122" s="55" t="str">
        <f t="shared" si="36"/>
        <v/>
      </c>
      <c r="Q122" s="26" t="str">
        <f t="shared" si="37"/>
        <v/>
      </c>
      <c r="R122" t="str">
        <f t="shared" si="49"/>
        <v>)],</v>
      </c>
      <c r="S122" s="46" t="str">
        <f t="shared" si="38"/>
        <v/>
      </c>
      <c r="T122" s="45" t="str">
        <f t="shared" si="39"/>
        <v/>
      </c>
      <c r="U122" s="45" t="str">
        <f t="shared" si="40"/>
        <v/>
      </c>
      <c r="V122" s="24" t="str">
        <f t="shared" si="41"/>
        <v/>
      </c>
      <c r="W122" s="45" t="str">
        <f t="shared" si="42"/>
        <v/>
      </c>
      <c r="X122" s="24" t="str">
        <f t="shared" si="43"/>
        <v/>
      </c>
      <c r="Y122" s="45" t="str">
        <f t="shared" si="44"/>
        <v/>
      </c>
    </row>
    <row r="123" spans="1:28" ht="24" x14ac:dyDescent="0.55000000000000004">
      <c r="A123" s="13">
        <f t="shared" si="50"/>
        <v>9</v>
      </c>
      <c r="B123" s="14" t="str">
        <f t="shared" si="45"/>
        <v>/* 9*/      [ac("La", "cp35","m")],</v>
      </c>
      <c r="C123" s="14"/>
      <c r="D123" s="14">
        <f t="shared" si="46"/>
        <v>9</v>
      </c>
      <c r="E123" s="44" t="s">
        <v>1211</v>
      </c>
      <c r="F123" s="38" t="str">
        <f t="shared" si="30"/>
        <v>La</v>
      </c>
      <c r="G123" s="44" t="s">
        <v>1212</v>
      </c>
      <c r="H123" s="21">
        <f>IF(F94="","",F94)</f>
        <v>35</v>
      </c>
      <c r="I123" s="44" t="s">
        <v>1213</v>
      </c>
      <c r="J123" s="21" t="str">
        <f>IF(G94="","",G94)</f>
        <v>m</v>
      </c>
      <c r="K123" t="str">
        <f t="shared" si="51"/>
        <v>"</v>
      </c>
      <c r="L123" s="47" t="str">
        <f t="shared" si="32"/>
        <v/>
      </c>
      <c r="M123" s="52" t="str">
        <f t="shared" si="33"/>
        <v/>
      </c>
      <c r="N123" s="53" t="str">
        <f t="shared" si="34"/>
        <v/>
      </c>
      <c r="O123" s="25" t="str">
        <f t="shared" si="35"/>
        <v/>
      </c>
      <c r="P123" s="53" t="str">
        <f t="shared" si="36"/>
        <v/>
      </c>
      <c r="Q123" s="25" t="str">
        <f t="shared" si="37"/>
        <v/>
      </c>
      <c r="R123" t="str">
        <f t="shared" si="49"/>
        <v>)],</v>
      </c>
      <c r="S123" s="38" t="str">
        <f t="shared" si="38"/>
        <v/>
      </c>
      <c r="T123" s="44" t="str">
        <f t="shared" si="39"/>
        <v/>
      </c>
      <c r="U123" s="44" t="str">
        <f t="shared" si="40"/>
        <v/>
      </c>
      <c r="V123" s="21" t="str">
        <f t="shared" si="41"/>
        <v/>
      </c>
      <c r="W123" s="44" t="str">
        <f t="shared" si="42"/>
        <v/>
      </c>
      <c r="X123" s="21" t="str">
        <f t="shared" si="43"/>
        <v/>
      </c>
      <c r="Y123" s="44" t="str">
        <f t="shared" si="44"/>
        <v/>
      </c>
    </row>
    <row r="124" spans="1:28" ht="24" x14ac:dyDescent="0.55000000000000004">
      <c r="A124" s="13">
        <f t="shared" si="50"/>
        <v>10</v>
      </c>
      <c r="B124" s="14" t="str">
        <f t="shared" si="45"/>
        <v>/* 10*/      [ac("Re", "cp2","m"), ac("Mi","cp77","")],</v>
      </c>
      <c r="C124" s="14"/>
      <c r="D124" s="14">
        <f t="shared" si="46"/>
        <v>10</v>
      </c>
      <c r="E124" s="45" t="s">
        <v>1211</v>
      </c>
      <c r="F124" s="46" t="str">
        <f t="shared" si="30"/>
        <v>Re</v>
      </c>
      <c r="G124" s="45" t="s">
        <v>1212</v>
      </c>
      <c r="H124" s="24">
        <f t="shared" ref="H124" si="58">IF(F95="","",F95)</f>
        <v>2</v>
      </c>
      <c r="I124" s="45" t="s">
        <v>1213</v>
      </c>
      <c r="J124" s="24" t="str">
        <f t="shared" ref="J124" si="59">IF(G95="","",G95)</f>
        <v>m</v>
      </c>
      <c r="K124" t="str">
        <f t="shared" si="51"/>
        <v>"), ac("</v>
      </c>
      <c r="L124" s="48" t="str">
        <f t="shared" si="32"/>
        <v>Mi</v>
      </c>
      <c r="M124" s="54" t="str">
        <f t="shared" si="33"/>
        <v>","</v>
      </c>
      <c r="N124" s="55" t="str">
        <f t="shared" si="34"/>
        <v>cp</v>
      </c>
      <c r="O124" s="26">
        <f t="shared" si="35"/>
        <v>77</v>
      </c>
      <c r="P124" s="55" t="str">
        <f t="shared" si="36"/>
        <v>","</v>
      </c>
      <c r="Q124" s="26" t="str">
        <f t="shared" si="37"/>
        <v/>
      </c>
      <c r="R124" t="str">
        <f t="shared" si="49"/>
        <v>")],</v>
      </c>
      <c r="S124" s="46" t="str">
        <f t="shared" si="38"/>
        <v/>
      </c>
      <c r="T124" s="45" t="str">
        <f t="shared" si="39"/>
        <v/>
      </c>
      <c r="U124" s="45" t="str">
        <f t="shared" si="40"/>
        <v/>
      </c>
      <c r="V124" s="24" t="str">
        <f t="shared" si="41"/>
        <v/>
      </c>
      <c r="W124" s="45" t="str">
        <f t="shared" si="42"/>
        <v/>
      </c>
      <c r="X124" s="24" t="str">
        <f t="shared" si="43"/>
        <v/>
      </c>
      <c r="Y124" s="45" t="str">
        <f t="shared" si="44"/>
        <v/>
      </c>
    </row>
    <row r="125" spans="1:28" ht="24" x14ac:dyDescent="0.55000000000000004">
      <c r="A125" s="13">
        <f t="shared" si="50"/>
        <v>11</v>
      </c>
      <c r="B125" s="14" t="str">
        <f t="shared" si="45"/>
        <v>/* 11*/      [ac("La", "cp2","m")],</v>
      </c>
      <c r="C125" s="14"/>
      <c r="D125" s="14">
        <f t="shared" si="46"/>
        <v>11</v>
      </c>
      <c r="E125" s="44" t="s">
        <v>1211</v>
      </c>
      <c r="F125" s="38" t="str">
        <f t="shared" si="30"/>
        <v>La</v>
      </c>
      <c r="G125" s="44" t="s">
        <v>1212</v>
      </c>
      <c r="H125" s="21">
        <f>IF(F96="","",F96)</f>
        <v>2</v>
      </c>
      <c r="I125" s="44" t="s">
        <v>1213</v>
      </c>
      <c r="J125" s="21" t="str">
        <f>IF(G96="","",G96)</f>
        <v>m</v>
      </c>
      <c r="K125" t="str">
        <f t="shared" si="51"/>
        <v>"</v>
      </c>
      <c r="L125" s="47" t="str">
        <f t="shared" si="32"/>
        <v/>
      </c>
      <c r="M125" s="52" t="str">
        <f t="shared" si="33"/>
        <v/>
      </c>
      <c r="N125" s="53" t="str">
        <f t="shared" si="34"/>
        <v/>
      </c>
      <c r="O125" s="25" t="str">
        <f t="shared" si="35"/>
        <v/>
      </c>
      <c r="P125" s="53" t="str">
        <f t="shared" si="36"/>
        <v/>
      </c>
      <c r="Q125" s="25" t="str">
        <f t="shared" si="37"/>
        <v/>
      </c>
      <c r="R125" t="str">
        <f t="shared" si="49"/>
        <v>)],</v>
      </c>
      <c r="S125" s="38" t="str">
        <f t="shared" si="38"/>
        <v/>
      </c>
      <c r="T125" s="44" t="str">
        <f t="shared" si="39"/>
        <v/>
      </c>
      <c r="U125" s="44" t="str">
        <f t="shared" si="40"/>
        <v/>
      </c>
      <c r="V125" s="21" t="str">
        <f t="shared" si="41"/>
        <v/>
      </c>
      <c r="W125" s="44" t="str">
        <f t="shared" si="42"/>
        <v/>
      </c>
      <c r="X125" s="21" t="str">
        <f t="shared" si="43"/>
        <v/>
      </c>
      <c r="Y125" s="44" t="str">
        <f t="shared" si="44"/>
        <v/>
      </c>
    </row>
    <row r="126" spans="1:28" ht="24" x14ac:dyDescent="0.55000000000000004">
      <c r="A126" s="13">
        <f t="shared" si="50"/>
        <v>12</v>
      </c>
      <c r="B126" s="14" t="str">
        <f t="shared" si="45"/>
        <v>/* 12*/      [ac("Re", "cp44","m")],</v>
      </c>
      <c r="C126" s="14"/>
      <c r="D126" s="14">
        <f t="shared" si="46"/>
        <v>12</v>
      </c>
      <c r="E126" s="45" t="s">
        <v>1211</v>
      </c>
      <c r="F126" s="46" t="str">
        <f t="shared" si="30"/>
        <v>Re</v>
      </c>
      <c r="G126" s="45" t="s">
        <v>1212</v>
      </c>
      <c r="H126" s="24">
        <f t="shared" ref="H126" si="60">IF(F97="","",F97)</f>
        <v>44</v>
      </c>
      <c r="I126" s="45" t="s">
        <v>1213</v>
      </c>
      <c r="J126" s="24" t="str">
        <f t="shared" ref="J126" si="61">IF(G97="","",G97)</f>
        <v>m</v>
      </c>
      <c r="K126" t="str">
        <f t="shared" si="51"/>
        <v>"</v>
      </c>
      <c r="L126" s="48" t="str">
        <f t="shared" si="32"/>
        <v/>
      </c>
      <c r="M126" s="54" t="str">
        <f t="shared" si="33"/>
        <v/>
      </c>
      <c r="N126" s="55" t="str">
        <f t="shared" si="34"/>
        <v/>
      </c>
      <c r="O126" s="26" t="str">
        <f t="shared" si="35"/>
        <v/>
      </c>
      <c r="P126" s="55" t="str">
        <f t="shared" si="36"/>
        <v/>
      </c>
      <c r="Q126" s="26" t="str">
        <f t="shared" si="37"/>
        <v/>
      </c>
      <c r="R126" t="str">
        <f t="shared" si="49"/>
        <v>)],</v>
      </c>
      <c r="S126" s="46" t="str">
        <f t="shared" si="38"/>
        <v/>
      </c>
      <c r="T126" s="45" t="str">
        <f t="shared" si="39"/>
        <v/>
      </c>
      <c r="U126" s="45" t="str">
        <f t="shared" si="40"/>
        <v/>
      </c>
      <c r="V126" s="24" t="str">
        <f t="shared" si="41"/>
        <v/>
      </c>
      <c r="W126" s="45" t="str">
        <f t="shared" si="42"/>
        <v/>
      </c>
      <c r="X126" s="24" t="str">
        <f t="shared" si="43"/>
        <v/>
      </c>
      <c r="Y126" s="45" t="str">
        <f t="shared" si="44"/>
        <v/>
      </c>
    </row>
    <row r="127" spans="1:28" ht="24" x14ac:dyDescent="0.55000000000000004">
      <c r="A127" s="13">
        <f t="shared" si="50"/>
        <v>13</v>
      </c>
      <c r="B127" s="14" t="str">
        <f t="shared" si="45"/>
        <v>/* 13*/      [ac("Mi", "cp14","")],</v>
      </c>
      <c r="C127" s="14"/>
      <c r="D127" s="14">
        <f t="shared" si="46"/>
        <v>13</v>
      </c>
      <c r="E127" s="44" t="s">
        <v>1211</v>
      </c>
      <c r="F127" s="38" t="str">
        <f t="shared" si="30"/>
        <v>Mi</v>
      </c>
      <c r="G127" s="44" t="s">
        <v>1212</v>
      </c>
      <c r="H127" s="21">
        <f>IF(F98="","",F98)</f>
        <v>14</v>
      </c>
      <c r="I127" s="44" t="s">
        <v>1213</v>
      </c>
      <c r="J127" s="21" t="str">
        <f>IF(G98="","",G98)</f>
        <v/>
      </c>
      <c r="K127" t="str">
        <f t="shared" si="51"/>
        <v>"</v>
      </c>
      <c r="L127" s="47" t="str">
        <f t="shared" si="32"/>
        <v/>
      </c>
      <c r="M127" s="52" t="str">
        <f t="shared" si="33"/>
        <v/>
      </c>
      <c r="N127" s="53" t="str">
        <f t="shared" si="34"/>
        <v/>
      </c>
      <c r="O127" s="25" t="str">
        <f t="shared" si="35"/>
        <v/>
      </c>
      <c r="P127" s="53" t="str">
        <f t="shared" si="36"/>
        <v/>
      </c>
      <c r="Q127" s="25" t="str">
        <f t="shared" si="37"/>
        <v/>
      </c>
      <c r="R127" t="str">
        <f t="shared" si="49"/>
        <v>)],</v>
      </c>
      <c r="S127" s="38" t="str">
        <f t="shared" si="38"/>
        <v/>
      </c>
      <c r="T127" s="44" t="str">
        <f t="shared" si="39"/>
        <v/>
      </c>
      <c r="U127" s="44" t="str">
        <f t="shared" si="40"/>
        <v/>
      </c>
      <c r="V127" s="21" t="str">
        <f t="shared" si="41"/>
        <v/>
      </c>
      <c r="W127" s="44" t="str">
        <f t="shared" si="42"/>
        <v/>
      </c>
      <c r="X127" s="21" t="str">
        <f t="shared" si="43"/>
        <v/>
      </c>
      <c r="Y127" s="44" t="str">
        <f t="shared" si="44"/>
        <v/>
      </c>
    </row>
    <row r="128" spans="1:28" ht="24" x14ac:dyDescent="0.55000000000000004">
      <c r="A128" s="13">
        <f t="shared" si="50"/>
        <v>14</v>
      </c>
      <c r="B128" s="14" t="str">
        <f t="shared" si="45"/>
        <v>/* 14*/      [ac("La", "cp35","m")],</v>
      </c>
      <c r="C128" s="14"/>
      <c r="D128" s="14">
        <f t="shared" si="46"/>
        <v>14</v>
      </c>
      <c r="E128" s="45" t="s">
        <v>1211</v>
      </c>
      <c r="F128" s="46" t="str">
        <f t="shared" si="30"/>
        <v>La</v>
      </c>
      <c r="G128" s="45" t="s">
        <v>1212</v>
      </c>
      <c r="H128" s="24">
        <f t="shared" ref="H128" si="62">IF(F99="","",F99)</f>
        <v>35</v>
      </c>
      <c r="I128" s="45" t="s">
        <v>1213</v>
      </c>
      <c r="J128" s="24" t="str">
        <f t="shared" ref="J128" si="63">IF(G99="","",G99)</f>
        <v>m</v>
      </c>
      <c r="K128" t="str">
        <f t="shared" si="51"/>
        <v>"</v>
      </c>
      <c r="L128" s="48" t="str">
        <f t="shared" si="32"/>
        <v/>
      </c>
      <c r="M128" s="54" t="str">
        <f t="shared" si="33"/>
        <v/>
      </c>
      <c r="N128" s="55" t="str">
        <f t="shared" si="34"/>
        <v/>
      </c>
      <c r="O128" s="26" t="str">
        <f t="shared" si="35"/>
        <v/>
      </c>
      <c r="P128" s="55" t="str">
        <f t="shared" si="36"/>
        <v/>
      </c>
      <c r="Q128" s="26" t="str">
        <f t="shared" si="37"/>
        <v/>
      </c>
      <c r="R128" t="str">
        <f t="shared" si="49"/>
        <v>)],</v>
      </c>
      <c r="S128" s="46" t="str">
        <f t="shared" si="38"/>
        <v/>
      </c>
      <c r="T128" s="45" t="str">
        <f t="shared" si="39"/>
        <v/>
      </c>
      <c r="U128" s="45" t="str">
        <f t="shared" si="40"/>
        <v/>
      </c>
      <c r="V128" s="24" t="str">
        <f t="shared" si="41"/>
        <v/>
      </c>
      <c r="W128" s="45" t="str">
        <f t="shared" si="42"/>
        <v/>
      </c>
      <c r="X128" s="24" t="str">
        <f t="shared" si="43"/>
        <v/>
      </c>
      <c r="Y128" s="45" t="str">
        <f t="shared" si="44"/>
        <v/>
      </c>
    </row>
    <row r="129" spans="1:25" ht="24" x14ac:dyDescent="0.55000000000000004">
      <c r="A129" s="13">
        <f t="shared" si="50"/>
        <v>15</v>
      </c>
      <c r="B129" s="14" t="str">
        <f t="shared" si="45"/>
        <v>/* 15*/      [ac("Re", "cp2","m"), ac("Mi","cp77","")],</v>
      </c>
      <c r="C129" s="14"/>
      <c r="D129" s="14">
        <f t="shared" si="46"/>
        <v>15</v>
      </c>
      <c r="E129" s="44" t="s">
        <v>1211</v>
      </c>
      <c r="F129" s="38" t="str">
        <f t="shared" si="30"/>
        <v>Re</v>
      </c>
      <c r="G129" s="44" t="s">
        <v>1212</v>
      </c>
      <c r="H129" s="21">
        <f>IF(F100="","",F100)</f>
        <v>2</v>
      </c>
      <c r="I129" s="44" t="s">
        <v>1213</v>
      </c>
      <c r="J129" s="21" t="str">
        <f>IF(G100="","",G100)</f>
        <v>m</v>
      </c>
      <c r="K129" t="str">
        <f t="shared" si="51"/>
        <v>"), ac("</v>
      </c>
      <c r="L129" s="47" t="str">
        <f t="shared" si="32"/>
        <v>Mi</v>
      </c>
      <c r="M129" s="52" t="str">
        <f t="shared" si="33"/>
        <v>","</v>
      </c>
      <c r="N129" s="53" t="str">
        <f t="shared" si="34"/>
        <v>cp</v>
      </c>
      <c r="O129" s="25">
        <f t="shared" si="35"/>
        <v>77</v>
      </c>
      <c r="P129" s="53" t="str">
        <f t="shared" si="36"/>
        <v>","</v>
      </c>
      <c r="Q129" s="25" t="str">
        <f t="shared" si="37"/>
        <v/>
      </c>
      <c r="R129" t="str">
        <f t="shared" si="49"/>
        <v>")],</v>
      </c>
      <c r="S129" s="38" t="str">
        <f t="shared" si="38"/>
        <v/>
      </c>
      <c r="T129" s="44" t="str">
        <f t="shared" si="39"/>
        <v/>
      </c>
      <c r="U129" s="44" t="str">
        <f t="shared" si="40"/>
        <v/>
      </c>
      <c r="V129" s="21" t="str">
        <f t="shared" si="41"/>
        <v/>
      </c>
      <c r="W129" s="44" t="str">
        <f t="shared" si="42"/>
        <v/>
      </c>
      <c r="X129" s="21" t="str">
        <f t="shared" si="43"/>
        <v/>
      </c>
      <c r="Y129" s="44" t="str">
        <f t="shared" si="44"/>
        <v/>
      </c>
    </row>
    <row r="130" spans="1:25" ht="24" x14ac:dyDescent="0.55000000000000004">
      <c r="A130" s="13">
        <f t="shared" si="50"/>
        <v>16</v>
      </c>
      <c r="B130" s="14" t="str">
        <f t="shared" si="45"/>
        <v>/* 16*/      [ac("La", "cp2","m")],</v>
      </c>
      <c r="C130" s="14"/>
      <c r="D130" s="14">
        <f t="shared" si="46"/>
        <v>16</v>
      </c>
      <c r="E130" s="45" t="s">
        <v>1211</v>
      </c>
      <c r="F130" s="46" t="str">
        <f t="shared" si="30"/>
        <v>La</v>
      </c>
      <c r="G130" s="45" t="s">
        <v>1212</v>
      </c>
      <c r="H130" s="24">
        <f t="shared" ref="H130" si="64">IF(F101="","",F101)</f>
        <v>2</v>
      </c>
      <c r="I130" s="45" t="s">
        <v>1213</v>
      </c>
      <c r="J130" s="24" t="str">
        <f t="shared" ref="J130" si="65">IF(G101="","",G101)</f>
        <v>m</v>
      </c>
      <c r="K130" t="str">
        <f t="shared" si="51"/>
        <v>"</v>
      </c>
      <c r="L130" s="48" t="str">
        <f t="shared" si="32"/>
        <v/>
      </c>
      <c r="M130" s="54" t="str">
        <f t="shared" si="33"/>
        <v/>
      </c>
      <c r="N130" s="55" t="str">
        <f t="shared" si="34"/>
        <v/>
      </c>
      <c r="O130" s="26" t="str">
        <f t="shared" si="35"/>
        <v/>
      </c>
      <c r="P130" s="55" t="str">
        <f t="shared" si="36"/>
        <v/>
      </c>
      <c r="Q130" s="26" t="str">
        <f t="shared" si="37"/>
        <v/>
      </c>
      <c r="R130" t="str">
        <f t="shared" si="49"/>
        <v>)],</v>
      </c>
      <c r="S130" s="46" t="str">
        <f t="shared" si="38"/>
        <v/>
      </c>
      <c r="T130" s="45" t="str">
        <f t="shared" si="39"/>
        <v/>
      </c>
      <c r="U130" s="45" t="str">
        <f t="shared" si="40"/>
        <v/>
      </c>
      <c r="V130" s="24" t="str">
        <f t="shared" si="41"/>
        <v/>
      </c>
      <c r="W130" s="45" t="str">
        <f t="shared" si="42"/>
        <v/>
      </c>
      <c r="X130" s="24" t="str">
        <f t="shared" si="43"/>
        <v/>
      </c>
      <c r="Y130" s="45" t="str">
        <f t="shared" si="44"/>
        <v/>
      </c>
    </row>
    <row r="131" spans="1:25" ht="24" x14ac:dyDescent="0.55000000000000004">
      <c r="A131" s="13">
        <f t="shared" si="50"/>
        <v>17</v>
      </c>
      <c r="B131" s="14" t="str">
        <f t="shared" si="45"/>
        <v>/* 17*/      [ac("Re", "cp44","m")],</v>
      </c>
      <c r="C131" s="14"/>
      <c r="D131" s="14">
        <f t="shared" si="46"/>
        <v>17</v>
      </c>
      <c r="E131" s="44" t="s">
        <v>1211</v>
      </c>
      <c r="F131" s="38" t="str">
        <f t="shared" si="30"/>
        <v>Re</v>
      </c>
      <c r="G131" s="44" t="s">
        <v>1212</v>
      </c>
      <c r="H131" s="21">
        <f>IF(F102="","",F102)</f>
        <v>44</v>
      </c>
      <c r="I131" s="44" t="s">
        <v>1213</v>
      </c>
      <c r="J131" s="21" t="str">
        <f>IF(G102="","",G102)</f>
        <v>m</v>
      </c>
      <c r="K131" t="str">
        <f t="shared" si="51"/>
        <v>"</v>
      </c>
      <c r="L131" s="47" t="str">
        <f t="shared" si="32"/>
        <v/>
      </c>
      <c r="M131" s="52" t="str">
        <f t="shared" si="33"/>
        <v/>
      </c>
      <c r="N131" s="53" t="str">
        <f t="shared" si="34"/>
        <v/>
      </c>
      <c r="O131" s="25" t="str">
        <f t="shared" si="35"/>
        <v/>
      </c>
      <c r="P131" s="53" t="str">
        <f t="shared" si="36"/>
        <v/>
      </c>
      <c r="Q131" s="25" t="str">
        <f t="shared" si="37"/>
        <v/>
      </c>
      <c r="R131" t="str">
        <f t="shared" si="49"/>
        <v>)],</v>
      </c>
      <c r="S131" s="38" t="str">
        <f t="shared" si="38"/>
        <v/>
      </c>
      <c r="T131" s="44" t="str">
        <f t="shared" si="39"/>
        <v/>
      </c>
      <c r="U131" s="44" t="str">
        <f t="shared" si="40"/>
        <v/>
      </c>
      <c r="V131" s="21" t="str">
        <f t="shared" si="41"/>
        <v/>
      </c>
      <c r="W131" s="44" t="str">
        <f t="shared" si="42"/>
        <v/>
      </c>
      <c r="X131" s="21" t="str">
        <f t="shared" si="43"/>
        <v/>
      </c>
      <c r="Y131" s="44" t="str">
        <f t="shared" si="44"/>
        <v/>
      </c>
    </row>
    <row r="132" spans="1:25" ht="24" x14ac:dyDescent="0.55000000000000004">
      <c r="A132" s="13">
        <f t="shared" si="50"/>
        <v>18</v>
      </c>
      <c r="B132" s="14" t="str">
        <f t="shared" si="45"/>
        <v>/* 18*/      [ac("Mi", "cp14","")],</v>
      </c>
      <c r="C132" s="14"/>
      <c r="D132" s="14">
        <f t="shared" si="46"/>
        <v>18</v>
      </c>
      <c r="E132" s="45" t="s">
        <v>1211</v>
      </c>
      <c r="F132" s="46" t="str">
        <f t="shared" si="30"/>
        <v>Mi</v>
      </c>
      <c r="G132" s="45" t="s">
        <v>1212</v>
      </c>
      <c r="H132" s="24">
        <f t="shared" ref="H132" si="66">IF(F103="","",F103)</f>
        <v>14</v>
      </c>
      <c r="I132" s="45" t="s">
        <v>1213</v>
      </c>
      <c r="J132" s="24" t="str">
        <f t="shared" ref="J132" si="67">IF(G103="","",G103)</f>
        <v/>
      </c>
      <c r="K132" t="str">
        <f t="shared" si="51"/>
        <v>"</v>
      </c>
      <c r="L132" s="48" t="str">
        <f t="shared" si="32"/>
        <v/>
      </c>
      <c r="M132" s="54" t="str">
        <f t="shared" si="33"/>
        <v/>
      </c>
      <c r="N132" s="55" t="str">
        <f t="shared" si="34"/>
        <v/>
      </c>
      <c r="O132" s="26" t="str">
        <f t="shared" si="35"/>
        <v/>
      </c>
      <c r="P132" s="55" t="str">
        <f t="shared" si="36"/>
        <v/>
      </c>
      <c r="Q132" s="26" t="str">
        <f t="shared" si="37"/>
        <v/>
      </c>
      <c r="R132" t="str">
        <f t="shared" si="49"/>
        <v>)],</v>
      </c>
      <c r="S132" s="46" t="str">
        <f t="shared" si="38"/>
        <v/>
      </c>
      <c r="T132" s="45" t="str">
        <f t="shared" si="39"/>
        <v/>
      </c>
      <c r="U132" s="45" t="str">
        <f t="shared" si="40"/>
        <v/>
      </c>
      <c r="V132" s="24" t="str">
        <f t="shared" si="41"/>
        <v/>
      </c>
      <c r="W132" s="45" t="str">
        <f t="shared" si="42"/>
        <v/>
      </c>
      <c r="X132" s="24" t="str">
        <f t="shared" si="43"/>
        <v/>
      </c>
      <c r="Y132" s="45" t="str">
        <f t="shared" si="44"/>
        <v/>
      </c>
    </row>
    <row r="133" spans="1:25" ht="24" x14ac:dyDescent="0.55000000000000004">
      <c r="A133" s="13">
        <f t="shared" si="50"/>
        <v>19</v>
      </c>
      <c r="B133" s="14" t="str">
        <f t="shared" si="45"/>
        <v>/* 19*/      [ac("La", "cp35","m")],</v>
      </c>
      <c r="C133" s="14"/>
      <c r="D133" s="14">
        <f t="shared" si="46"/>
        <v>19</v>
      </c>
      <c r="E133" s="44" t="s">
        <v>1211</v>
      </c>
      <c r="F133" s="38" t="str">
        <f t="shared" si="30"/>
        <v>La</v>
      </c>
      <c r="G133" s="44" t="s">
        <v>1212</v>
      </c>
      <c r="H133" s="21">
        <f>IF(F104="","",F104)</f>
        <v>35</v>
      </c>
      <c r="I133" s="44" t="s">
        <v>1213</v>
      </c>
      <c r="J133" s="21" t="str">
        <f>IF(G104="","",G104)</f>
        <v>m</v>
      </c>
      <c r="K133" t="str">
        <f t="shared" si="51"/>
        <v>"</v>
      </c>
      <c r="L133" s="47" t="str">
        <f t="shared" si="32"/>
        <v/>
      </c>
      <c r="M133" s="52" t="str">
        <f t="shared" si="33"/>
        <v/>
      </c>
      <c r="N133" s="53" t="str">
        <f t="shared" si="34"/>
        <v/>
      </c>
      <c r="O133" s="25" t="str">
        <f t="shared" si="35"/>
        <v/>
      </c>
      <c r="P133" s="53" t="str">
        <f t="shared" si="36"/>
        <v/>
      </c>
      <c r="Q133" s="25" t="str">
        <f t="shared" si="37"/>
        <v/>
      </c>
      <c r="R133" t="str">
        <f t="shared" si="49"/>
        <v>)],</v>
      </c>
      <c r="S133" s="38" t="str">
        <f t="shared" si="38"/>
        <v/>
      </c>
      <c r="T133" s="44" t="str">
        <f t="shared" si="39"/>
        <v/>
      </c>
      <c r="U133" s="44" t="str">
        <f t="shared" si="40"/>
        <v/>
      </c>
      <c r="V133" s="21" t="str">
        <f t="shared" si="41"/>
        <v/>
      </c>
      <c r="W133" s="44" t="str">
        <f t="shared" si="42"/>
        <v/>
      </c>
      <c r="X133" s="21" t="str">
        <f t="shared" si="43"/>
        <v/>
      </c>
      <c r="Y133" s="44" t="str">
        <f t="shared" si="44"/>
        <v/>
      </c>
    </row>
    <row r="134" spans="1:25" ht="24" x14ac:dyDescent="0.55000000000000004">
      <c r="A134" s="13">
        <f t="shared" si="50"/>
        <v>20</v>
      </c>
      <c r="B134" s="14" t="str">
        <f t="shared" si="45"/>
        <v>/* 20*/      [ac("Re", "cp2","m"), ac("Mi","cp77","")],</v>
      </c>
      <c r="C134" s="14"/>
      <c r="D134" s="14">
        <f t="shared" si="46"/>
        <v>20</v>
      </c>
      <c r="E134" s="45" t="s">
        <v>1211</v>
      </c>
      <c r="F134" s="46" t="str">
        <f t="shared" si="30"/>
        <v>Re</v>
      </c>
      <c r="G134" s="45" t="s">
        <v>1212</v>
      </c>
      <c r="H134" s="24">
        <f t="shared" ref="H134" si="68">IF(F105="","",F105)</f>
        <v>2</v>
      </c>
      <c r="I134" s="45" t="s">
        <v>1213</v>
      </c>
      <c r="J134" s="24" t="str">
        <f t="shared" ref="J134" si="69">IF(G105="","",G105)</f>
        <v>m</v>
      </c>
      <c r="K134" t="str">
        <f t="shared" si="51"/>
        <v>"), ac("</v>
      </c>
      <c r="L134" s="48" t="str">
        <f t="shared" si="32"/>
        <v>Mi</v>
      </c>
      <c r="M134" s="54" t="str">
        <f t="shared" si="33"/>
        <v>","</v>
      </c>
      <c r="N134" s="55" t="str">
        <f t="shared" si="34"/>
        <v>cp</v>
      </c>
      <c r="O134" s="26">
        <f t="shared" si="35"/>
        <v>77</v>
      </c>
      <c r="P134" s="55" t="str">
        <f t="shared" si="36"/>
        <v>","</v>
      </c>
      <c r="Q134" s="26" t="str">
        <f t="shared" si="37"/>
        <v/>
      </c>
      <c r="R134" t="str">
        <f t="shared" si="49"/>
        <v>")],</v>
      </c>
      <c r="S134" s="46" t="str">
        <f t="shared" si="38"/>
        <v/>
      </c>
      <c r="T134" s="45" t="str">
        <f t="shared" si="39"/>
        <v/>
      </c>
      <c r="U134" s="45" t="str">
        <f t="shared" si="40"/>
        <v/>
      </c>
      <c r="V134" s="24" t="str">
        <f t="shared" si="41"/>
        <v/>
      </c>
      <c r="W134" s="45" t="str">
        <f t="shared" si="42"/>
        <v/>
      </c>
      <c r="X134" s="24" t="str">
        <f t="shared" si="43"/>
        <v/>
      </c>
      <c r="Y134" s="45" t="str">
        <f t="shared" si="44"/>
        <v/>
      </c>
    </row>
    <row r="135" spans="1:25" ht="24" hidden="1" x14ac:dyDescent="0.55000000000000004">
      <c r="A135" s="13">
        <f t="shared" si="50"/>
        <v>21</v>
      </c>
      <c r="B135" s="14" t="str">
        <f t="shared" si="45"/>
        <v>/* 21*/      [ac("", "cp","")],</v>
      </c>
      <c r="C135" s="14"/>
      <c r="D135" s="14"/>
      <c r="E135" s="44" t="s">
        <v>1211</v>
      </c>
      <c r="F135" s="38" t="str">
        <f t="shared" si="30"/>
        <v/>
      </c>
      <c r="G135" s="44" t="s">
        <v>1212</v>
      </c>
      <c r="H135" s="21" t="str">
        <f>IF(F106="","",F106)</f>
        <v/>
      </c>
      <c r="I135" s="44" t="s">
        <v>1213</v>
      </c>
      <c r="J135" s="21" t="str">
        <f>IF(G106="","",G106)</f>
        <v/>
      </c>
      <c r="K135" t="str">
        <f t="shared" si="51"/>
        <v>"</v>
      </c>
      <c r="L135" s="47" t="str">
        <f t="shared" si="32"/>
        <v/>
      </c>
      <c r="M135" s="52" t="str">
        <f t="shared" si="33"/>
        <v/>
      </c>
      <c r="N135" s="53" t="str">
        <f t="shared" si="34"/>
        <v/>
      </c>
      <c r="O135" s="25" t="str">
        <f t="shared" si="35"/>
        <v/>
      </c>
      <c r="P135" s="53" t="str">
        <f t="shared" si="36"/>
        <v/>
      </c>
      <c r="Q135" s="25" t="str">
        <f t="shared" si="37"/>
        <v/>
      </c>
      <c r="R135" t="str">
        <f t="shared" si="49"/>
        <v>)],</v>
      </c>
      <c r="S135" s="38" t="str">
        <f t="shared" si="38"/>
        <v/>
      </c>
      <c r="T135" s="44" t="str">
        <f t="shared" si="39"/>
        <v/>
      </c>
      <c r="U135" s="44" t="str">
        <f t="shared" si="40"/>
        <v/>
      </c>
      <c r="V135" s="21" t="str">
        <f t="shared" si="41"/>
        <v/>
      </c>
      <c r="W135" s="44" t="str">
        <f t="shared" si="42"/>
        <v/>
      </c>
      <c r="X135" s="21" t="str">
        <f t="shared" si="43"/>
        <v/>
      </c>
      <c r="Y135" s="44" t="str">
        <f t="shared" si="44"/>
        <v/>
      </c>
    </row>
    <row r="136" spans="1:25" ht="24" hidden="1" x14ac:dyDescent="0.55000000000000004">
      <c r="A136" s="13">
        <f t="shared" si="50"/>
        <v>22</v>
      </c>
      <c r="B136" s="14" t="str">
        <f t="shared" si="45"/>
        <v>/* 22*/      [ac("", "cp","")],</v>
      </c>
      <c r="C136" s="14"/>
      <c r="D136" s="14"/>
      <c r="E136" s="45" t="s">
        <v>1211</v>
      </c>
      <c r="F136" s="46" t="str">
        <f t="shared" si="30"/>
        <v/>
      </c>
      <c r="G136" s="45" t="s">
        <v>1212</v>
      </c>
      <c r="H136" s="24" t="str">
        <f t="shared" ref="H136" si="70">IF(F107="","",F107)</f>
        <v/>
      </c>
      <c r="I136" s="45" t="s">
        <v>1213</v>
      </c>
      <c r="J136" s="24" t="str">
        <f t="shared" ref="J136" si="71">IF(G107="","",G107)</f>
        <v/>
      </c>
      <c r="K136" t="str">
        <f t="shared" si="51"/>
        <v>"</v>
      </c>
      <c r="L136" s="48" t="str">
        <f t="shared" si="32"/>
        <v/>
      </c>
      <c r="M136" s="54" t="str">
        <f t="shared" si="33"/>
        <v/>
      </c>
      <c r="N136" s="55" t="str">
        <f t="shared" si="34"/>
        <v/>
      </c>
      <c r="O136" s="26" t="str">
        <f t="shared" si="35"/>
        <v/>
      </c>
      <c r="P136" s="55" t="str">
        <f t="shared" si="36"/>
        <v/>
      </c>
      <c r="Q136" s="26" t="str">
        <f t="shared" si="37"/>
        <v/>
      </c>
      <c r="R136" t="str">
        <f t="shared" si="49"/>
        <v>)],</v>
      </c>
      <c r="S136" s="46" t="str">
        <f t="shared" si="38"/>
        <v/>
      </c>
      <c r="T136" s="45" t="str">
        <f t="shared" si="39"/>
        <v/>
      </c>
      <c r="U136" s="45" t="str">
        <f t="shared" si="40"/>
        <v/>
      </c>
      <c r="V136" s="24" t="str">
        <f t="shared" si="41"/>
        <v/>
      </c>
      <c r="W136" s="45" t="str">
        <f t="shared" si="42"/>
        <v/>
      </c>
      <c r="X136" s="24" t="str">
        <f t="shared" si="43"/>
        <v/>
      </c>
      <c r="Y136" s="45" t="str">
        <f t="shared" si="44"/>
        <v/>
      </c>
    </row>
    <row r="137" spans="1:25" ht="24" hidden="1" x14ac:dyDescent="0.55000000000000004">
      <c r="A137" s="13">
        <f t="shared" si="50"/>
        <v>23</v>
      </c>
      <c r="B137" s="14" t="str">
        <f t="shared" si="45"/>
        <v>/* 23*/      [ac("", "cp","")],</v>
      </c>
      <c r="C137" s="14"/>
      <c r="D137" s="14"/>
      <c r="E137" s="44" t="s">
        <v>1211</v>
      </c>
      <c r="F137" s="38" t="str">
        <f t="shared" si="30"/>
        <v/>
      </c>
      <c r="G137" s="44" t="s">
        <v>1212</v>
      </c>
      <c r="H137" s="21" t="str">
        <f>IF(F108="","",F108)</f>
        <v/>
      </c>
      <c r="I137" s="44" t="s">
        <v>1213</v>
      </c>
      <c r="J137" s="21" t="str">
        <f>IF(G108="","",G108)</f>
        <v/>
      </c>
      <c r="K137" t="str">
        <f t="shared" si="51"/>
        <v>"</v>
      </c>
      <c r="L137" s="47" t="str">
        <f t="shared" si="32"/>
        <v/>
      </c>
      <c r="M137" s="52" t="str">
        <f t="shared" si="33"/>
        <v/>
      </c>
      <c r="N137" s="53" t="str">
        <f t="shared" si="34"/>
        <v/>
      </c>
      <c r="O137" s="25" t="str">
        <f t="shared" si="35"/>
        <v/>
      </c>
      <c r="P137" s="53" t="str">
        <f t="shared" si="36"/>
        <v/>
      </c>
      <c r="Q137" s="25" t="str">
        <f t="shared" si="37"/>
        <v/>
      </c>
      <c r="R137" t="str">
        <f t="shared" si="49"/>
        <v>)],</v>
      </c>
      <c r="S137" s="38" t="str">
        <f t="shared" si="38"/>
        <v/>
      </c>
      <c r="T137" s="44" t="str">
        <f t="shared" si="39"/>
        <v/>
      </c>
      <c r="U137" s="44" t="str">
        <f t="shared" si="40"/>
        <v/>
      </c>
      <c r="V137" s="21" t="str">
        <f t="shared" si="41"/>
        <v/>
      </c>
      <c r="W137" s="44" t="str">
        <f t="shared" si="42"/>
        <v/>
      </c>
      <c r="X137" s="21" t="str">
        <f t="shared" si="43"/>
        <v/>
      </c>
      <c r="Y137" s="44" t="str">
        <f t="shared" si="44"/>
        <v/>
      </c>
    </row>
    <row r="138" spans="1:25" ht="24" hidden="1" x14ac:dyDescent="0.55000000000000004">
      <c r="A138" s="13">
        <f t="shared" si="50"/>
        <v>24</v>
      </c>
      <c r="B138" s="14" t="str">
        <f t="shared" si="45"/>
        <v>/* 24*/      [ac("", "cp","")],</v>
      </c>
      <c r="C138" s="14"/>
      <c r="D138" s="14"/>
      <c r="E138" s="45" t="s">
        <v>1211</v>
      </c>
      <c r="F138" s="46" t="str">
        <f t="shared" si="30"/>
        <v/>
      </c>
      <c r="G138" s="45" t="s">
        <v>1212</v>
      </c>
      <c r="H138" s="24" t="str">
        <f t="shared" ref="H138" si="72">IF(F109="","",F109)</f>
        <v/>
      </c>
      <c r="I138" s="45" t="s">
        <v>1213</v>
      </c>
      <c r="J138" s="24" t="str">
        <f t="shared" ref="J138" si="73">IF(G109="","",G109)</f>
        <v/>
      </c>
      <c r="K138" t="str">
        <f t="shared" si="51"/>
        <v>"</v>
      </c>
      <c r="L138" s="48" t="str">
        <f t="shared" si="32"/>
        <v/>
      </c>
      <c r="M138" s="54" t="str">
        <f t="shared" si="33"/>
        <v/>
      </c>
      <c r="N138" s="55" t="str">
        <f t="shared" si="34"/>
        <v/>
      </c>
      <c r="O138" s="26" t="str">
        <f t="shared" si="35"/>
        <v/>
      </c>
      <c r="P138" s="55" t="str">
        <f t="shared" si="36"/>
        <v/>
      </c>
      <c r="Q138" s="26" t="str">
        <f t="shared" si="37"/>
        <v/>
      </c>
      <c r="R138" t="str">
        <f t="shared" si="49"/>
        <v>)],</v>
      </c>
      <c r="S138" s="46" t="str">
        <f t="shared" si="38"/>
        <v/>
      </c>
      <c r="T138" s="45" t="str">
        <f t="shared" si="39"/>
        <v/>
      </c>
      <c r="U138" s="45" t="str">
        <f t="shared" si="40"/>
        <v/>
      </c>
      <c r="V138" s="24" t="str">
        <f t="shared" si="41"/>
        <v/>
      </c>
      <c r="W138" s="45" t="str">
        <f t="shared" si="42"/>
        <v/>
      </c>
      <c r="X138" s="24" t="str">
        <f t="shared" si="43"/>
        <v/>
      </c>
      <c r="Y138" s="45" t="str">
        <f t="shared" si="44"/>
        <v/>
      </c>
    </row>
    <row r="139" spans="1:25" ht="24" hidden="1" x14ac:dyDescent="0.55000000000000004">
      <c r="A139" s="13">
        <f t="shared" si="50"/>
        <v>25</v>
      </c>
      <c r="B139" s="14" t="str">
        <f t="shared" si="45"/>
        <v>/* 25*/      [ac("", "cp","")],</v>
      </c>
      <c r="C139" s="14"/>
      <c r="D139" s="14"/>
      <c r="E139" s="44" t="s">
        <v>1211</v>
      </c>
      <c r="F139" s="38" t="str">
        <f t="shared" si="30"/>
        <v/>
      </c>
      <c r="G139" s="44" t="s">
        <v>1212</v>
      </c>
      <c r="H139" s="21" t="str">
        <f>IF(F110="","",F110)</f>
        <v/>
      </c>
      <c r="I139" s="44" t="s">
        <v>1213</v>
      </c>
      <c r="J139" s="21" t="str">
        <f>IF(G110="","",G110)</f>
        <v/>
      </c>
      <c r="K139" t="str">
        <f t="shared" si="51"/>
        <v>"</v>
      </c>
      <c r="L139" s="47" t="str">
        <f t="shared" si="32"/>
        <v/>
      </c>
      <c r="M139" s="52" t="str">
        <f t="shared" si="33"/>
        <v/>
      </c>
      <c r="N139" s="53" t="str">
        <f t="shared" si="34"/>
        <v/>
      </c>
      <c r="O139" s="25" t="str">
        <f t="shared" si="35"/>
        <v/>
      </c>
      <c r="P139" s="53" t="str">
        <f t="shared" si="36"/>
        <v/>
      </c>
      <c r="Q139" s="25" t="str">
        <f t="shared" si="37"/>
        <v/>
      </c>
      <c r="R139" t="str">
        <f t="shared" si="49"/>
        <v>)],</v>
      </c>
      <c r="S139" s="38" t="str">
        <f t="shared" si="38"/>
        <v/>
      </c>
      <c r="T139" s="44" t="str">
        <f t="shared" si="39"/>
        <v/>
      </c>
      <c r="U139" s="44" t="str">
        <f t="shared" si="40"/>
        <v/>
      </c>
      <c r="V139" s="21" t="str">
        <f t="shared" si="41"/>
        <v/>
      </c>
      <c r="W139" s="44" t="str">
        <f t="shared" si="42"/>
        <v/>
      </c>
      <c r="X139" s="21" t="str">
        <f t="shared" si="43"/>
        <v/>
      </c>
      <c r="Y139" s="44" t="str">
        <f t="shared" si="44"/>
        <v/>
      </c>
    </row>
    <row r="140" spans="1:25" ht="24" hidden="1" x14ac:dyDescent="0.55000000000000004">
      <c r="A140" s="13">
        <f t="shared" si="50"/>
        <v>26</v>
      </c>
      <c r="B140" s="14" t="str">
        <f t="shared" si="45"/>
        <v>/* 26*/      [ac("", "cp","")],</v>
      </c>
      <c r="C140" s="14"/>
      <c r="D140" s="14"/>
      <c r="E140" s="45" t="s">
        <v>1211</v>
      </c>
      <c r="F140" s="46" t="str">
        <f t="shared" si="30"/>
        <v/>
      </c>
      <c r="G140" s="45" t="s">
        <v>1212</v>
      </c>
      <c r="H140" s="24" t="str">
        <f t="shared" ref="H140" si="74">IF(F111="","",F111)</f>
        <v/>
      </c>
      <c r="I140" s="45" t="s">
        <v>1213</v>
      </c>
      <c r="J140" s="24" t="str">
        <f t="shared" ref="J140" si="75">IF(G111="","",G111)</f>
        <v/>
      </c>
      <c r="K140" t="str">
        <f t="shared" si="51"/>
        <v>"</v>
      </c>
      <c r="L140" s="48" t="str">
        <f t="shared" si="32"/>
        <v/>
      </c>
      <c r="M140" s="54" t="str">
        <f t="shared" si="33"/>
        <v/>
      </c>
      <c r="N140" s="55" t="str">
        <f t="shared" si="34"/>
        <v/>
      </c>
      <c r="O140" s="26" t="str">
        <f t="shared" si="35"/>
        <v/>
      </c>
      <c r="P140" s="55" t="str">
        <f t="shared" si="36"/>
        <v/>
      </c>
      <c r="Q140" s="26" t="str">
        <f t="shared" si="37"/>
        <v/>
      </c>
      <c r="R140" t="str">
        <f t="shared" si="49"/>
        <v>)],</v>
      </c>
      <c r="S140" s="46" t="str">
        <f t="shared" si="38"/>
        <v/>
      </c>
      <c r="T140" s="45" t="str">
        <f t="shared" si="39"/>
        <v/>
      </c>
      <c r="U140" s="45" t="str">
        <f t="shared" si="40"/>
        <v/>
      </c>
      <c r="V140" s="24" t="str">
        <f t="shared" si="41"/>
        <v/>
      </c>
      <c r="W140" s="45" t="str">
        <f t="shared" si="42"/>
        <v/>
      </c>
      <c r="X140" s="24" t="str">
        <f t="shared" si="43"/>
        <v/>
      </c>
      <c r="Y140" s="45" t="str">
        <f t="shared" si="44"/>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152BE1-B316-46B8-B692-8BE15155FBF6}">
  <dimension ref="A1:AB145"/>
  <sheetViews>
    <sheetView zoomScale="85" zoomScaleNormal="85" workbookViewId="0">
      <pane xSplit="1" ySplit="1" topLeftCell="B5" activePane="bottomRight" state="frozen"/>
      <selection pane="topRight" activeCell="B1" sqref="B1"/>
      <selection pane="bottomLeft" activeCell="A2" sqref="A2"/>
      <selection pane="bottomRight" activeCell="C17" sqref="C17"/>
    </sheetView>
  </sheetViews>
  <sheetFormatPr defaultRowHeight="23.5" outlineLevelRow="1" x14ac:dyDescent="0.55000000000000004"/>
  <cols>
    <col min="1" max="1" width="8.7265625" style="13"/>
    <col min="2" max="2" width="74.81640625" style="14" customWidth="1"/>
    <col min="3" max="3" width="68.7265625" style="13" customWidth="1"/>
    <col min="4" max="4" width="6.54296875" style="13" customWidth="1"/>
    <col min="5" max="5" width="8.7265625" customWidth="1"/>
    <col min="6" max="9" width="8.7265625" style="15" customWidth="1"/>
    <col min="10" max="10" width="8.7265625" style="22" customWidth="1"/>
    <col min="11" max="11" width="8.7265625" customWidth="1"/>
    <col min="12" max="12" width="8.7265625" style="15"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s>
  <sheetData>
    <row r="1" spans="2:3" x14ac:dyDescent="0.55000000000000004">
      <c r="B1" s="12" t="s">
        <v>1195</v>
      </c>
    </row>
    <row r="2" spans="2:3" x14ac:dyDescent="0.55000000000000004">
      <c r="B2" s="12"/>
    </row>
    <row r="3" spans="2:3" x14ac:dyDescent="0.55000000000000004">
      <c r="B3" s="12"/>
    </row>
    <row r="4" spans="2:3" x14ac:dyDescent="0.55000000000000004">
      <c r="B4" s="12" t="s">
        <v>1196</v>
      </c>
    </row>
    <row r="5" spans="2:3" x14ac:dyDescent="0.55000000000000004">
      <c r="B5" s="12" t="s">
        <v>1197</v>
      </c>
    </row>
    <row r="6" spans="2:3" x14ac:dyDescent="0.55000000000000004">
      <c r="B6" s="12" t="s">
        <v>1198</v>
      </c>
    </row>
    <row r="7" spans="2:3" x14ac:dyDescent="0.55000000000000004">
      <c r="B7" s="12" t="s">
        <v>1199</v>
      </c>
    </row>
    <row r="8" spans="2:3" x14ac:dyDescent="0.55000000000000004">
      <c r="B8" s="12" t="s">
        <v>1200</v>
      </c>
    </row>
    <row r="9" spans="2:3" x14ac:dyDescent="0.55000000000000004">
      <c r="B9" s="12" t="s">
        <v>1201</v>
      </c>
    </row>
    <row r="10" spans="2:3" x14ac:dyDescent="0.55000000000000004">
      <c r="B10" s="12" t="s">
        <v>1202</v>
      </c>
    </row>
    <row r="11" spans="2:3" x14ac:dyDescent="0.55000000000000004">
      <c r="C11" s="13" t="str" cm="1">
        <f t="array" aca="1" ref="C11" ca="1">MID(CELL("filename", A1), FIND("]", CELL("filename", A1)) + 1, 255)</f>
        <v>A TI, SEÑOR, EN MI CLAMOR IMPLO</v>
      </c>
    </row>
    <row r="12" spans="2:3" x14ac:dyDescent="0.55000000000000004">
      <c r="B12" s="12" t="str">
        <f>_xlfn.CONCAT("const NOMBREDELCANTO = ","""",C12,"""",";")</f>
        <v>const NOMBREDELCANTO = "A TI, SEÑOR, EN MI CLAMOR IMPLORO ";</v>
      </c>
      <c r="C12" s="13" t="s">
        <v>1259</v>
      </c>
    </row>
    <row r="14" spans="2:3" x14ac:dyDescent="0.55000000000000004">
      <c r="B14" s="14" t="s">
        <v>1203</v>
      </c>
    </row>
    <row r="15" spans="2:3" x14ac:dyDescent="0.55000000000000004">
      <c r="B15" s="14" t="s">
        <v>1204</v>
      </c>
    </row>
    <row r="16" spans="2:3" x14ac:dyDescent="0.55000000000000004">
      <c r="B16" s="14" t="s">
        <v>1205</v>
      </c>
    </row>
    <row r="17" spans="1:19" x14ac:dyDescent="0.55000000000000004">
      <c r="B17" s="14" t="str">
        <f>_xlfn.CONCAT("      salmo: ","""",C17,"""",",")</f>
        <v xml:space="preserve">      salmo: "Salmo 116 (114-115)",</v>
      </c>
      <c r="C17" s="13" t="s">
        <v>379</v>
      </c>
    </row>
    <row r="18" spans="1:19" x14ac:dyDescent="0.55000000000000004">
      <c r="B18" s="14" t="str">
        <f>_xlfn.CONCAT("      dbnos: ","""",C18,"""",",")</f>
        <v xml:space="preserve">      dbnos: "18",</v>
      </c>
      <c r="C18" s="13">
        <v>18</v>
      </c>
    </row>
    <row r="20" spans="1:19" x14ac:dyDescent="0.55000000000000004">
      <c r="B20" s="14" t="s">
        <v>1206</v>
      </c>
    </row>
    <row r="22" spans="1:19" x14ac:dyDescent="0.55000000000000004">
      <c r="B22" s="14" t="s">
        <v>1207</v>
      </c>
    </row>
    <row r="23" spans="1:19" ht="27" x14ac:dyDescent="0.65">
      <c r="A23" s="13">
        <v>1</v>
      </c>
      <c r="B23" s="14" t="str">
        <f>_xlfn.CONCAT("/* ",A23," */", "        ","""", C23,"""",",")</f>
        <v>/* 1 */        "Hermanos, a nadie demos ocasión de tropiezo,",</v>
      </c>
      <c r="C23" s="13" t="s">
        <v>1228</v>
      </c>
      <c r="D23" s="13">
        <v>1</v>
      </c>
      <c r="E23" s="32" t="s">
        <v>1123</v>
      </c>
      <c r="F23" s="33">
        <v>2</v>
      </c>
      <c r="G23" s="34" t="s">
        <v>1214</v>
      </c>
      <c r="H23" s="30" t="s">
        <v>1178</v>
      </c>
      <c r="I23" s="27">
        <v>98</v>
      </c>
      <c r="J23" s="28" t="s">
        <v>1214</v>
      </c>
      <c r="K23" s="32"/>
      <c r="L23" s="33"/>
      <c r="M23" s="34"/>
      <c r="O23"/>
      <c r="Q23" s="15"/>
      <c r="S23" s="22"/>
    </row>
    <row r="24" spans="1:19" ht="27" x14ac:dyDescent="0.65">
      <c r="A24" s="13">
        <f>+A23+1</f>
        <v>2</v>
      </c>
      <c r="B24" s="14" t="str">
        <f>_xlfn.CONCAT("/* ",A24," */", "        ","""", C24,"""",",")</f>
        <v>/* 2 */        "hermanos, vivamos aceptando las tribulaciones,",</v>
      </c>
      <c r="C24" s="13" t="s">
        <v>1229</v>
      </c>
      <c r="D24" s="13">
        <v>2</v>
      </c>
      <c r="E24" s="35" t="s">
        <v>1117</v>
      </c>
      <c r="F24" s="36">
        <v>10</v>
      </c>
      <c r="G24" s="37"/>
      <c r="H24" s="31" t="s">
        <v>1123</v>
      </c>
      <c r="I24" s="29">
        <v>99</v>
      </c>
      <c r="J24" s="29" t="s">
        <v>1214</v>
      </c>
      <c r="K24" s="35"/>
      <c r="L24" s="37"/>
      <c r="M24" s="37"/>
      <c r="O24"/>
      <c r="Q24" s="15"/>
      <c r="S24" s="22"/>
    </row>
    <row r="25" spans="1:19" ht="27" x14ac:dyDescent="0.65">
      <c r="A25" s="13">
        <f t="shared" ref="A25:A49" si="0">+A24+1</f>
        <v>3</v>
      </c>
      <c r="B25" s="14" t="str">
        <f>_xlfn.CONCAT("/* ",A25," */", "        ","""", C25,"""",",")</f>
        <v>/* 3 */        "necesidades, angustias y fatigas,",</v>
      </c>
      <c r="C25" s="13" t="s">
        <v>1230</v>
      </c>
      <c r="D25" s="13">
        <v>3</v>
      </c>
      <c r="E25" s="32" t="s">
        <v>1178</v>
      </c>
      <c r="F25" s="33">
        <v>2</v>
      </c>
      <c r="G25" s="34" t="s">
        <v>1214</v>
      </c>
      <c r="H25" s="30" t="s">
        <v>1117</v>
      </c>
      <c r="I25" s="27">
        <v>65</v>
      </c>
      <c r="J25" s="28"/>
      <c r="K25" s="32"/>
      <c r="L25" s="33"/>
      <c r="M25" s="34"/>
      <c r="O25"/>
      <c r="Q25" s="15"/>
      <c r="S25" s="22"/>
    </row>
    <row r="26" spans="1:19" ht="27" x14ac:dyDescent="0.65">
      <c r="A26" s="13">
        <f t="shared" si="0"/>
        <v>4</v>
      </c>
      <c r="B26" s="14" t="str">
        <f t="shared" ref="B26:B49" si="1">_xlfn.CONCAT("/* ",A26," */", "        ","""", C26,"""",",")</f>
        <v>/* 4 */        "viviendo en pureza, paciencia y bondad,",</v>
      </c>
      <c r="C26" s="13" t="s">
        <v>1231</v>
      </c>
      <c r="D26" s="13">
        <f>+D25+1</f>
        <v>4</v>
      </c>
      <c r="E26" s="35" t="s">
        <v>1178</v>
      </c>
      <c r="F26" s="36">
        <v>2</v>
      </c>
      <c r="G26" s="37" t="s">
        <v>1214</v>
      </c>
      <c r="H26" s="31" t="s">
        <v>1117</v>
      </c>
      <c r="I26" s="29">
        <v>84</v>
      </c>
      <c r="J26" s="29"/>
      <c r="K26" s="35"/>
      <c r="L26" s="37"/>
      <c r="M26" s="37"/>
      <c r="O26"/>
      <c r="Q26" s="15"/>
      <c r="S26" s="22"/>
    </row>
    <row r="27" spans="1:19" ht="27" x14ac:dyDescent="0.65">
      <c r="A27" s="13">
        <f t="shared" si="0"/>
        <v>5</v>
      </c>
      <c r="B27" s="14" t="str">
        <f t="shared" si="1"/>
        <v>/* 5 */        "en el Espíritu Santo, y en el poder de Dios,",</v>
      </c>
      <c r="C27" s="13" t="s">
        <v>1232</v>
      </c>
      <c r="D27" s="13">
        <f t="shared" ref="D27:D49" si="2">+D26+1</f>
        <v>5</v>
      </c>
      <c r="E27" s="32" t="s">
        <v>1150</v>
      </c>
      <c r="F27" s="33">
        <v>15</v>
      </c>
      <c r="G27" s="34"/>
      <c r="H27" s="30" t="s">
        <v>1117</v>
      </c>
      <c r="I27" s="27">
        <v>90</v>
      </c>
      <c r="J27" s="28"/>
      <c r="K27" s="32"/>
      <c r="L27" s="33"/>
      <c r="M27" s="34"/>
      <c r="O27"/>
      <c r="Q27" s="15"/>
      <c r="S27" s="22"/>
    </row>
    <row r="28" spans="1:19" ht="27" x14ac:dyDescent="0.65">
      <c r="A28" s="13">
        <f t="shared" si="0"/>
        <v>6</v>
      </c>
      <c r="B28" s="14" t="str">
        <f t="shared" si="1"/>
        <v>/* 6 */        "con las armas de la justicia,",</v>
      </c>
      <c r="C28" s="13" t="s">
        <v>1233</v>
      </c>
      <c r="D28" s="13">
        <f t="shared" si="2"/>
        <v>6</v>
      </c>
      <c r="E28" s="35" t="s">
        <v>1150</v>
      </c>
      <c r="F28" s="36">
        <v>53</v>
      </c>
      <c r="G28" s="37"/>
      <c r="H28" s="31"/>
      <c r="I28" s="29"/>
      <c r="J28" s="29"/>
      <c r="K28" s="35"/>
      <c r="L28" s="37"/>
      <c r="M28" s="37"/>
      <c r="O28"/>
      <c r="Q28" s="15"/>
      <c r="S28" s="22"/>
    </row>
    <row r="29" spans="1:19" ht="27" x14ac:dyDescent="0.65">
      <c r="A29" s="13">
        <f t="shared" si="0"/>
        <v>7</v>
      </c>
      <c r="B29" s="14" t="str">
        <f t="shared" si="1"/>
        <v>/* 7 */        "las de la derecha y las de la izquierda.",</v>
      </c>
      <c r="C29" s="13" t="s">
        <v>1234</v>
      </c>
      <c r="D29" s="13">
        <f t="shared" si="2"/>
        <v>7</v>
      </c>
      <c r="E29" s="32" t="s">
        <v>1117</v>
      </c>
      <c r="F29" s="33">
        <v>75</v>
      </c>
      <c r="G29" s="34"/>
      <c r="H29" s="30"/>
      <c r="I29" s="27"/>
      <c r="J29" s="28"/>
      <c r="K29" s="32"/>
      <c r="L29" s="33"/>
      <c r="M29" s="34"/>
      <c r="O29"/>
      <c r="Q29" s="15"/>
      <c r="S29" s="22"/>
    </row>
    <row r="30" spans="1:19" ht="27" x14ac:dyDescent="0.65">
      <c r="A30" s="13">
        <f t="shared" si="0"/>
        <v>8</v>
      </c>
      <c r="B30" s="14" t="str">
        <f t="shared" si="1"/>
        <v>/* 8 */        "En calumnias y en buena fama,",</v>
      </c>
      <c r="C30" s="13" t="s">
        <v>1235</v>
      </c>
      <c r="D30" s="13">
        <f t="shared" si="2"/>
        <v>8</v>
      </c>
      <c r="E30" s="35" t="s">
        <v>1178</v>
      </c>
      <c r="F30" s="36">
        <v>2</v>
      </c>
      <c r="G30" s="37" t="s">
        <v>1214</v>
      </c>
      <c r="H30" s="31" t="s">
        <v>1117</v>
      </c>
      <c r="I30" s="29">
        <v>60</v>
      </c>
      <c r="J30" s="29"/>
      <c r="K30" s="35"/>
      <c r="L30" s="37"/>
      <c r="M30" s="37"/>
      <c r="O30"/>
      <c r="Q30" s="15"/>
      <c r="S30" s="22"/>
    </row>
    <row r="31" spans="1:19" ht="27" x14ac:dyDescent="0.65">
      <c r="A31" s="13">
        <f t="shared" si="0"/>
        <v>9</v>
      </c>
      <c r="B31" s="14" t="str">
        <f t="shared" si="1"/>
        <v>/* 9 */        "en gloria e ignominia,",</v>
      </c>
      <c r="C31" s="13" t="s">
        <v>1236</v>
      </c>
      <c r="D31" s="13">
        <f t="shared" si="2"/>
        <v>9</v>
      </c>
      <c r="E31" s="32" t="s">
        <v>1178</v>
      </c>
      <c r="F31" s="33">
        <v>2</v>
      </c>
      <c r="G31" s="34" t="s">
        <v>1214</v>
      </c>
      <c r="H31" s="30" t="s">
        <v>1117</v>
      </c>
      <c r="I31" s="27">
        <v>38</v>
      </c>
      <c r="J31" s="28"/>
      <c r="K31" s="32"/>
      <c r="L31" s="33"/>
      <c r="M31" s="34"/>
      <c r="O31"/>
      <c r="Q31" s="15"/>
      <c r="S31" s="22"/>
    </row>
    <row r="32" spans="1:19" ht="27" x14ac:dyDescent="0.65">
      <c r="A32" s="13">
        <f t="shared" si="0"/>
        <v>10</v>
      </c>
      <c r="B32" s="14" t="str">
        <f t="shared" si="1"/>
        <v>/* 10 */        "como pobres, aunque enriqueciendo a muchos;",</v>
      </c>
      <c r="C32" s="13" t="s">
        <v>1237</v>
      </c>
      <c r="D32" s="13">
        <f t="shared" si="2"/>
        <v>10</v>
      </c>
      <c r="E32" s="35" t="s">
        <v>1178</v>
      </c>
      <c r="F32" s="36">
        <v>16</v>
      </c>
      <c r="G32" s="37" t="s">
        <v>1214</v>
      </c>
      <c r="H32" s="31" t="s">
        <v>1117</v>
      </c>
      <c r="I32" s="29">
        <v>69</v>
      </c>
      <c r="J32" s="29"/>
      <c r="K32" s="35"/>
      <c r="L32" s="37"/>
      <c r="M32" s="37"/>
      <c r="O32"/>
      <c r="Q32" s="15"/>
      <c r="S32" s="22"/>
    </row>
    <row r="33" spans="1:19" ht="27" x14ac:dyDescent="0.65">
      <c r="A33" s="13">
        <f t="shared" si="0"/>
        <v>11</v>
      </c>
      <c r="B33" s="14" t="str">
        <f t="shared" si="1"/>
        <v>/* 11 */        "como quienes nada tienen,",</v>
      </c>
      <c r="C33" s="13" t="s">
        <v>1238</v>
      </c>
      <c r="D33" s="13">
        <f t="shared" si="2"/>
        <v>11</v>
      </c>
      <c r="E33" s="32" t="s">
        <v>1150</v>
      </c>
      <c r="F33" s="33">
        <v>47</v>
      </c>
      <c r="G33" s="34"/>
      <c r="H33" s="30"/>
      <c r="I33" s="27"/>
      <c r="J33" s="28"/>
      <c r="K33" s="32"/>
      <c r="L33" s="33"/>
      <c r="M33" s="34"/>
      <c r="O33"/>
      <c r="Q33" s="15"/>
      <c r="S33" s="22"/>
    </row>
    <row r="34" spans="1:19" ht="27" x14ac:dyDescent="0.65">
      <c r="A34" s="13">
        <f t="shared" si="0"/>
        <v>12</v>
      </c>
      <c r="B34" s="14" t="str">
        <f t="shared" si="1"/>
        <v>/* 12 */        "aunque lo poseemos todo.",</v>
      </c>
      <c r="C34" s="13" t="s">
        <v>1239</v>
      </c>
      <c r="D34" s="13">
        <f t="shared" si="2"/>
        <v>12</v>
      </c>
      <c r="E34" s="35" t="s">
        <v>1117</v>
      </c>
      <c r="F34" s="36">
        <v>50</v>
      </c>
      <c r="G34" s="37"/>
      <c r="H34" s="31"/>
      <c r="I34" s="29"/>
      <c r="J34" s="29"/>
      <c r="K34" s="35"/>
      <c r="L34" s="37"/>
      <c r="M34" s="37"/>
      <c r="O34"/>
      <c r="Q34" s="15"/>
      <c r="S34" s="22"/>
    </row>
    <row r="35" spans="1:19" ht="27" x14ac:dyDescent="0.65">
      <c r="A35" s="13">
        <f t="shared" si="0"/>
        <v>13</v>
      </c>
      <c r="B35" s="14" t="str">
        <f t="shared" si="1"/>
        <v>/* 13 */        "Hermanos, os hemos hablado con franqueza,",</v>
      </c>
      <c r="C35" s="13" t="s">
        <v>1240</v>
      </c>
      <c r="D35" s="13">
        <f t="shared" si="2"/>
        <v>13</v>
      </c>
      <c r="E35" s="32" t="s">
        <v>1123</v>
      </c>
      <c r="F35" s="33">
        <v>2</v>
      </c>
      <c r="G35" s="34">
        <v>7</v>
      </c>
      <c r="H35" s="30" t="s">
        <v>1178</v>
      </c>
      <c r="I35" s="27">
        <v>94</v>
      </c>
      <c r="J35" s="28" t="s">
        <v>1214</v>
      </c>
      <c r="K35" s="32"/>
      <c r="L35" s="33"/>
      <c r="M35" s="34"/>
      <c r="O35"/>
      <c r="Q35" s="15"/>
      <c r="S35" s="22"/>
    </row>
    <row r="36" spans="1:19" ht="27" x14ac:dyDescent="0.65">
      <c r="A36" s="13">
        <f t="shared" si="0"/>
        <v>14</v>
      </c>
      <c r="B36" s="14" t="str">
        <f t="shared" si="1"/>
        <v>/* 14 */        "os hemos hablado en toda verdad.",</v>
      </c>
      <c r="C36" s="13" t="s">
        <v>1241</v>
      </c>
      <c r="D36" s="13">
        <f t="shared" si="2"/>
        <v>14</v>
      </c>
      <c r="E36" s="35" t="s">
        <v>1117</v>
      </c>
      <c r="F36" s="36">
        <v>71</v>
      </c>
      <c r="G36" s="37"/>
      <c r="H36" s="31"/>
      <c r="I36" s="29"/>
      <c r="J36" s="29"/>
      <c r="K36" s="35"/>
      <c r="L36" s="37"/>
      <c r="M36" s="37"/>
      <c r="O36"/>
      <c r="Q36" s="15"/>
      <c r="S36" s="22"/>
    </row>
    <row r="37" spans="1:19" ht="27" x14ac:dyDescent="0.65">
      <c r="A37" s="13">
        <f t="shared" si="0"/>
        <v>15</v>
      </c>
      <c r="B37" s="14" t="str">
        <f t="shared" si="1"/>
        <v>/* 15 */        "No unciros al yugo desigual con los paganos.",</v>
      </c>
      <c r="C37" s="13" t="s">
        <v>1242</v>
      </c>
      <c r="D37" s="13">
        <f t="shared" si="2"/>
        <v>15</v>
      </c>
      <c r="E37" s="32" t="s">
        <v>1178</v>
      </c>
      <c r="F37" s="33">
        <v>2</v>
      </c>
      <c r="G37" s="34" t="s">
        <v>1214</v>
      </c>
      <c r="H37" s="30" t="s">
        <v>1117</v>
      </c>
      <c r="I37" s="27">
        <v>90</v>
      </c>
      <c r="J37" s="28"/>
      <c r="K37" s="32"/>
      <c r="L37" s="33"/>
      <c r="M37" s="34"/>
      <c r="O37"/>
      <c r="Q37" s="15"/>
      <c r="S37" s="22"/>
    </row>
    <row r="38" spans="1:19" ht="27" x14ac:dyDescent="0.65">
      <c r="A38" s="13">
        <f t="shared" si="0"/>
        <v>16</v>
      </c>
      <c r="B38" s="14" t="str">
        <f t="shared" si="1"/>
        <v>/* 16 */        "¿Qué participación hay entre el fiel y el infiel?",</v>
      </c>
      <c r="C38" s="13" t="s">
        <v>1243</v>
      </c>
      <c r="D38" s="13">
        <f t="shared" si="2"/>
        <v>16</v>
      </c>
      <c r="E38" s="35" t="s">
        <v>1178</v>
      </c>
      <c r="F38" s="36">
        <v>2</v>
      </c>
      <c r="G38" s="37" t="s">
        <v>1214</v>
      </c>
      <c r="H38" s="31" t="s">
        <v>1117</v>
      </c>
      <c r="I38" s="29">
        <v>98</v>
      </c>
      <c r="J38" s="29"/>
      <c r="K38" s="35"/>
      <c r="L38" s="37"/>
      <c r="M38" s="37"/>
      <c r="O38"/>
      <c r="Q38" s="15"/>
      <c r="S38" s="22"/>
    </row>
    <row r="39" spans="1:19" ht="27" x14ac:dyDescent="0.65">
      <c r="A39" s="13">
        <f t="shared" si="0"/>
        <v>17</v>
      </c>
      <c r="B39" s="14" t="str">
        <f t="shared" si="1"/>
        <v>/* 17 */        "¿Qué unión entre el santuario de Dios",</v>
      </c>
      <c r="C39" s="13" t="s">
        <v>1244</v>
      </c>
      <c r="D39" s="13">
        <f t="shared" si="2"/>
        <v>17</v>
      </c>
      <c r="E39" s="32" t="s">
        <v>1150</v>
      </c>
      <c r="F39" s="33">
        <v>81</v>
      </c>
      <c r="G39" s="34"/>
      <c r="H39" s="30"/>
      <c r="I39" s="27"/>
      <c r="J39" s="28"/>
      <c r="K39" s="32"/>
      <c r="L39" s="33"/>
      <c r="M39" s="34"/>
      <c r="O39"/>
      <c r="Q39" s="15"/>
      <c r="S39" s="22"/>
    </row>
    <row r="40" spans="1:19" ht="27" outlineLevel="1" x14ac:dyDescent="0.65">
      <c r="A40" s="13">
        <f t="shared" si="0"/>
        <v>18</v>
      </c>
      <c r="B40" s="14" t="str">
        <f t="shared" si="1"/>
        <v>/* 18 */        "y el santuario de los ídolos?",</v>
      </c>
      <c r="C40" s="13" t="s">
        <v>1245</v>
      </c>
      <c r="D40" s="13">
        <f t="shared" si="2"/>
        <v>18</v>
      </c>
      <c r="E40" s="35" t="s">
        <v>1117</v>
      </c>
      <c r="F40" s="36">
        <v>47</v>
      </c>
      <c r="G40" s="37"/>
      <c r="H40" s="31"/>
      <c r="I40" s="29"/>
      <c r="J40" s="29"/>
      <c r="K40" s="35"/>
      <c r="L40" s="37"/>
      <c r="M40" s="37"/>
      <c r="O40"/>
      <c r="Q40" s="15"/>
      <c r="S40" s="22"/>
    </row>
    <row r="41" spans="1:19" ht="27" outlineLevel="1" x14ac:dyDescent="0.65">
      <c r="A41" s="13">
        <f t="shared" si="0"/>
        <v>19</v>
      </c>
      <c r="B41" s="14" t="str">
        <f t="shared" si="1"/>
        <v>/* 19 */        "Porque somos el santuario de Dios.",</v>
      </c>
      <c r="C41" s="13" t="s">
        <v>1246</v>
      </c>
      <c r="D41" s="13">
        <f t="shared" si="2"/>
        <v>19</v>
      </c>
      <c r="E41" s="32" t="s">
        <v>1178</v>
      </c>
      <c r="F41" s="33">
        <v>2</v>
      </c>
      <c r="G41" s="34" t="s">
        <v>1214</v>
      </c>
      <c r="H41" s="30" t="s">
        <v>1117</v>
      </c>
      <c r="I41" s="27">
        <v>74</v>
      </c>
      <c r="J41" s="28"/>
      <c r="K41" s="32"/>
      <c r="L41" s="33"/>
      <c r="M41" s="34"/>
      <c r="O41"/>
      <c r="Q41" s="15"/>
      <c r="S41" s="22"/>
    </row>
    <row r="42" spans="1:19" ht="27" outlineLevel="1" x14ac:dyDescent="0.65">
      <c r="A42" s="13">
        <f t="shared" si="0"/>
        <v>20</v>
      </c>
      <c r="B42" s="14" t="str">
        <f t="shared" si="1"/>
        <v>/* 20 */        "Tengo plena confianza en el hablaros,",</v>
      </c>
      <c r="C42" s="13" t="s">
        <v>1247</v>
      </c>
      <c r="D42" s="13">
        <f t="shared" si="2"/>
        <v>20</v>
      </c>
      <c r="E42" s="35" t="s">
        <v>1123</v>
      </c>
      <c r="F42" s="36">
        <v>2</v>
      </c>
      <c r="G42" s="37">
        <v>7</v>
      </c>
      <c r="H42" s="31" t="s">
        <v>1178</v>
      </c>
      <c r="I42" s="29">
        <v>69</v>
      </c>
      <c r="J42" s="29" t="s">
        <v>1214</v>
      </c>
      <c r="K42" s="35"/>
      <c r="L42" s="37"/>
      <c r="M42" s="37"/>
      <c r="O42"/>
      <c r="Q42" s="15"/>
      <c r="S42" s="22"/>
    </row>
    <row r="43" spans="1:19" ht="27" outlineLevel="1" x14ac:dyDescent="0.65">
      <c r="A43" s="13">
        <f t="shared" si="0"/>
        <v>21</v>
      </c>
      <c r="B43" s="14" t="str">
        <f t="shared" si="1"/>
        <v>/* 21 */        "porque estoy orgulloso de vosotros.",</v>
      </c>
      <c r="C43" s="13" t="s">
        <v>1248</v>
      </c>
      <c r="D43" s="13">
        <f t="shared" si="2"/>
        <v>21</v>
      </c>
      <c r="E43" s="32" t="s">
        <v>1117</v>
      </c>
      <c r="F43" s="33">
        <v>68</v>
      </c>
      <c r="G43" s="34"/>
      <c r="H43" s="30"/>
      <c r="I43" s="27"/>
      <c r="J43" s="28"/>
      <c r="K43" s="32"/>
      <c r="L43" s="33"/>
      <c r="M43" s="34"/>
      <c r="O43"/>
      <c r="Q43" s="15"/>
      <c r="S43" s="22"/>
    </row>
    <row r="44" spans="1:19" ht="27" outlineLevel="1" x14ac:dyDescent="0.65">
      <c r="A44" s="13">
        <f t="shared" si="0"/>
        <v>22</v>
      </c>
      <c r="B44" s="14" t="str">
        <f t="shared" si="1"/>
        <v>/* 22 */        "No unciros al yugo desigual con los paganos.",</v>
      </c>
      <c r="C44" s="13" t="s">
        <v>1242</v>
      </c>
      <c r="D44" s="13">
        <f t="shared" si="2"/>
        <v>22</v>
      </c>
      <c r="E44" s="35" t="s">
        <v>1178</v>
      </c>
      <c r="F44" s="36">
        <v>2</v>
      </c>
      <c r="G44" s="37" t="s">
        <v>1214</v>
      </c>
      <c r="H44" s="31" t="s">
        <v>1117</v>
      </c>
      <c r="I44" s="29">
        <v>91</v>
      </c>
      <c r="J44" s="29"/>
      <c r="K44" s="35"/>
      <c r="L44" s="37"/>
      <c r="M44" s="37"/>
      <c r="O44"/>
      <c r="Q44" s="15"/>
      <c r="S44" s="22"/>
    </row>
    <row r="45" spans="1:19" ht="27" outlineLevel="1" x14ac:dyDescent="0.65">
      <c r="A45" s="13">
        <f t="shared" si="0"/>
        <v>23</v>
      </c>
      <c r="B45" s="14" t="str">
        <f t="shared" si="1"/>
        <v>/* 23 */        "¿Qué participación hay entre el fiel y el infiel?",</v>
      </c>
      <c r="C45" s="13" t="s">
        <v>1243</v>
      </c>
      <c r="D45" s="13">
        <f t="shared" si="2"/>
        <v>23</v>
      </c>
      <c r="E45" s="32" t="s">
        <v>1178</v>
      </c>
      <c r="F45" s="33">
        <v>2</v>
      </c>
      <c r="G45" s="34" t="s">
        <v>1214</v>
      </c>
      <c r="H45" s="30" t="s">
        <v>1117</v>
      </c>
      <c r="I45" s="27">
        <v>98</v>
      </c>
      <c r="J45" s="28"/>
      <c r="K45" s="32"/>
      <c r="L45" s="33"/>
      <c r="M45" s="34"/>
      <c r="O45"/>
      <c r="Q45" s="15"/>
      <c r="S45" s="22"/>
    </row>
    <row r="46" spans="1:19" ht="27" outlineLevel="1" x14ac:dyDescent="0.65">
      <c r="A46" s="13">
        <f t="shared" si="0"/>
        <v>24</v>
      </c>
      <c r="B46" s="14" t="str">
        <f t="shared" si="1"/>
        <v>/* 24 */        "¿Qué unión entre el santuario de Dios",</v>
      </c>
      <c r="C46" s="13" t="s">
        <v>1244</v>
      </c>
      <c r="D46" s="13">
        <f t="shared" si="2"/>
        <v>24</v>
      </c>
      <c r="E46" s="35" t="s">
        <v>1150</v>
      </c>
      <c r="F46" s="36">
        <v>81</v>
      </c>
      <c r="G46" s="37"/>
      <c r="H46" s="31"/>
      <c r="I46" s="29"/>
      <c r="J46" s="29"/>
      <c r="K46" s="35"/>
      <c r="L46" s="37"/>
      <c r="M46" s="37"/>
      <c r="O46"/>
      <c r="Q46" s="15"/>
      <c r="S46" s="22"/>
    </row>
    <row r="47" spans="1:19" ht="27" outlineLevel="1" x14ac:dyDescent="0.65">
      <c r="A47" s="13">
        <f t="shared" si="0"/>
        <v>25</v>
      </c>
      <c r="B47" s="14" t="str">
        <f t="shared" si="1"/>
        <v>/* 25 */        "y el santuario de los ídolos?",</v>
      </c>
      <c r="C47" s="13" t="s">
        <v>1245</v>
      </c>
      <c r="D47" s="13">
        <f t="shared" si="2"/>
        <v>25</v>
      </c>
      <c r="E47" s="32" t="s">
        <v>1117</v>
      </c>
      <c r="F47" s="33">
        <v>47</v>
      </c>
      <c r="G47" s="34"/>
      <c r="H47" s="30"/>
      <c r="I47" s="27"/>
      <c r="J47" s="28"/>
      <c r="K47" s="32"/>
      <c r="L47" s="33"/>
      <c r="M47" s="34"/>
      <c r="O47"/>
      <c r="Q47" s="15"/>
      <c r="S47" s="22"/>
    </row>
    <row r="48" spans="1:19" ht="27" outlineLevel="1" x14ac:dyDescent="0.65">
      <c r="A48" s="13">
        <f t="shared" si="0"/>
        <v>26</v>
      </c>
      <c r="B48" s="14" t="str">
        <f t="shared" si="1"/>
        <v>/* 26 */        "En pureza, paciencia y bondad,",</v>
      </c>
      <c r="C48" s="13" t="s">
        <v>1249</v>
      </c>
      <c r="D48" s="13">
        <f t="shared" si="2"/>
        <v>26</v>
      </c>
      <c r="E48" s="35" t="s">
        <v>1178</v>
      </c>
      <c r="F48" s="36">
        <v>2</v>
      </c>
      <c r="G48" s="37" t="s">
        <v>1214</v>
      </c>
      <c r="H48" s="31" t="s">
        <v>1117</v>
      </c>
      <c r="I48" s="29">
        <v>64</v>
      </c>
      <c r="J48" s="29"/>
      <c r="K48" s="35"/>
      <c r="L48" s="37"/>
      <c r="M48" s="37"/>
      <c r="O48"/>
      <c r="Q48" s="15"/>
      <c r="S48" s="22"/>
    </row>
    <row r="49" spans="1:25" ht="27" x14ac:dyDescent="0.65">
      <c r="A49" s="13">
        <f t="shared" si="0"/>
        <v>27</v>
      </c>
      <c r="B49" s="14" t="str">
        <f t="shared" si="1"/>
        <v>/* 27 */        "en el Espíritu Santo, y en el poder de Dios.",</v>
      </c>
      <c r="C49" s="13" t="s">
        <v>1250</v>
      </c>
      <c r="D49" s="13">
        <f t="shared" si="2"/>
        <v>27</v>
      </c>
      <c r="E49" s="32" t="s">
        <v>1150</v>
      </c>
      <c r="F49" s="33">
        <v>33</v>
      </c>
      <c r="G49" s="34"/>
      <c r="H49" s="30" t="s">
        <v>1117</v>
      </c>
      <c r="I49" s="27">
        <v>89</v>
      </c>
      <c r="J49" s="28"/>
      <c r="K49" s="32"/>
      <c r="L49" s="33"/>
      <c r="M49" s="34"/>
      <c r="O49"/>
      <c r="Q49" s="15"/>
      <c r="S49" s="22"/>
    </row>
    <row r="51" spans="1:25" x14ac:dyDescent="0.55000000000000004">
      <c r="B51" s="14" t="s">
        <v>1208</v>
      </c>
      <c r="C51"/>
      <c r="D51"/>
    </row>
    <row r="52" spans="1:25" x14ac:dyDescent="0.55000000000000004">
      <c r="B52" s="14" t="s">
        <v>1209</v>
      </c>
    </row>
    <row r="53" spans="1:25" x14ac:dyDescent="0.55000000000000004">
      <c r="B53" s="14" t="s">
        <v>1210</v>
      </c>
      <c r="F53" s="16"/>
    </row>
    <row r="54" spans="1:25" x14ac:dyDescent="0.55000000000000004">
      <c r="F54" s="16"/>
      <c r="L54" t="s">
        <v>1222</v>
      </c>
      <c r="S54" t="s">
        <v>1222</v>
      </c>
    </row>
    <row r="55" spans="1:25" ht="24" x14ac:dyDescent="0.55000000000000004">
      <c r="A55" s="13">
        <v>1</v>
      </c>
      <c r="B55" s="14" t="str">
        <f>_xlfn.CONCAT("/* ",A55,"*/      ",E55:Y55)</f>
        <v>/* 1*/      [ac("La", "cp2","m"), ac("Re","cp98","m")],</v>
      </c>
      <c r="C55" s="14"/>
      <c r="D55" s="14">
        <v>1</v>
      </c>
      <c r="E55" s="44" t="s">
        <v>1211</v>
      </c>
      <c r="F55" s="38" t="str">
        <f>IF(E23="","",E23)</f>
        <v>La</v>
      </c>
      <c r="G55" s="44" t="s">
        <v>1212</v>
      </c>
      <c r="H55" s="21">
        <f>IF(F23="","",F23)</f>
        <v>2</v>
      </c>
      <c r="I55" s="44" t="s">
        <v>1213</v>
      </c>
      <c r="J55" s="21" t="str">
        <f t="shared" ref="J55:J80" si="3">IF(G23="","",G23)</f>
        <v>m</v>
      </c>
      <c r="K55" t="str">
        <f t="shared" ref="K55:K63" si="4">IF(L55="","""","""), ac(""")</f>
        <v>"), ac("</v>
      </c>
      <c r="L55" s="47" t="str">
        <f t="shared" ref="L55:L81" si="5">IF(H23="","",H23)</f>
        <v>Re</v>
      </c>
      <c r="M55" s="52" t="str">
        <f t="shared" ref="M55:M81" si="6">IF(L55="","",""",""")</f>
        <v>","</v>
      </c>
      <c r="N55" s="53" t="str">
        <f t="shared" ref="N55:N81" si="7">IF(L55="","","cp")</f>
        <v>cp</v>
      </c>
      <c r="O55" s="25">
        <f t="shared" ref="O55:O81" si="8">IF(I23="","",I23)</f>
        <v>98</v>
      </c>
      <c r="P55" s="49" t="str">
        <f t="shared" ref="P55:P81" si="9">IF(L55="","",""",""")</f>
        <v>","</v>
      </c>
      <c r="Q55" s="25" t="str">
        <f t="shared" ref="Q55:Q81" si="10">IF(J23="","",J23)</f>
        <v>m</v>
      </c>
      <c r="R55" t="str">
        <f>IF(S55="",IF(L55="",")],",""")],"),"), ac(")</f>
        <v>")],</v>
      </c>
      <c r="S55" s="38" t="str">
        <f>IF(K26="","",K26)</f>
        <v/>
      </c>
      <c r="T55" s="44" t="str">
        <f t="shared" ref="T55:T81" si="11">IF(S55="","",""",""")</f>
        <v/>
      </c>
      <c r="U55" s="44" t="str">
        <f t="shared" ref="U55:U81" si="12">IF(S55="","","cp")</f>
        <v/>
      </c>
      <c r="V55" s="21" t="str">
        <f>IF(L26="","",L26)</f>
        <v/>
      </c>
      <c r="W55" s="44" t="str">
        <f t="shared" ref="W55:W81" si="13">IF(S55="","",""",""")</f>
        <v/>
      </c>
      <c r="X55" s="21" t="str">
        <f>IF(M26="","",M26)</f>
        <v/>
      </c>
      <c r="Y55" s="44" t="str">
        <f t="shared" ref="Y55:Y81" si="14">IF(S55="","",IF(L55="","",")],"))</f>
        <v/>
      </c>
    </row>
    <row r="56" spans="1:25" ht="24" x14ac:dyDescent="0.55000000000000004">
      <c r="A56" s="13">
        <f>+A55+1</f>
        <v>2</v>
      </c>
      <c r="B56" s="14" t="str">
        <f t="shared" ref="B56:B81" si="15">_xlfn.CONCAT("/* ",A56,"*/      ",E56:R56)</f>
        <v>/* 2*/      [ac("Mi", "cp10",""), ac("La","cp99","m")],</v>
      </c>
      <c r="C56" s="14"/>
      <c r="D56" s="14">
        <v>2</v>
      </c>
      <c r="E56" s="40" t="s">
        <v>1211</v>
      </c>
      <c r="F56" s="24" t="str">
        <f>E24</f>
        <v>Mi</v>
      </c>
      <c r="G56" s="40" t="s">
        <v>1212</v>
      </c>
      <c r="H56" s="24">
        <f t="shared" ref="H56:H81" si="16">F24</f>
        <v>10</v>
      </c>
      <c r="I56" s="40" t="s">
        <v>1213</v>
      </c>
      <c r="J56" s="24" t="str">
        <f t="shared" si="3"/>
        <v/>
      </c>
      <c r="K56" t="str">
        <f t="shared" si="4"/>
        <v>"), ac("</v>
      </c>
      <c r="L56" s="48" t="str">
        <f t="shared" si="5"/>
        <v>La</v>
      </c>
      <c r="M56" s="54" t="str">
        <f t="shared" si="6"/>
        <v>","</v>
      </c>
      <c r="N56" s="55" t="str">
        <f t="shared" si="7"/>
        <v>cp</v>
      </c>
      <c r="O56" s="26">
        <f t="shared" si="8"/>
        <v>99</v>
      </c>
      <c r="P56" s="41" t="str">
        <f t="shared" si="9"/>
        <v>","</v>
      </c>
      <c r="Q56" s="26" t="str">
        <f t="shared" si="10"/>
        <v>m</v>
      </c>
      <c r="R56" t="str">
        <f>IF(S56="",IF(L56="",")],",""")],"),"), ac(")</f>
        <v>")],</v>
      </c>
      <c r="S56" s="18" t="str">
        <f t="shared" ref="S56:S81" si="17">IF(K24="","",K24)</f>
        <v/>
      </c>
      <c r="T56" s="18" t="str">
        <f t="shared" si="11"/>
        <v/>
      </c>
      <c r="U56" s="18" t="str">
        <f t="shared" si="12"/>
        <v/>
      </c>
      <c r="V56" s="18" t="str">
        <f t="shared" ref="V56:V81" si="18">IF(L24="","",L24)</f>
        <v/>
      </c>
      <c r="W56" s="18" t="str">
        <f t="shared" si="13"/>
        <v/>
      </c>
      <c r="X56" s="18" t="str">
        <f t="shared" ref="X56:X81" si="19">IF(M24="","",M24)</f>
        <v/>
      </c>
      <c r="Y56" s="18" t="str">
        <f t="shared" si="14"/>
        <v/>
      </c>
    </row>
    <row r="57" spans="1:25" ht="24" x14ac:dyDescent="0.55000000000000004">
      <c r="A57" s="13">
        <f t="shared" ref="A57:A81" si="20">+A56+1</f>
        <v>3</v>
      </c>
      <c r="B57" s="14" t="str">
        <f t="shared" si="15"/>
        <v>/* 3*/      [ac("Re", "cp2","m"), ac("Mi","cp65","")],</v>
      </c>
      <c r="C57" s="14"/>
      <c r="D57" s="14">
        <f>+D56+1</f>
        <v>3</v>
      </c>
      <c r="E57" s="39" t="s">
        <v>1211</v>
      </c>
      <c r="F57" s="21" t="str">
        <f t="shared" ref="F57:F81" si="21">E25</f>
        <v>Re</v>
      </c>
      <c r="G57" s="39" t="s">
        <v>1212</v>
      </c>
      <c r="H57" s="21">
        <f t="shared" si="16"/>
        <v>2</v>
      </c>
      <c r="I57" s="39" t="s">
        <v>1213</v>
      </c>
      <c r="J57" s="21" t="str">
        <f t="shared" si="3"/>
        <v>m</v>
      </c>
      <c r="K57" t="str">
        <f t="shared" si="4"/>
        <v>"), ac("</v>
      </c>
      <c r="L57" s="47" t="str">
        <f t="shared" si="5"/>
        <v>Mi</v>
      </c>
      <c r="M57" s="52" t="str">
        <f t="shared" si="6"/>
        <v>","</v>
      </c>
      <c r="N57" s="53" t="str">
        <f t="shared" si="7"/>
        <v>cp</v>
      </c>
      <c r="O57" s="25">
        <f t="shared" si="8"/>
        <v>65</v>
      </c>
      <c r="P57" s="49" t="str">
        <f t="shared" si="9"/>
        <v>","</v>
      </c>
      <c r="Q57" s="25" t="str">
        <f t="shared" si="10"/>
        <v/>
      </c>
      <c r="R57" t="str">
        <f>IF(S57="",IF(L57="",")],",""")],"),"), ac(")</f>
        <v>")],</v>
      </c>
      <c r="S57" s="17" t="str">
        <f t="shared" si="17"/>
        <v/>
      </c>
      <c r="T57" s="17" t="str">
        <f t="shared" si="11"/>
        <v/>
      </c>
      <c r="U57" s="17" t="str">
        <f t="shared" si="12"/>
        <v/>
      </c>
      <c r="V57" s="17" t="str">
        <f t="shared" si="18"/>
        <v/>
      </c>
      <c r="W57" s="17" t="str">
        <f t="shared" si="13"/>
        <v/>
      </c>
      <c r="X57" s="17" t="str">
        <f t="shared" si="19"/>
        <v/>
      </c>
      <c r="Y57" s="17" t="str">
        <f t="shared" si="14"/>
        <v/>
      </c>
    </row>
    <row r="58" spans="1:25" ht="24" x14ac:dyDescent="0.55000000000000004">
      <c r="A58" s="13">
        <f t="shared" si="20"/>
        <v>4</v>
      </c>
      <c r="B58" s="14" t="str">
        <f t="shared" si="15"/>
        <v>/* 4*/      [ac("Re", "cp2","m"), ac("Mi","cp84","")],</v>
      </c>
      <c r="C58" s="14"/>
      <c r="D58" s="14">
        <f t="shared" ref="D58:D81" si="22">+D57+1</f>
        <v>4</v>
      </c>
      <c r="E58" s="40" t="s">
        <v>1211</v>
      </c>
      <c r="F58" s="24" t="str">
        <f t="shared" si="21"/>
        <v>Re</v>
      </c>
      <c r="G58" s="40" t="s">
        <v>1212</v>
      </c>
      <c r="H58" s="24">
        <f t="shared" si="16"/>
        <v>2</v>
      </c>
      <c r="I58" s="40" t="s">
        <v>1213</v>
      </c>
      <c r="J58" s="24" t="str">
        <f t="shared" si="3"/>
        <v>m</v>
      </c>
      <c r="K58" t="str">
        <f t="shared" si="4"/>
        <v>"), ac("</v>
      </c>
      <c r="L58" s="48" t="str">
        <f t="shared" si="5"/>
        <v>Mi</v>
      </c>
      <c r="M58" s="54" t="str">
        <f t="shared" si="6"/>
        <v>","</v>
      </c>
      <c r="N58" s="55" t="str">
        <f t="shared" si="7"/>
        <v>cp</v>
      </c>
      <c r="O58" s="26">
        <f t="shared" si="8"/>
        <v>84</v>
      </c>
      <c r="P58" s="41" t="str">
        <f t="shared" si="9"/>
        <v>","</v>
      </c>
      <c r="Q58" s="26" t="str">
        <f t="shared" si="10"/>
        <v/>
      </c>
      <c r="R58" t="str">
        <f>IF(S58="",IF(L58="",")],",""")],"),"), ac(")</f>
        <v>")],</v>
      </c>
      <c r="S58" s="18" t="str">
        <f t="shared" si="17"/>
        <v/>
      </c>
      <c r="T58" s="18" t="str">
        <f t="shared" si="11"/>
        <v/>
      </c>
      <c r="U58" s="18" t="str">
        <f t="shared" si="12"/>
        <v/>
      </c>
      <c r="V58" s="18" t="str">
        <f t="shared" si="18"/>
        <v/>
      </c>
      <c r="W58" s="18" t="str">
        <f t="shared" si="13"/>
        <v/>
      </c>
      <c r="X58" s="18" t="str">
        <f t="shared" si="19"/>
        <v/>
      </c>
      <c r="Y58" s="18" t="str">
        <f t="shared" si="14"/>
        <v/>
      </c>
    </row>
    <row r="59" spans="1:25" ht="24" x14ac:dyDescent="0.55000000000000004">
      <c r="A59" s="13">
        <f t="shared" si="20"/>
        <v>5</v>
      </c>
      <c r="B59" s="14" t="str">
        <f t="shared" si="15"/>
        <v>/* 5*/      [ac("Fa", "cp15",""), ac("Mi","cp90","")],</v>
      </c>
      <c r="C59" s="14"/>
      <c r="D59" s="14">
        <f t="shared" si="22"/>
        <v>5</v>
      </c>
      <c r="E59" s="39" t="s">
        <v>1211</v>
      </c>
      <c r="F59" s="21" t="str">
        <f t="shared" si="21"/>
        <v>Fa</v>
      </c>
      <c r="G59" s="39" t="s">
        <v>1212</v>
      </c>
      <c r="H59" s="21">
        <f t="shared" si="16"/>
        <v>15</v>
      </c>
      <c r="I59" s="39" t="s">
        <v>1213</v>
      </c>
      <c r="J59" s="21" t="str">
        <f t="shared" si="3"/>
        <v/>
      </c>
      <c r="K59" t="str">
        <f t="shared" si="4"/>
        <v>"), ac("</v>
      </c>
      <c r="L59" s="47" t="str">
        <f t="shared" si="5"/>
        <v>Mi</v>
      </c>
      <c r="M59" s="52" t="str">
        <f t="shared" si="6"/>
        <v>","</v>
      </c>
      <c r="N59" s="53" t="str">
        <f t="shared" si="7"/>
        <v>cp</v>
      </c>
      <c r="O59" s="25">
        <f t="shared" si="8"/>
        <v>90</v>
      </c>
      <c r="P59" s="49" t="str">
        <f t="shared" si="9"/>
        <v>","</v>
      </c>
      <c r="Q59" s="25" t="str">
        <f t="shared" si="10"/>
        <v/>
      </c>
      <c r="R59" t="str">
        <f>IF(S59="",IF(L59="",")],",""")],"),"), ac(")</f>
        <v>")],</v>
      </c>
      <c r="S59" s="17" t="str">
        <f t="shared" si="17"/>
        <v/>
      </c>
      <c r="T59" s="17" t="str">
        <f t="shared" si="11"/>
        <v/>
      </c>
      <c r="U59" s="17" t="str">
        <f t="shared" si="12"/>
        <v/>
      </c>
      <c r="V59" s="17" t="str">
        <f t="shared" si="18"/>
        <v/>
      </c>
      <c r="W59" s="17" t="str">
        <f t="shared" si="13"/>
        <v/>
      </c>
      <c r="X59" s="17" t="str">
        <f t="shared" si="19"/>
        <v/>
      </c>
      <c r="Y59" s="17" t="str">
        <f t="shared" si="14"/>
        <v/>
      </c>
    </row>
    <row r="60" spans="1:25" ht="24" x14ac:dyDescent="0.55000000000000004">
      <c r="A60" s="13">
        <f t="shared" si="20"/>
        <v>6</v>
      </c>
      <c r="B60" s="14" t="str">
        <f t="shared" si="15"/>
        <v>/* 6*/      [ac("Fa", "cp53","")],</v>
      </c>
      <c r="C60" s="14"/>
      <c r="D60" s="14">
        <f t="shared" si="22"/>
        <v>6</v>
      </c>
      <c r="E60" s="40" t="s">
        <v>1211</v>
      </c>
      <c r="F60" s="24" t="str">
        <f t="shared" si="21"/>
        <v>Fa</v>
      </c>
      <c r="G60" s="40" t="s">
        <v>1212</v>
      </c>
      <c r="H60" s="24">
        <f t="shared" si="16"/>
        <v>53</v>
      </c>
      <c r="I60" s="40" t="s">
        <v>1213</v>
      </c>
      <c r="J60" s="24" t="str">
        <f t="shared" si="3"/>
        <v/>
      </c>
      <c r="K60" t="str">
        <f t="shared" si="4"/>
        <v>"</v>
      </c>
      <c r="L60" s="48" t="str">
        <f t="shared" si="5"/>
        <v/>
      </c>
      <c r="M60" s="54" t="str">
        <f t="shared" si="6"/>
        <v/>
      </c>
      <c r="N60" s="55" t="str">
        <f t="shared" si="7"/>
        <v/>
      </c>
      <c r="O60" s="26" t="str">
        <f t="shared" si="8"/>
        <v/>
      </c>
      <c r="P60" s="41" t="str">
        <f t="shared" si="9"/>
        <v/>
      </c>
      <c r="Q60" s="26" t="str">
        <f t="shared" si="10"/>
        <v/>
      </c>
      <c r="R60" t="str">
        <f t="shared" ref="R60:R81" si="23">IF(S60="",IF(L60="",")],",""")],"),"), ac(")</f>
        <v>)],</v>
      </c>
      <c r="S60" s="18" t="str">
        <f t="shared" si="17"/>
        <v/>
      </c>
      <c r="T60" s="18" t="str">
        <f t="shared" si="11"/>
        <v/>
      </c>
      <c r="U60" s="18" t="str">
        <f t="shared" si="12"/>
        <v/>
      </c>
      <c r="V60" s="18" t="str">
        <f t="shared" si="18"/>
        <v/>
      </c>
      <c r="W60" s="18" t="str">
        <f t="shared" si="13"/>
        <v/>
      </c>
      <c r="X60" s="18" t="str">
        <f t="shared" si="19"/>
        <v/>
      </c>
      <c r="Y60" s="18" t="str">
        <f t="shared" si="14"/>
        <v/>
      </c>
    </row>
    <row r="61" spans="1:25" ht="24" x14ac:dyDescent="0.55000000000000004">
      <c r="A61" s="13">
        <f t="shared" si="20"/>
        <v>7</v>
      </c>
      <c r="B61" s="14" t="str">
        <f t="shared" si="15"/>
        <v>/* 7*/      [ac("Mi", "cp75","")],</v>
      </c>
      <c r="C61" s="14"/>
      <c r="D61" s="14">
        <f t="shared" si="22"/>
        <v>7</v>
      </c>
      <c r="E61" s="39" t="s">
        <v>1211</v>
      </c>
      <c r="F61" s="21" t="str">
        <f t="shared" si="21"/>
        <v>Mi</v>
      </c>
      <c r="G61" s="39" t="s">
        <v>1212</v>
      </c>
      <c r="H61" s="21">
        <f t="shared" si="16"/>
        <v>75</v>
      </c>
      <c r="I61" s="39" t="s">
        <v>1213</v>
      </c>
      <c r="J61" s="21" t="str">
        <f t="shared" si="3"/>
        <v/>
      </c>
      <c r="K61" t="str">
        <f t="shared" si="4"/>
        <v>"</v>
      </c>
      <c r="L61" s="47" t="str">
        <f t="shared" si="5"/>
        <v/>
      </c>
      <c r="M61" s="52" t="str">
        <f t="shared" si="6"/>
        <v/>
      </c>
      <c r="N61" s="53" t="str">
        <f t="shared" si="7"/>
        <v/>
      </c>
      <c r="O61" s="25" t="str">
        <f t="shared" si="8"/>
        <v/>
      </c>
      <c r="P61" s="49" t="str">
        <f t="shared" si="9"/>
        <v/>
      </c>
      <c r="Q61" s="25" t="str">
        <f t="shared" si="10"/>
        <v/>
      </c>
      <c r="R61" t="str">
        <f t="shared" si="23"/>
        <v>)],</v>
      </c>
      <c r="S61" s="17" t="str">
        <f t="shared" si="17"/>
        <v/>
      </c>
      <c r="T61" s="17" t="str">
        <f t="shared" si="11"/>
        <v/>
      </c>
      <c r="U61" s="17" t="str">
        <f t="shared" si="12"/>
        <v/>
      </c>
      <c r="V61" s="17" t="str">
        <f t="shared" si="18"/>
        <v/>
      </c>
      <c r="W61" s="17" t="str">
        <f t="shared" si="13"/>
        <v/>
      </c>
      <c r="X61" s="17" t="str">
        <f t="shared" si="19"/>
        <v/>
      </c>
      <c r="Y61" s="17" t="str">
        <f t="shared" si="14"/>
        <v/>
      </c>
    </row>
    <row r="62" spans="1:25" ht="24" x14ac:dyDescent="0.55000000000000004">
      <c r="A62" s="13">
        <f t="shared" si="20"/>
        <v>8</v>
      </c>
      <c r="B62" s="14" t="str">
        <f t="shared" si="15"/>
        <v>/* 8*/      [ac("Re", "cp2","m"), ac("Mi","cp60","")],</v>
      </c>
      <c r="C62" s="14"/>
      <c r="D62" s="14">
        <f t="shared" si="22"/>
        <v>8</v>
      </c>
      <c r="E62" s="40" t="s">
        <v>1211</v>
      </c>
      <c r="F62" s="24" t="str">
        <f t="shared" si="21"/>
        <v>Re</v>
      </c>
      <c r="G62" s="40" t="s">
        <v>1212</v>
      </c>
      <c r="H62" s="24">
        <f t="shared" si="16"/>
        <v>2</v>
      </c>
      <c r="I62" s="40" t="s">
        <v>1213</v>
      </c>
      <c r="J62" s="24" t="str">
        <f t="shared" si="3"/>
        <v>m</v>
      </c>
      <c r="K62" t="str">
        <f t="shared" si="4"/>
        <v>"), ac("</v>
      </c>
      <c r="L62" s="48" t="str">
        <f t="shared" si="5"/>
        <v>Mi</v>
      </c>
      <c r="M62" s="54" t="str">
        <f t="shared" si="6"/>
        <v>","</v>
      </c>
      <c r="N62" s="55" t="str">
        <f t="shared" si="7"/>
        <v>cp</v>
      </c>
      <c r="O62" s="26">
        <f t="shared" si="8"/>
        <v>60</v>
      </c>
      <c r="P62" s="41" t="str">
        <f t="shared" si="9"/>
        <v>","</v>
      </c>
      <c r="Q62" s="26" t="str">
        <f t="shared" si="10"/>
        <v/>
      </c>
      <c r="R62" t="str">
        <f t="shared" si="23"/>
        <v>")],</v>
      </c>
      <c r="S62" s="18" t="str">
        <f t="shared" si="17"/>
        <v/>
      </c>
      <c r="T62" s="18" t="str">
        <f t="shared" si="11"/>
        <v/>
      </c>
      <c r="U62" s="18" t="str">
        <f t="shared" si="12"/>
        <v/>
      </c>
      <c r="V62" s="18" t="str">
        <f t="shared" si="18"/>
        <v/>
      </c>
      <c r="W62" s="18" t="str">
        <f t="shared" si="13"/>
        <v/>
      </c>
      <c r="X62" s="18" t="str">
        <f t="shared" si="19"/>
        <v/>
      </c>
      <c r="Y62" s="18" t="str">
        <f t="shared" si="14"/>
        <v/>
      </c>
    </row>
    <row r="63" spans="1:25" ht="24" x14ac:dyDescent="0.55000000000000004">
      <c r="A63" s="13">
        <f t="shared" si="20"/>
        <v>9</v>
      </c>
      <c r="B63" s="14" t="str">
        <f t="shared" si="15"/>
        <v>/* 9*/      [ac("Re", "cp2","m"), ac("Mi","cp38","")],</v>
      </c>
      <c r="C63" s="14"/>
      <c r="D63" s="14">
        <f t="shared" si="22"/>
        <v>9</v>
      </c>
      <c r="E63" s="39" t="s">
        <v>1211</v>
      </c>
      <c r="F63" s="21" t="str">
        <f t="shared" si="21"/>
        <v>Re</v>
      </c>
      <c r="G63" s="39" t="s">
        <v>1212</v>
      </c>
      <c r="H63" s="21">
        <f t="shared" si="16"/>
        <v>2</v>
      </c>
      <c r="I63" s="39" t="s">
        <v>1213</v>
      </c>
      <c r="J63" s="21" t="str">
        <f t="shared" si="3"/>
        <v>m</v>
      </c>
      <c r="K63" t="str">
        <f t="shared" si="4"/>
        <v>"), ac("</v>
      </c>
      <c r="L63" s="47" t="str">
        <f t="shared" si="5"/>
        <v>Mi</v>
      </c>
      <c r="M63" s="52" t="str">
        <f t="shared" si="6"/>
        <v>","</v>
      </c>
      <c r="N63" s="53" t="str">
        <f t="shared" si="7"/>
        <v>cp</v>
      </c>
      <c r="O63" s="25">
        <f t="shared" si="8"/>
        <v>38</v>
      </c>
      <c r="P63" s="49" t="str">
        <f t="shared" si="9"/>
        <v>","</v>
      </c>
      <c r="Q63" s="25" t="str">
        <f t="shared" si="10"/>
        <v/>
      </c>
      <c r="R63" t="str">
        <f t="shared" si="23"/>
        <v>")],</v>
      </c>
      <c r="S63" s="17" t="str">
        <f t="shared" si="17"/>
        <v/>
      </c>
      <c r="T63" s="17" t="str">
        <f t="shared" si="11"/>
        <v/>
      </c>
      <c r="U63" s="17" t="str">
        <f t="shared" si="12"/>
        <v/>
      </c>
      <c r="V63" s="17" t="str">
        <f t="shared" si="18"/>
        <v/>
      </c>
      <c r="W63" s="17" t="str">
        <f t="shared" si="13"/>
        <v/>
      </c>
      <c r="X63" s="17" t="str">
        <f t="shared" si="19"/>
        <v/>
      </c>
      <c r="Y63" s="17" t="str">
        <f t="shared" si="14"/>
        <v/>
      </c>
    </row>
    <row r="64" spans="1:25" ht="24" x14ac:dyDescent="0.55000000000000004">
      <c r="A64" s="13">
        <f t="shared" si="20"/>
        <v>10</v>
      </c>
      <c r="B64" s="14" t="str">
        <f t="shared" si="15"/>
        <v>/* 10*/      [ac("Re", "cp16","m"), ac("Mi","cp69","")],</v>
      </c>
      <c r="C64" s="14"/>
      <c r="D64" s="14">
        <f t="shared" si="22"/>
        <v>10</v>
      </c>
      <c r="E64" s="40" t="s">
        <v>1211</v>
      </c>
      <c r="F64" s="24" t="str">
        <f t="shared" si="21"/>
        <v>Re</v>
      </c>
      <c r="G64" s="40" t="s">
        <v>1212</v>
      </c>
      <c r="H64" s="24">
        <f t="shared" si="16"/>
        <v>16</v>
      </c>
      <c r="I64" s="40" t="s">
        <v>1213</v>
      </c>
      <c r="J64" s="24" t="str">
        <f t="shared" si="3"/>
        <v>m</v>
      </c>
      <c r="K64" t="str">
        <f>IF(L64="","""","""), ac(""")</f>
        <v>"), ac("</v>
      </c>
      <c r="L64" s="48" t="str">
        <f t="shared" si="5"/>
        <v>Mi</v>
      </c>
      <c r="M64" s="54" t="str">
        <f t="shared" si="6"/>
        <v>","</v>
      </c>
      <c r="N64" s="55" t="str">
        <f t="shared" si="7"/>
        <v>cp</v>
      </c>
      <c r="O64" s="26">
        <f t="shared" si="8"/>
        <v>69</v>
      </c>
      <c r="P64" s="41" t="str">
        <f t="shared" si="9"/>
        <v>","</v>
      </c>
      <c r="Q64" s="26" t="str">
        <f t="shared" si="10"/>
        <v/>
      </c>
      <c r="R64" t="str">
        <f t="shared" si="23"/>
        <v>")],</v>
      </c>
      <c r="S64" s="18" t="str">
        <f t="shared" si="17"/>
        <v/>
      </c>
      <c r="T64" s="18" t="str">
        <f t="shared" si="11"/>
        <v/>
      </c>
      <c r="U64" s="18" t="str">
        <f t="shared" si="12"/>
        <v/>
      </c>
      <c r="V64" s="18" t="str">
        <f t="shared" si="18"/>
        <v/>
      </c>
      <c r="W64" s="18" t="str">
        <f t="shared" si="13"/>
        <v/>
      </c>
      <c r="X64" s="18" t="str">
        <f t="shared" si="19"/>
        <v/>
      </c>
      <c r="Y64" s="18" t="str">
        <f t="shared" si="14"/>
        <v/>
      </c>
    </row>
    <row r="65" spans="1:25" ht="24" x14ac:dyDescent="0.55000000000000004">
      <c r="A65" s="13">
        <f t="shared" si="20"/>
        <v>11</v>
      </c>
      <c r="B65" s="14" t="str">
        <f t="shared" si="15"/>
        <v>/* 11*/      [ac("Fa", "cp47","")],</v>
      </c>
      <c r="C65" s="14"/>
      <c r="D65" s="14">
        <f t="shared" si="22"/>
        <v>11</v>
      </c>
      <c r="E65" s="39" t="s">
        <v>1211</v>
      </c>
      <c r="F65" s="21" t="str">
        <f t="shared" si="21"/>
        <v>Fa</v>
      </c>
      <c r="G65" s="39" t="s">
        <v>1212</v>
      </c>
      <c r="H65" s="21">
        <f t="shared" si="16"/>
        <v>47</v>
      </c>
      <c r="I65" s="39" t="s">
        <v>1213</v>
      </c>
      <c r="J65" s="21" t="str">
        <f t="shared" si="3"/>
        <v/>
      </c>
      <c r="K65" t="str">
        <f t="shared" ref="K65:K81" si="24">IF(L65="","""","""), ac(""")</f>
        <v>"</v>
      </c>
      <c r="L65" s="47" t="str">
        <f t="shared" si="5"/>
        <v/>
      </c>
      <c r="M65" s="52" t="str">
        <f t="shared" si="6"/>
        <v/>
      </c>
      <c r="N65" s="53" t="str">
        <f t="shared" si="7"/>
        <v/>
      </c>
      <c r="O65" s="25" t="str">
        <f t="shared" si="8"/>
        <v/>
      </c>
      <c r="P65" s="49" t="str">
        <f t="shared" si="9"/>
        <v/>
      </c>
      <c r="Q65" s="25" t="str">
        <f t="shared" si="10"/>
        <v/>
      </c>
      <c r="R65" t="str">
        <f t="shared" si="23"/>
        <v>)],</v>
      </c>
      <c r="S65" s="17" t="str">
        <f t="shared" si="17"/>
        <v/>
      </c>
      <c r="T65" s="17" t="str">
        <f t="shared" si="11"/>
        <v/>
      </c>
      <c r="U65" s="17" t="str">
        <f t="shared" si="12"/>
        <v/>
      </c>
      <c r="V65" s="17" t="str">
        <f t="shared" si="18"/>
        <v/>
      </c>
      <c r="W65" s="17" t="str">
        <f t="shared" si="13"/>
        <v/>
      </c>
      <c r="X65" s="17" t="str">
        <f t="shared" si="19"/>
        <v/>
      </c>
      <c r="Y65" s="17" t="str">
        <f t="shared" si="14"/>
        <v/>
      </c>
    </row>
    <row r="66" spans="1:25" ht="24" x14ac:dyDescent="0.55000000000000004">
      <c r="A66" s="13">
        <f t="shared" si="20"/>
        <v>12</v>
      </c>
      <c r="B66" s="14" t="str">
        <f t="shared" si="15"/>
        <v>/* 12*/      [ac("Mi", "cp50","")],</v>
      </c>
      <c r="C66" s="14"/>
      <c r="D66" s="14">
        <f t="shared" si="22"/>
        <v>12</v>
      </c>
      <c r="E66" s="40" t="s">
        <v>1211</v>
      </c>
      <c r="F66" s="24" t="str">
        <f t="shared" si="21"/>
        <v>Mi</v>
      </c>
      <c r="G66" s="40" t="s">
        <v>1212</v>
      </c>
      <c r="H66" s="24">
        <f t="shared" si="16"/>
        <v>50</v>
      </c>
      <c r="I66" s="40" t="s">
        <v>1213</v>
      </c>
      <c r="J66" s="24" t="str">
        <f t="shared" si="3"/>
        <v/>
      </c>
      <c r="K66" t="str">
        <f t="shared" si="24"/>
        <v>"</v>
      </c>
      <c r="L66" s="48" t="str">
        <f t="shared" si="5"/>
        <v/>
      </c>
      <c r="M66" s="54" t="str">
        <f t="shared" si="6"/>
        <v/>
      </c>
      <c r="N66" s="55" t="str">
        <f t="shared" si="7"/>
        <v/>
      </c>
      <c r="O66" s="26" t="str">
        <f t="shared" si="8"/>
        <v/>
      </c>
      <c r="P66" s="41" t="str">
        <f t="shared" si="9"/>
        <v/>
      </c>
      <c r="Q66" s="26" t="str">
        <f t="shared" si="10"/>
        <v/>
      </c>
      <c r="R66" t="str">
        <f t="shared" si="23"/>
        <v>)],</v>
      </c>
      <c r="S66" s="18" t="str">
        <f t="shared" si="17"/>
        <v/>
      </c>
      <c r="T66" s="18" t="str">
        <f t="shared" si="11"/>
        <v/>
      </c>
      <c r="U66" s="18" t="str">
        <f t="shared" si="12"/>
        <v/>
      </c>
      <c r="V66" s="18" t="str">
        <f t="shared" si="18"/>
        <v/>
      </c>
      <c r="W66" s="18" t="str">
        <f t="shared" si="13"/>
        <v/>
      </c>
      <c r="X66" s="18" t="str">
        <f t="shared" si="19"/>
        <v/>
      </c>
      <c r="Y66" s="18" t="str">
        <f t="shared" si="14"/>
        <v/>
      </c>
    </row>
    <row r="67" spans="1:25" ht="24" x14ac:dyDescent="0.55000000000000004">
      <c r="A67" s="13">
        <f t="shared" si="20"/>
        <v>13</v>
      </c>
      <c r="B67" s="14" t="str">
        <f t="shared" si="15"/>
        <v>/* 13*/      [ac("La", "cp2","7"), ac("Re","cp94","m")],</v>
      </c>
      <c r="C67" s="14"/>
      <c r="D67" s="14">
        <f t="shared" si="22"/>
        <v>13</v>
      </c>
      <c r="E67" s="39" t="s">
        <v>1211</v>
      </c>
      <c r="F67" s="21" t="str">
        <f t="shared" si="21"/>
        <v>La</v>
      </c>
      <c r="G67" s="39" t="s">
        <v>1212</v>
      </c>
      <c r="H67" s="21">
        <f t="shared" si="16"/>
        <v>2</v>
      </c>
      <c r="I67" s="39" t="s">
        <v>1213</v>
      </c>
      <c r="J67" s="21">
        <f t="shared" si="3"/>
        <v>7</v>
      </c>
      <c r="K67" t="str">
        <f t="shared" si="24"/>
        <v>"), ac("</v>
      </c>
      <c r="L67" s="47" t="str">
        <f t="shared" si="5"/>
        <v>Re</v>
      </c>
      <c r="M67" s="52" t="str">
        <f t="shared" si="6"/>
        <v>","</v>
      </c>
      <c r="N67" s="53" t="str">
        <f t="shared" si="7"/>
        <v>cp</v>
      </c>
      <c r="O67" s="25">
        <f t="shared" si="8"/>
        <v>94</v>
      </c>
      <c r="P67" s="49" t="str">
        <f t="shared" si="9"/>
        <v>","</v>
      </c>
      <c r="Q67" s="25" t="str">
        <f t="shared" si="10"/>
        <v>m</v>
      </c>
      <c r="R67" t="str">
        <f t="shared" si="23"/>
        <v>")],</v>
      </c>
      <c r="S67" s="17" t="str">
        <f t="shared" si="17"/>
        <v/>
      </c>
      <c r="T67" s="17" t="str">
        <f t="shared" si="11"/>
        <v/>
      </c>
      <c r="U67" s="17" t="str">
        <f t="shared" si="12"/>
        <v/>
      </c>
      <c r="V67" s="17" t="str">
        <f t="shared" si="18"/>
        <v/>
      </c>
      <c r="W67" s="17" t="str">
        <f t="shared" si="13"/>
        <v/>
      </c>
      <c r="X67" s="17" t="str">
        <f t="shared" si="19"/>
        <v/>
      </c>
      <c r="Y67" s="17" t="str">
        <f t="shared" si="14"/>
        <v/>
      </c>
    </row>
    <row r="68" spans="1:25" ht="24" x14ac:dyDescent="0.55000000000000004">
      <c r="A68" s="13">
        <f t="shared" si="20"/>
        <v>14</v>
      </c>
      <c r="B68" s="14" t="str">
        <f t="shared" si="15"/>
        <v>/* 14*/      [ac("Mi", "cp71","")],</v>
      </c>
      <c r="C68" s="14"/>
      <c r="D68" s="14">
        <f t="shared" si="22"/>
        <v>14</v>
      </c>
      <c r="E68" s="40" t="s">
        <v>1211</v>
      </c>
      <c r="F68" s="24" t="str">
        <f t="shared" si="21"/>
        <v>Mi</v>
      </c>
      <c r="G68" s="40" t="s">
        <v>1212</v>
      </c>
      <c r="H68" s="24">
        <f t="shared" si="16"/>
        <v>71</v>
      </c>
      <c r="I68" s="40" t="s">
        <v>1213</v>
      </c>
      <c r="J68" s="24" t="str">
        <f t="shared" si="3"/>
        <v/>
      </c>
      <c r="K68" t="str">
        <f t="shared" si="24"/>
        <v>"</v>
      </c>
      <c r="L68" s="48" t="str">
        <f t="shared" si="5"/>
        <v/>
      </c>
      <c r="M68" s="54" t="str">
        <f t="shared" si="6"/>
        <v/>
      </c>
      <c r="N68" s="55" t="str">
        <f t="shared" si="7"/>
        <v/>
      </c>
      <c r="O68" s="26" t="str">
        <f t="shared" si="8"/>
        <v/>
      </c>
      <c r="P68" s="41" t="str">
        <f t="shared" si="9"/>
        <v/>
      </c>
      <c r="Q68" s="26" t="str">
        <f t="shared" si="10"/>
        <v/>
      </c>
      <c r="R68" t="str">
        <f t="shared" si="23"/>
        <v>)],</v>
      </c>
      <c r="S68" s="18" t="str">
        <f t="shared" si="17"/>
        <v/>
      </c>
      <c r="T68" s="18" t="str">
        <f t="shared" si="11"/>
        <v/>
      </c>
      <c r="U68" s="18" t="str">
        <f t="shared" si="12"/>
        <v/>
      </c>
      <c r="V68" s="18" t="str">
        <f t="shared" si="18"/>
        <v/>
      </c>
      <c r="W68" s="18" t="str">
        <f t="shared" si="13"/>
        <v/>
      </c>
      <c r="X68" s="18" t="str">
        <f t="shared" si="19"/>
        <v/>
      </c>
      <c r="Y68" s="18" t="str">
        <f t="shared" si="14"/>
        <v/>
      </c>
    </row>
    <row r="69" spans="1:25" ht="24" x14ac:dyDescent="0.55000000000000004">
      <c r="A69" s="13">
        <f t="shared" si="20"/>
        <v>15</v>
      </c>
      <c r="B69" s="14" t="str">
        <f t="shared" si="15"/>
        <v>/* 15*/      [ac("Re", "cp2","m"), ac("Mi","cp90","")],</v>
      </c>
      <c r="C69" s="14"/>
      <c r="D69" s="14">
        <f t="shared" si="22"/>
        <v>15</v>
      </c>
      <c r="E69" s="39" t="s">
        <v>1211</v>
      </c>
      <c r="F69" s="21" t="str">
        <f t="shared" si="21"/>
        <v>Re</v>
      </c>
      <c r="G69" s="39" t="s">
        <v>1212</v>
      </c>
      <c r="H69" s="21">
        <f t="shared" si="16"/>
        <v>2</v>
      </c>
      <c r="I69" s="39" t="s">
        <v>1213</v>
      </c>
      <c r="J69" s="21" t="str">
        <f t="shared" si="3"/>
        <v>m</v>
      </c>
      <c r="K69" t="str">
        <f t="shared" si="24"/>
        <v>"), ac("</v>
      </c>
      <c r="L69" s="47" t="str">
        <f t="shared" si="5"/>
        <v>Mi</v>
      </c>
      <c r="M69" s="52" t="str">
        <f t="shared" si="6"/>
        <v>","</v>
      </c>
      <c r="N69" s="53" t="str">
        <f t="shared" si="7"/>
        <v>cp</v>
      </c>
      <c r="O69" s="25">
        <f t="shared" si="8"/>
        <v>90</v>
      </c>
      <c r="P69" s="49" t="str">
        <f t="shared" si="9"/>
        <v>","</v>
      </c>
      <c r="Q69" s="25" t="str">
        <f t="shared" si="10"/>
        <v/>
      </c>
      <c r="R69" t="str">
        <f t="shared" si="23"/>
        <v>")],</v>
      </c>
      <c r="S69" s="17" t="str">
        <f t="shared" si="17"/>
        <v/>
      </c>
      <c r="T69" s="17" t="str">
        <f t="shared" si="11"/>
        <v/>
      </c>
      <c r="U69" s="17" t="str">
        <f t="shared" si="12"/>
        <v/>
      </c>
      <c r="V69" s="17" t="str">
        <f t="shared" si="18"/>
        <v/>
      </c>
      <c r="W69" s="17" t="str">
        <f t="shared" si="13"/>
        <v/>
      </c>
      <c r="X69" s="17" t="str">
        <f t="shared" si="19"/>
        <v/>
      </c>
      <c r="Y69" s="17" t="str">
        <f t="shared" si="14"/>
        <v/>
      </c>
    </row>
    <row r="70" spans="1:25" ht="24" x14ac:dyDescent="0.55000000000000004">
      <c r="A70" s="13">
        <f t="shared" si="20"/>
        <v>16</v>
      </c>
      <c r="B70" s="14" t="str">
        <f t="shared" si="15"/>
        <v>/* 16*/      [ac("Re", "cp2","m"), ac("Mi","cp98","")],</v>
      </c>
      <c r="C70" s="14"/>
      <c r="D70" s="14">
        <f t="shared" si="22"/>
        <v>16</v>
      </c>
      <c r="E70" s="40" t="s">
        <v>1211</v>
      </c>
      <c r="F70" s="24" t="str">
        <f t="shared" si="21"/>
        <v>Re</v>
      </c>
      <c r="G70" s="40" t="s">
        <v>1212</v>
      </c>
      <c r="H70" s="24">
        <f t="shared" si="16"/>
        <v>2</v>
      </c>
      <c r="I70" s="40" t="s">
        <v>1213</v>
      </c>
      <c r="J70" s="24" t="str">
        <f t="shared" si="3"/>
        <v>m</v>
      </c>
      <c r="K70" t="str">
        <f t="shared" si="24"/>
        <v>"), ac("</v>
      </c>
      <c r="L70" s="48" t="str">
        <f t="shared" si="5"/>
        <v>Mi</v>
      </c>
      <c r="M70" s="54" t="str">
        <f t="shared" si="6"/>
        <v>","</v>
      </c>
      <c r="N70" s="55" t="str">
        <f t="shared" si="7"/>
        <v>cp</v>
      </c>
      <c r="O70" s="26">
        <f t="shared" si="8"/>
        <v>98</v>
      </c>
      <c r="P70" s="41" t="str">
        <f t="shared" si="9"/>
        <v>","</v>
      </c>
      <c r="Q70" s="26" t="str">
        <f t="shared" si="10"/>
        <v/>
      </c>
      <c r="R70" t="str">
        <f t="shared" si="23"/>
        <v>")],</v>
      </c>
      <c r="S70" s="18" t="str">
        <f t="shared" si="17"/>
        <v/>
      </c>
      <c r="T70" s="18" t="str">
        <f t="shared" si="11"/>
        <v/>
      </c>
      <c r="U70" s="18" t="str">
        <f t="shared" si="12"/>
        <v/>
      </c>
      <c r="V70" s="18" t="str">
        <f t="shared" si="18"/>
        <v/>
      </c>
      <c r="W70" s="18" t="str">
        <f t="shared" si="13"/>
        <v/>
      </c>
      <c r="X70" s="18" t="str">
        <f t="shared" si="19"/>
        <v/>
      </c>
      <c r="Y70" s="18" t="str">
        <f t="shared" si="14"/>
        <v/>
      </c>
    </row>
    <row r="71" spans="1:25" ht="24" x14ac:dyDescent="0.55000000000000004">
      <c r="A71" s="13">
        <f t="shared" si="20"/>
        <v>17</v>
      </c>
      <c r="B71" s="14" t="str">
        <f t="shared" si="15"/>
        <v>/* 17*/      [ac("Fa", "cp81","")],</v>
      </c>
      <c r="C71" s="14"/>
      <c r="D71" s="14">
        <f t="shared" si="22"/>
        <v>17</v>
      </c>
      <c r="E71" s="39" t="s">
        <v>1211</v>
      </c>
      <c r="F71" s="21" t="str">
        <f t="shared" si="21"/>
        <v>Fa</v>
      </c>
      <c r="G71" s="39" t="s">
        <v>1212</v>
      </c>
      <c r="H71" s="21">
        <f t="shared" si="16"/>
        <v>81</v>
      </c>
      <c r="I71" s="39" t="s">
        <v>1213</v>
      </c>
      <c r="J71" s="21" t="str">
        <f t="shared" si="3"/>
        <v/>
      </c>
      <c r="K71" t="str">
        <f t="shared" si="24"/>
        <v>"</v>
      </c>
      <c r="L71" s="47" t="str">
        <f t="shared" si="5"/>
        <v/>
      </c>
      <c r="M71" s="52" t="str">
        <f t="shared" si="6"/>
        <v/>
      </c>
      <c r="N71" s="53" t="str">
        <f t="shared" si="7"/>
        <v/>
      </c>
      <c r="O71" s="25" t="str">
        <f t="shared" si="8"/>
        <v/>
      </c>
      <c r="P71" s="49" t="str">
        <f t="shared" si="9"/>
        <v/>
      </c>
      <c r="Q71" s="25" t="str">
        <f t="shared" si="10"/>
        <v/>
      </c>
      <c r="R71" t="str">
        <f t="shared" si="23"/>
        <v>)],</v>
      </c>
      <c r="S71" s="17" t="str">
        <f t="shared" si="17"/>
        <v/>
      </c>
      <c r="T71" s="17" t="str">
        <f t="shared" si="11"/>
        <v/>
      </c>
      <c r="U71" s="17" t="str">
        <f t="shared" si="12"/>
        <v/>
      </c>
      <c r="V71" s="17" t="str">
        <f t="shared" si="18"/>
        <v/>
      </c>
      <c r="W71" s="17" t="str">
        <f t="shared" si="13"/>
        <v/>
      </c>
      <c r="X71" s="17" t="str">
        <f t="shared" si="19"/>
        <v/>
      </c>
      <c r="Y71" s="17" t="str">
        <f t="shared" si="14"/>
        <v/>
      </c>
    </row>
    <row r="72" spans="1:25" ht="24" outlineLevel="1" x14ac:dyDescent="0.55000000000000004">
      <c r="A72" s="13">
        <f t="shared" si="20"/>
        <v>18</v>
      </c>
      <c r="B72" s="14" t="str">
        <f t="shared" si="15"/>
        <v>/* 18*/      [ac("Mi", "cp47","")],</v>
      </c>
      <c r="C72" s="14"/>
      <c r="D72" s="14">
        <f t="shared" si="22"/>
        <v>18</v>
      </c>
      <c r="E72" s="40" t="s">
        <v>1211</v>
      </c>
      <c r="F72" s="24" t="str">
        <f t="shared" si="21"/>
        <v>Mi</v>
      </c>
      <c r="G72" s="40" t="s">
        <v>1212</v>
      </c>
      <c r="H72" s="24">
        <f t="shared" si="16"/>
        <v>47</v>
      </c>
      <c r="I72" s="40" t="s">
        <v>1213</v>
      </c>
      <c r="J72" s="24" t="str">
        <f t="shared" si="3"/>
        <v/>
      </c>
      <c r="K72" t="str">
        <f t="shared" si="24"/>
        <v>"</v>
      </c>
      <c r="L72" s="48" t="str">
        <f t="shared" si="5"/>
        <v/>
      </c>
      <c r="M72" s="54" t="str">
        <f t="shared" si="6"/>
        <v/>
      </c>
      <c r="N72" s="55" t="str">
        <f t="shared" si="7"/>
        <v/>
      </c>
      <c r="O72" s="26" t="str">
        <f t="shared" si="8"/>
        <v/>
      </c>
      <c r="P72" s="41" t="str">
        <f t="shared" si="9"/>
        <v/>
      </c>
      <c r="Q72" s="26" t="str">
        <f t="shared" si="10"/>
        <v/>
      </c>
      <c r="R72" t="str">
        <f t="shared" si="23"/>
        <v>)],</v>
      </c>
      <c r="S72" s="18" t="str">
        <f t="shared" si="17"/>
        <v/>
      </c>
      <c r="T72" s="18" t="str">
        <f t="shared" si="11"/>
        <v/>
      </c>
      <c r="U72" s="18" t="str">
        <f t="shared" si="12"/>
        <v/>
      </c>
      <c r="V72" s="18" t="str">
        <f t="shared" si="18"/>
        <v/>
      </c>
      <c r="W72" s="18" t="str">
        <f t="shared" si="13"/>
        <v/>
      </c>
      <c r="X72" s="18" t="str">
        <f t="shared" si="19"/>
        <v/>
      </c>
      <c r="Y72" s="18" t="str">
        <f t="shared" si="14"/>
        <v/>
      </c>
    </row>
    <row r="73" spans="1:25" ht="24" outlineLevel="1" x14ac:dyDescent="0.55000000000000004">
      <c r="A73" s="13">
        <f t="shared" si="20"/>
        <v>19</v>
      </c>
      <c r="B73" s="14" t="str">
        <f t="shared" si="15"/>
        <v>/* 19*/      [ac("Re", "cp2","m"), ac("Mi","cp74","")],</v>
      </c>
      <c r="C73" s="14"/>
      <c r="D73" s="14">
        <f t="shared" si="22"/>
        <v>19</v>
      </c>
      <c r="E73" s="39" t="s">
        <v>1211</v>
      </c>
      <c r="F73" s="21" t="str">
        <f t="shared" si="21"/>
        <v>Re</v>
      </c>
      <c r="G73" s="39" t="s">
        <v>1212</v>
      </c>
      <c r="H73" s="21">
        <f t="shared" si="16"/>
        <v>2</v>
      </c>
      <c r="I73" s="39" t="s">
        <v>1213</v>
      </c>
      <c r="J73" s="21" t="str">
        <f t="shared" si="3"/>
        <v>m</v>
      </c>
      <c r="K73" t="str">
        <f t="shared" si="24"/>
        <v>"), ac("</v>
      </c>
      <c r="L73" s="47" t="str">
        <f t="shared" si="5"/>
        <v>Mi</v>
      </c>
      <c r="M73" s="52" t="str">
        <f t="shared" si="6"/>
        <v>","</v>
      </c>
      <c r="N73" s="53" t="str">
        <f t="shared" si="7"/>
        <v>cp</v>
      </c>
      <c r="O73" s="25">
        <f t="shared" si="8"/>
        <v>74</v>
      </c>
      <c r="P73" s="49" t="str">
        <f t="shared" si="9"/>
        <v>","</v>
      </c>
      <c r="Q73" s="25" t="str">
        <f t="shared" si="10"/>
        <v/>
      </c>
      <c r="R73" t="str">
        <f t="shared" si="23"/>
        <v>")],</v>
      </c>
      <c r="S73" s="17" t="str">
        <f t="shared" si="17"/>
        <v/>
      </c>
      <c r="T73" s="17" t="str">
        <f t="shared" si="11"/>
        <v/>
      </c>
      <c r="U73" s="17" t="str">
        <f t="shared" si="12"/>
        <v/>
      </c>
      <c r="V73" s="17" t="str">
        <f t="shared" si="18"/>
        <v/>
      </c>
      <c r="W73" s="17" t="str">
        <f t="shared" si="13"/>
        <v/>
      </c>
      <c r="X73" s="17" t="str">
        <f t="shared" si="19"/>
        <v/>
      </c>
      <c r="Y73" s="17" t="str">
        <f t="shared" si="14"/>
        <v/>
      </c>
    </row>
    <row r="74" spans="1:25" ht="24" outlineLevel="1" x14ac:dyDescent="0.55000000000000004">
      <c r="A74" s="13">
        <f t="shared" si="20"/>
        <v>20</v>
      </c>
      <c r="B74" s="14" t="str">
        <f t="shared" si="15"/>
        <v>/* 20*/      [ac("La", "cp2","7"), ac("Re","cp69","m")],</v>
      </c>
      <c r="C74" s="14"/>
      <c r="D74" s="14">
        <f t="shared" si="22"/>
        <v>20</v>
      </c>
      <c r="E74" s="40" t="s">
        <v>1211</v>
      </c>
      <c r="F74" s="24" t="str">
        <f t="shared" si="21"/>
        <v>La</v>
      </c>
      <c r="G74" s="40" t="s">
        <v>1212</v>
      </c>
      <c r="H74" s="24">
        <f t="shared" si="16"/>
        <v>2</v>
      </c>
      <c r="I74" s="40" t="s">
        <v>1213</v>
      </c>
      <c r="J74" s="24">
        <f t="shared" si="3"/>
        <v>7</v>
      </c>
      <c r="K74" t="str">
        <f t="shared" si="24"/>
        <v>"), ac("</v>
      </c>
      <c r="L74" s="48" t="str">
        <f t="shared" si="5"/>
        <v>Re</v>
      </c>
      <c r="M74" s="54" t="str">
        <f t="shared" si="6"/>
        <v>","</v>
      </c>
      <c r="N74" s="55" t="str">
        <f t="shared" si="7"/>
        <v>cp</v>
      </c>
      <c r="O74" s="26">
        <f t="shared" si="8"/>
        <v>69</v>
      </c>
      <c r="P74" s="41" t="str">
        <f t="shared" si="9"/>
        <v>","</v>
      </c>
      <c r="Q74" s="26" t="str">
        <f t="shared" si="10"/>
        <v>m</v>
      </c>
      <c r="R74" t="str">
        <f t="shared" si="23"/>
        <v>")],</v>
      </c>
      <c r="S74" s="18" t="str">
        <f t="shared" si="17"/>
        <v/>
      </c>
      <c r="T74" s="18" t="str">
        <f t="shared" si="11"/>
        <v/>
      </c>
      <c r="U74" s="18" t="str">
        <f t="shared" si="12"/>
        <v/>
      </c>
      <c r="V74" s="18" t="str">
        <f t="shared" si="18"/>
        <v/>
      </c>
      <c r="W74" s="18" t="str">
        <f t="shared" si="13"/>
        <v/>
      </c>
      <c r="X74" s="18" t="str">
        <f t="shared" si="19"/>
        <v/>
      </c>
      <c r="Y74" s="18" t="str">
        <f t="shared" si="14"/>
        <v/>
      </c>
    </row>
    <row r="75" spans="1:25" ht="24" outlineLevel="1" x14ac:dyDescent="0.55000000000000004">
      <c r="A75" s="13">
        <f t="shared" si="20"/>
        <v>21</v>
      </c>
      <c r="B75" s="14" t="str">
        <f t="shared" si="15"/>
        <v>/* 21*/      [ac("Mi", "cp68","")],</v>
      </c>
      <c r="C75" s="14"/>
      <c r="D75" s="14">
        <f t="shared" si="22"/>
        <v>21</v>
      </c>
      <c r="E75" s="39" t="s">
        <v>1211</v>
      </c>
      <c r="F75" s="21" t="str">
        <f t="shared" si="21"/>
        <v>Mi</v>
      </c>
      <c r="G75" s="39" t="s">
        <v>1212</v>
      </c>
      <c r="H75" s="21">
        <f t="shared" si="16"/>
        <v>68</v>
      </c>
      <c r="I75" s="39" t="s">
        <v>1213</v>
      </c>
      <c r="J75" s="21" t="str">
        <f t="shared" si="3"/>
        <v/>
      </c>
      <c r="K75" t="str">
        <f t="shared" si="24"/>
        <v>"</v>
      </c>
      <c r="L75" s="47" t="str">
        <f t="shared" si="5"/>
        <v/>
      </c>
      <c r="M75" s="52" t="str">
        <f t="shared" si="6"/>
        <v/>
      </c>
      <c r="N75" s="53" t="str">
        <f t="shared" si="7"/>
        <v/>
      </c>
      <c r="O75" s="25" t="str">
        <f t="shared" si="8"/>
        <v/>
      </c>
      <c r="P75" s="49" t="str">
        <f t="shared" si="9"/>
        <v/>
      </c>
      <c r="Q75" s="25" t="str">
        <f t="shared" si="10"/>
        <v/>
      </c>
      <c r="R75" t="str">
        <f t="shared" si="23"/>
        <v>)],</v>
      </c>
      <c r="S75" s="17" t="str">
        <f t="shared" si="17"/>
        <v/>
      </c>
      <c r="T75" s="17" t="str">
        <f t="shared" si="11"/>
        <v/>
      </c>
      <c r="U75" s="17" t="str">
        <f t="shared" si="12"/>
        <v/>
      </c>
      <c r="V75" s="17" t="str">
        <f t="shared" si="18"/>
        <v/>
      </c>
      <c r="W75" s="17" t="str">
        <f t="shared" si="13"/>
        <v/>
      </c>
      <c r="X75" s="17" t="str">
        <f t="shared" si="19"/>
        <v/>
      </c>
      <c r="Y75" s="17" t="str">
        <f t="shared" si="14"/>
        <v/>
      </c>
    </row>
    <row r="76" spans="1:25" ht="24" outlineLevel="1" x14ac:dyDescent="0.55000000000000004">
      <c r="A76" s="13">
        <f t="shared" si="20"/>
        <v>22</v>
      </c>
      <c r="B76" s="14" t="str">
        <f t="shared" si="15"/>
        <v>/* 22*/      [ac("Re", "cp2","m"), ac("Mi","cp91","")],</v>
      </c>
      <c r="C76" s="14"/>
      <c r="D76" s="14">
        <f t="shared" si="22"/>
        <v>22</v>
      </c>
      <c r="E76" s="40" t="s">
        <v>1211</v>
      </c>
      <c r="F76" s="24" t="str">
        <f t="shared" si="21"/>
        <v>Re</v>
      </c>
      <c r="G76" s="40" t="s">
        <v>1212</v>
      </c>
      <c r="H76" s="24">
        <f t="shared" si="16"/>
        <v>2</v>
      </c>
      <c r="I76" s="40" t="s">
        <v>1213</v>
      </c>
      <c r="J76" s="24" t="str">
        <f t="shared" si="3"/>
        <v>m</v>
      </c>
      <c r="K76" t="str">
        <f t="shared" si="24"/>
        <v>"), ac("</v>
      </c>
      <c r="L76" s="48" t="str">
        <f t="shared" si="5"/>
        <v>Mi</v>
      </c>
      <c r="M76" s="54" t="str">
        <f t="shared" si="6"/>
        <v>","</v>
      </c>
      <c r="N76" s="55" t="str">
        <f t="shared" si="7"/>
        <v>cp</v>
      </c>
      <c r="O76" s="26">
        <f t="shared" si="8"/>
        <v>91</v>
      </c>
      <c r="P76" s="41" t="str">
        <f t="shared" si="9"/>
        <v>","</v>
      </c>
      <c r="Q76" s="26" t="str">
        <f t="shared" si="10"/>
        <v/>
      </c>
      <c r="R76" t="str">
        <f t="shared" si="23"/>
        <v>")],</v>
      </c>
      <c r="S76" s="18" t="str">
        <f t="shared" si="17"/>
        <v/>
      </c>
      <c r="T76" s="18" t="str">
        <f t="shared" si="11"/>
        <v/>
      </c>
      <c r="U76" s="18" t="str">
        <f t="shared" si="12"/>
        <v/>
      </c>
      <c r="V76" s="18" t="str">
        <f t="shared" si="18"/>
        <v/>
      </c>
      <c r="W76" s="18" t="str">
        <f t="shared" si="13"/>
        <v/>
      </c>
      <c r="X76" s="18" t="str">
        <f t="shared" si="19"/>
        <v/>
      </c>
      <c r="Y76" s="18" t="str">
        <f t="shared" si="14"/>
        <v/>
      </c>
    </row>
    <row r="77" spans="1:25" ht="24" outlineLevel="1" x14ac:dyDescent="0.55000000000000004">
      <c r="A77" s="13">
        <f t="shared" si="20"/>
        <v>23</v>
      </c>
      <c r="B77" s="14" t="str">
        <f t="shared" si="15"/>
        <v>/* 23*/      [ac("Re", "cp2","m"), ac("Mi","cp98","")],</v>
      </c>
      <c r="C77" s="14"/>
      <c r="D77" s="14">
        <f t="shared" si="22"/>
        <v>23</v>
      </c>
      <c r="E77" s="39" t="s">
        <v>1211</v>
      </c>
      <c r="F77" s="21" t="str">
        <f t="shared" si="21"/>
        <v>Re</v>
      </c>
      <c r="G77" s="39" t="s">
        <v>1212</v>
      </c>
      <c r="H77" s="21">
        <f t="shared" si="16"/>
        <v>2</v>
      </c>
      <c r="I77" s="39" t="s">
        <v>1213</v>
      </c>
      <c r="J77" s="21" t="str">
        <f t="shared" si="3"/>
        <v>m</v>
      </c>
      <c r="K77" t="str">
        <f t="shared" si="24"/>
        <v>"), ac("</v>
      </c>
      <c r="L77" s="47" t="str">
        <f t="shared" si="5"/>
        <v>Mi</v>
      </c>
      <c r="M77" s="52" t="str">
        <f t="shared" si="6"/>
        <v>","</v>
      </c>
      <c r="N77" s="53" t="str">
        <f t="shared" si="7"/>
        <v>cp</v>
      </c>
      <c r="O77" s="25">
        <f t="shared" si="8"/>
        <v>98</v>
      </c>
      <c r="P77" s="49" t="str">
        <f t="shared" si="9"/>
        <v>","</v>
      </c>
      <c r="Q77" s="25" t="str">
        <f t="shared" si="10"/>
        <v/>
      </c>
      <c r="R77" t="str">
        <f t="shared" si="23"/>
        <v>")],</v>
      </c>
      <c r="S77" s="17" t="str">
        <f t="shared" si="17"/>
        <v/>
      </c>
      <c r="T77" s="17" t="str">
        <f t="shared" si="11"/>
        <v/>
      </c>
      <c r="U77" s="17" t="str">
        <f t="shared" si="12"/>
        <v/>
      </c>
      <c r="V77" s="17" t="str">
        <f t="shared" si="18"/>
        <v/>
      </c>
      <c r="W77" s="17" t="str">
        <f t="shared" si="13"/>
        <v/>
      </c>
      <c r="X77" s="17" t="str">
        <f t="shared" si="19"/>
        <v/>
      </c>
      <c r="Y77" s="17" t="str">
        <f t="shared" si="14"/>
        <v/>
      </c>
    </row>
    <row r="78" spans="1:25" ht="24" outlineLevel="1" x14ac:dyDescent="0.55000000000000004">
      <c r="A78" s="13">
        <f t="shared" si="20"/>
        <v>24</v>
      </c>
      <c r="B78" s="14" t="str">
        <f t="shared" si="15"/>
        <v>/* 24*/      [ac("Fa", "cp81","")],</v>
      </c>
      <c r="C78" s="14"/>
      <c r="D78" s="14">
        <f t="shared" si="22"/>
        <v>24</v>
      </c>
      <c r="E78" s="40" t="s">
        <v>1211</v>
      </c>
      <c r="F78" s="24" t="str">
        <f t="shared" si="21"/>
        <v>Fa</v>
      </c>
      <c r="G78" s="40" t="s">
        <v>1212</v>
      </c>
      <c r="H78" s="24">
        <f t="shared" si="16"/>
        <v>81</v>
      </c>
      <c r="I78" s="40" t="s">
        <v>1213</v>
      </c>
      <c r="J78" s="24" t="str">
        <f t="shared" si="3"/>
        <v/>
      </c>
      <c r="K78" t="str">
        <f t="shared" si="24"/>
        <v>"</v>
      </c>
      <c r="L78" s="48" t="str">
        <f t="shared" si="5"/>
        <v/>
      </c>
      <c r="M78" s="54" t="str">
        <f t="shared" si="6"/>
        <v/>
      </c>
      <c r="N78" s="55" t="str">
        <f t="shared" si="7"/>
        <v/>
      </c>
      <c r="O78" s="26" t="str">
        <f t="shared" si="8"/>
        <v/>
      </c>
      <c r="P78" s="41" t="str">
        <f t="shared" si="9"/>
        <v/>
      </c>
      <c r="Q78" s="26" t="str">
        <f t="shared" si="10"/>
        <v/>
      </c>
      <c r="R78" t="str">
        <f t="shared" si="23"/>
        <v>)],</v>
      </c>
      <c r="S78" s="18" t="str">
        <f t="shared" si="17"/>
        <v/>
      </c>
      <c r="T78" s="18" t="str">
        <f t="shared" si="11"/>
        <v/>
      </c>
      <c r="U78" s="18" t="str">
        <f t="shared" si="12"/>
        <v/>
      </c>
      <c r="V78" s="18" t="str">
        <f t="shared" si="18"/>
        <v/>
      </c>
      <c r="W78" s="18" t="str">
        <f t="shared" si="13"/>
        <v/>
      </c>
      <c r="X78" s="18" t="str">
        <f t="shared" si="19"/>
        <v/>
      </c>
      <c r="Y78" s="18" t="str">
        <f t="shared" si="14"/>
        <v/>
      </c>
    </row>
    <row r="79" spans="1:25" ht="24" outlineLevel="1" x14ac:dyDescent="0.55000000000000004">
      <c r="A79" s="13">
        <f t="shared" si="20"/>
        <v>25</v>
      </c>
      <c r="B79" s="14" t="str">
        <f t="shared" si="15"/>
        <v>/* 25*/      [ac("Mi", "cp47","")],</v>
      </c>
      <c r="C79" s="14"/>
      <c r="D79" s="14">
        <f t="shared" si="22"/>
        <v>25</v>
      </c>
      <c r="E79" s="39" t="s">
        <v>1211</v>
      </c>
      <c r="F79" s="21" t="str">
        <f t="shared" si="21"/>
        <v>Mi</v>
      </c>
      <c r="G79" s="39" t="s">
        <v>1212</v>
      </c>
      <c r="H79" s="21">
        <f t="shared" si="16"/>
        <v>47</v>
      </c>
      <c r="I79" s="39" t="s">
        <v>1213</v>
      </c>
      <c r="J79" s="21" t="str">
        <f t="shared" si="3"/>
        <v/>
      </c>
      <c r="K79" t="str">
        <f t="shared" si="24"/>
        <v>"</v>
      </c>
      <c r="L79" s="47" t="str">
        <f t="shared" si="5"/>
        <v/>
      </c>
      <c r="M79" s="52" t="str">
        <f t="shared" si="6"/>
        <v/>
      </c>
      <c r="N79" s="53" t="str">
        <f t="shared" si="7"/>
        <v/>
      </c>
      <c r="O79" s="25" t="str">
        <f t="shared" si="8"/>
        <v/>
      </c>
      <c r="P79" s="49" t="str">
        <f t="shared" si="9"/>
        <v/>
      </c>
      <c r="Q79" s="25" t="str">
        <f t="shared" si="10"/>
        <v/>
      </c>
      <c r="R79" t="str">
        <f t="shared" si="23"/>
        <v>)],</v>
      </c>
      <c r="S79" s="17" t="str">
        <f t="shared" si="17"/>
        <v/>
      </c>
      <c r="T79" s="17" t="str">
        <f t="shared" si="11"/>
        <v/>
      </c>
      <c r="U79" s="17" t="str">
        <f t="shared" si="12"/>
        <v/>
      </c>
      <c r="V79" s="17" t="str">
        <f t="shared" si="18"/>
        <v/>
      </c>
      <c r="W79" s="17" t="str">
        <f t="shared" si="13"/>
        <v/>
      </c>
      <c r="X79" s="17" t="str">
        <f t="shared" si="19"/>
        <v/>
      </c>
      <c r="Y79" s="17" t="str">
        <f t="shared" si="14"/>
        <v/>
      </c>
    </row>
    <row r="80" spans="1:25" ht="24" outlineLevel="1" x14ac:dyDescent="0.55000000000000004">
      <c r="A80" s="13">
        <f t="shared" si="20"/>
        <v>26</v>
      </c>
      <c r="B80" s="14" t="str">
        <f t="shared" si="15"/>
        <v>/* 26*/      [ac("Re", "cp2","m"), ac("Mi","cp64","")],</v>
      </c>
      <c r="C80" s="14"/>
      <c r="D80" s="14">
        <f t="shared" si="22"/>
        <v>26</v>
      </c>
      <c r="E80" s="40" t="s">
        <v>1211</v>
      </c>
      <c r="F80" s="24" t="str">
        <f t="shared" si="21"/>
        <v>Re</v>
      </c>
      <c r="G80" s="40" t="s">
        <v>1212</v>
      </c>
      <c r="H80" s="24">
        <f t="shared" si="16"/>
        <v>2</v>
      </c>
      <c r="I80" s="40" t="s">
        <v>1213</v>
      </c>
      <c r="J80" s="24" t="str">
        <f t="shared" si="3"/>
        <v>m</v>
      </c>
      <c r="K80" t="str">
        <f t="shared" si="24"/>
        <v>"), ac("</v>
      </c>
      <c r="L80" s="48" t="str">
        <f t="shared" si="5"/>
        <v>Mi</v>
      </c>
      <c r="M80" s="54" t="str">
        <f t="shared" si="6"/>
        <v>","</v>
      </c>
      <c r="N80" s="55" t="str">
        <f t="shared" si="7"/>
        <v>cp</v>
      </c>
      <c r="O80" s="26">
        <f t="shared" si="8"/>
        <v>64</v>
      </c>
      <c r="P80" s="41" t="str">
        <f t="shared" si="9"/>
        <v>","</v>
      </c>
      <c r="Q80" s="26" t="str">
        <f t="shared" si="10"/>
        <v/>
      </c>
      <c r="R80" t="str">
        <f t="shared" si="23"/>
        <v>")],</v>
      </c>
      <c r="S80" s="18" t="str">
        <f t="shared" si="17"/>
        <v/>
      </c>
      <c r="T80" s="18" t="str">
        <f t="shared" si="11"/>
        <v/>
      </c>
      <c r="U80" s="18" t="str">
        <f t="shared" si="12"/>
        <v/>
      </c>
      <c r="V80" s="18" t="str">
        <f t="shared" si="18"/>
        <v/>
      </c>
      <c r="W80" s="18" t="str">
        <f t="shared" si="13"/>
        <v/>
      </c>
      <c r="X80" s="18" t="str">
        <f t="shared" si="19"/>
        <v/>
      </c>
      <c r="Y80" s="18" t="str">
        <f t="shared" si="14"/>
        <v/>
      </c>
    </row>
    <row r="81" spans="1:25" ht="24" outlineLevel="1" x14ac:dyDescent="0.55000000000000004">
      <c r="A81" s="13">
        <f t="shared" si="20"/>
        <v>27</v>
      </c>
      <c r="B81" s="14" t="str">
        <f t="shared" si="15"/>
        <v>/* 27*/      [ac("Fa", "cp33",""), ac("Mi","cp89","")],</v>
      </c>
      <c r="C81" s="14"/>
      <c r="D81" s="14">
        <f t="shared" si="22"/>
        <v>27</v>
      </c>
      <c r="E81" s="39" t="s">
        <v>1211</v>
      </c>
      <c r="F81" s="21" t="str">
        <f t="shared" si="21"/>
        <v>Fa</v>
      </c>
      <c r="G81" s="39" t="s">
        <v>1212</v>
      </c>
      <c r="H81" s="21">
        <f t="shared" si="16"/>
        <v>33</v>
      </c>
      <c r="I81" s="39" t="s">
        <v>1213</v>
      </c>
      <c r="J81" s="21" t="str">
        <f>IF(G52="","",G52)</f>
        <v/>
      </c>
      <c r="K81" t="str">
        <f t="shared" si="24"/>
        <v>"), ac("</v>
      </c>
      <c r="L81" s="47" t="str">
        <f t="shared" si="5"/>
        <v>Mi</v>
      </c>
      <c r="M81" s="52" t="str">
        <f t="shared" si="6"/>
        <v>","</v>
      </c>
      <c r="N81" s="53" t="str">
        <f t="shared" si="7"/>
        <v>cp</v>
      </c>
      <c r="O81" s="25">
        <f t="shared" si="8"/>
        <v>89</v>
      </c>
      <c r="P81" s="49" t="str">
        <f t="shared" si="9"/>
        <v>","</v>
      </c>
      <c r="Q81" s="25" t="str">
        <f t="shared" si="10"/>
        <v/>
      </c>
      <c r="R81" t="str">
        <f t="shared" si="23"/>
        <v>")],</v>
      </c>
      <c r="S81" s="17" t="str">
        <f t="shared" si="17"/>
        <v/>
      </c>
      <c r="T81" s="17" t="str">
        <f t="shared" si="11"/>
        <v/>
      </c>
      <c r="U81" s="17" t="str">
        <f t="shared" si="12"/>
        <v/>
      </c>
      <c r="V81" s="17" t="str">
        <f t="shared" si="18"/>
        <v/>
      </c>
      <c r="W81" s="17" t="str">
        <f t="shared" si="13"/>
        <v/>
      </c>
      <c r="X81" s="17" t="str">
        <f t="shared" si="19"/>
        <v/>
      </c>
      <c r="Y81" s="17" t="str">
        <f t="shared" si="14"/>
        <v/>
      </c>
    </row>
    <row r="82" spans="1:25" x14ac:dyDescent="0.55000000000000004">
      <c r="B82" s="14" t="s">
        <v>1218</v>
      </c>
    </row>
    <row r="83" spans="1:25" x14ac:dyDescent="0.55000000000000004">
      <c r="B83" s="14" t="s">
        <v>1219</v>
      </c>
    </row>
    <row r="84" spans="1:25" x14ac:dyDescent="0.55000000000000004">
      <c r="B84" s="14" t="s">
        <v>1220</v>
      </c>
    </row>
    <row r="85" spans="1:25" x14ac:dyDescent="0.55000000000000004">
      <c r="E85" t="s">
        <v>1190</v>
      </c>
      <c r="F85" s="15" t="s">
        <v>1256</v>
      </c>
      <c r="G85" s="15" t="s">
        <v>1257</v>
      </c>
      <c r="H85" s="15" t="s">
        <v>1190</v>
      </c>
      <c r="I85" s="15" t="s">
        <v>1256</v>
      </c>
      <c r="J85" s="22" t="s">
        <v>1257</v>
      </c>
      <c r="O85"/>
      <c r="Q85"/>
    </row>
    <row r="86" spans="1:25" ht="27" x14ac:dyDescent="0.65">
      <c r="A86" s="13">
        <v>1</v>
      </c>
      <c r="B86" s="14" t="str">
        <f>_xlfn.CONCAT("/* ",A86," */", "        ","""", C86,"""",",")</f>
        <v>/* 1 */        "HERMANOS, A NADIE DEMOS",</v>
      </c>
      <c r="C86" s="13" t="s">
        <v>1251</v>
      </c>
      <c r="D86" s="13">
        <v>1</v>
      </c>
      <c r="E86" s="32" t="s">
        <v>1123</v>
      </c>
      <c r="F86" s="33">
        <v>2</v>
      </c>
      <c r="G86" s="34" t="s">
        <v>1214</v>
      </c>
      <c r="H86" s="30"/>
      <c r="I86" s="27"/>
      <c r="J86" s="28"/>
      <c r="K86" s="32"/>
      <c r="L86" s="33"/>
      <c r="M86" s="34"/>
      <c r="O86"/>
      <c r="Q86"/>
    </row>
    <row r="87" spans="1:25" ht="27" x14ac:dyDescent="0.65">
      <c r="A87" s="13">
        <f>+A86+1</f>
        <v>2</v>
      </c>
      <c r="B87" s="14" t="str">
        <f>_xlfn.CONCAT("/* ",A87," */", "        ","""", C87,"""",",")</f>
        <v>/* 2 */        "OCASIÓN DE TROPIEZO,",</v>
      </c>
      <c r="C87" s="13" t="s">
        <v>1252</v>
      </c>
      <c r="D87" s="13">
        <f>A87</f>
        <v>2</v>
      </c>
      <c r="E87" s="35" t="s">
        <v>1178</v>
      </c>
      <c r="F87" s="37">
        <v>44</v>
      </c>
      <c r="G87" s="37" t="s">
        <v>1214</v>
      </c>
      <c r="H87" s="31"/>
      <c r="I87" s="29"/>
      <c r="J87" s="29"/>
      <c r="K87" s="35"/>
      <c r="L87" s="37"/>
      <c r="M87" s="37"/>
      <c r="O87"/>
      <c r="Q87"/>
    </row>
    <row r="88" spans="1:25" ht="27" x14ac:dyDescent="0.65">
      <c r="A88" s="13">
        <f t="shared" ref="A88:A111" si="25">+A87+1</f>
        <v>3</v>
      </c>
      <c r="B88" s="14" t="str">
        <f>_xlfn.CONCAT("/* ",A88," */", "        ","""", C88,"""",",")</f>
        <v>/* 3 */        "HERMANOS, VIVAMOS ACEPTANDO",</v>
      </c>
      <c r="C88" s="13" t="s">
        <v>1253</v>
      </c>
      <c r="D88" s="13">
        <f t="shared" ref="D88:D105" si="26">A88</f>
        <v>3</v>
      </c>
      <c r="E88" s="32" t="s">
        <v>1117</v>
      </c>
      <c r="F88" s="33">
        <v>14</v>
      </c>
      <c r="G88" s="34"/>
      <c r="H88" s="30"/>
      <c r="I88" s="27"/>
      <c r="J88" s="28"/>
      <c r="K88" s="32"/>
      <c r="L88" s="33"/>
      <c r="M88" s="34"/>
      <c r="O88"/>
      <c r="Q88"/>
    </row>
    <row r="89" spans="1:25" ht="27" x14ac:dyDescent="0.65">
      <c r="A89" s="13">
        <f t="shared" si="25"/>
        <v>4</v>
      </c>
      <c r="B89" s="14" t="str">
        <f t="shared" ref="B89:B111" si="27">_xlfn.CONCAT("/* ",A89," */", "        ","""", C89,"""",",")</f>
        <v>/* 4 */        "LAS TRIBULACIONES,",</v>
      </c>
      <c r="C89" s="20" t="s">
        <v>1254</v>
      </c>
      <c r="D89" s="13">
        <f t="shared" si="26"/>
        <v>4</v>
      </c>
      <c r="E89" s="35" t="s">
        <v>1123</v>
      </c>
      <c r="F89" s="37">
        <v>35</v>
      </c>
      <c r="G89" s="37" t="s">
        <v>1214</v>
      </c>
      <c r="H89" s="31"/>
      <c r="I89" s="29"/>
      <c r="J89" s="29"/>
      <c r="K89" s="35"/>
      <c r="L89" s="37"/>
      <c r="M89" s="37"/>
      <c r="O89"/>
      <c r="Q89"/>
    </row>
    <row r="90" spans="1:25" ht="27" x14ac:dyDescent="0.65">
      <c r="A90" s="13">
        <f t="shared" si="25"/>
        <v>5</v>
      </c>
      <c r="B90" s="14" t="str">
        <f t="shared" si="27"/>
        <v>/* 5 */        "NECESIDADES, ANGUSTIAS Y FATIGAS.",</v>
      </c>
      <c r="C90" s="13" t="s">
        <v>1255</v>
      </c>
      <c r="D90" s="13">
        <f t="shared" si="26"/>
        <v>5</v>
      </c>
      <c r="E90" s="32" t="s">
        <v>1178</v>
      </c>
      <c r="F90" s="33">
        <v>2</v>
      </c>
      <c r="G90" s="34" t="s">
        <v>1214</v>
      </c>
      <c r="H90" s="30" t="s">
        <v>1117</v>
      </c>
      <c r="I90" s="27">
        <v>77</v>
      </c>
      <c r="J90" s="28"/>
      <c r="K90" s="32"/>
      <c r="L90" s="33"/>
      <c r="M90" s="34"/>
      <c r="O90"/>
      <c r="Q90"/>
    </row>
    <row r="91" spans="1:25" ht="27" x14ac:dyDescent="0.65">
      <c r="A91" s="13">
        <f t="shared" si="25"/>
        <v>6</v>
      </c>
      <c r="B91" s="14" t="str">
        <f t="shared" si="27"/>
        <v>/* 6 */        "HERMANOS, A NADIE DEMOS",</v>
      </c>
      <c r="C91" s="13" t="s">
        <v>1251</v>
      </c>
      <c r="D91" s="13">
        <f t="shared" si="26"/>
        <v>6</v>
      </c>
      <c r="E91" s="35" t="s">
        <v>1123</v>
      </c>
      <c r="F91" s="37">
        <v>2</v>
      </c>
      <c r="G91" s="37" t="s">
        <v>1214</v>
      </c>
      <c r="H91" s="31"/>
      <c r="I91" s="29"/>
      <c r="J91" s="29"/>
      <c r="K91" s="35"/>
      <c r="L91" s="37"/>
      <c r="M91" s="37"/>
      <c r="O91"/>
    </row>
    <row r="92" spans="1:25" ht="27" x14ac:dyDescent="0.65">
      <c r="A92" s="13">
        <f t="shared" si="25"/>
        <v>7</v>
      </c>
      <c r="B92" s="14" t="str">
        <f t="shared" si="27"/>
        <v>/* 7 */        "OCASIÓN DE TROPIEZO,",</v>
      </c>
      <c r="C92" s="13" t="s">
        <v>1252</v>
      </c>
      <c r="D92" s="13">
        <f t="shared" si="26"/>
        <v>7</v>
      </c>
      <c r="E92" s="32" t="s">
        <v>1178</v>
      </c>
      <c r="F92" s="33">
        <v>44</v>
      </c>
      <c r="G92" s="34" t="s">
        <v>1214</v>
      </c>
      <c r="H92" s="30"/>
      <c r="I92" s="27"/>
      <c r="J92" s="28"/>
      <c r="K92" s="32"/>
      <c r="L92" s="33"/>
      <c r="M92" s="34"/>
      <c r="O92"/>
    </row>
    <row r="93" spans="1:25" ht="27" x14ac:dyDescent="0.65">
      <c r="A93" s="13">
        <f t="shared" si="25"/>
        <v>8</v>
      </c>
      <c r="B93" s="14" t="str">
        <f t="shared" si="27"/>
        <v>/* 8 */        "HERMANOS, VIVAMOS ACEPTANDO",</v>
      </c>
      <c r="C93" s="13" t="s">
        <v>1253</v>
      </c>
      <c r="D93" s="13">
        <f t="shared" si="26"/>
        <v>8</v>
      </c>
      <c r="E93" s="35" t="s">
        <v>1117</v>
      </c>
      <c r="F93" s="37">
        <v>14</v>
      </c>
      <c r="G93" s="37"/>
      <c r="H93" s="31"/>
      <c r="I93" s="29"/>
      <c r="J93" s="29"/>
      <c r="K93" s="35"/>
      <c r="L93" s="37"/>
      <c r="M93" s="37"/>
      <c r="O93"/>
    </row>
    <row r="94" spans="1:25" ht="27" x14ac:dyDescent="0.65">
      <c r="A94" s="13">
        <f t="shared" si="25"/>
        <v>9</v>
      </c>
      <c r="B94" s="14" t="str">
        <f t="shared" si="27"/>
        <v>/* 9 */        "LAS TRIBULACIONES,",</v>
      </c>
      <c r="C94" s="20" t="s">
        <v>1254</v>
      </c>
      <c r="D94" s="13">
        <f t="shared" si="26"/>
        <v>9</v>
      </c>
      <c r="E94" s="32" t="s">
        <v>1123</v>
      </c>
      <c r="F94" s="33">
        <v>35</v>
      </c>
      <c r="G94" s="34" t="s">
        <v>1214</v>
      </c>
      <c r="H94" s="30"/>
      <c r="I94" s="27"/>
      <c r="J94" s="28"/>
      <c r="K94" s="32"/>
      <c r="L94" s="33"/>
      <c r="M94" s="34"/>
      <c r="O94"/>
    </row>
    <row r="95" spans="1:25" ht="27" x14ac:dyDescent="0.65">
      <c r="A95" s="13">
        <f t="shared" si="25"/>
        <v>10</v>
      </c>
      <c r="B95" s="14" t="str">
        <f t="shared" si="27"/>
        <v>/* 10 */        "NECESIDADES, ANGUSTIAS Y FATIGAS.",</v>
      </c>
      <c r="C95" s="13" t="s">
        <v>1255</v>
      </c>
      <c r="D95" s="13">
        <f t="shared" si="26"/>
        <v>10</v>
      </c>
      <c r="E95" s="35" t="s">
        <v>1178</v>
      </c>
      <c r="F95" s="37">
        <v>2</v>
      </c>
      <c r="G95" s="37" t="s">
        <v>1214</v>
      </c>
      <c r="H95" s="31" t="s">
        <v>1117</v>
      </c>
      <c r="I95" s="29">
        <v>77</v>
      </c>
      <c r="J95" s="29"/>
      <c r="K95" s="35"/>
      <c r="L95" s="37"/>
      <c r="M95" s="37"/>
      <c r="O95"/>
    </row>
    <row r="96" spans="1:25" ht="27" x14ac:dyDescent="0.65">
      <c r="A96" s="13">
        <f t="shared" si="25"/>
        <v>11</v>
      </c>
      <c r="B96" s="14" t="str">
        <f t="shared" si="27"/>
        <v>/* 11 */        "HERMANOS, A NADIE DEMOS",</v>
      </c>
      <c r="C96" s="13" t="s">
        <v>1251</v>
      </c>
      <c r="D96" s="13">
        <f t="shared" si="26"/>
        <v>11</v>
      </c>
      <c r="E96" s="32" t="s">
        <v>1123</v>
      </c>
      <c r="F96" s="33">
        <v>2</v>
      </c>
      <c r="G96" s="34" t="s">
        <v>1214</v>
      </c>
      <c r="H96" s="30"/>
      <c r="I96" s="27"/>
      <c r="J96" s="28"/>
      <c r="K96" s="32"/>
      <c r="L96" s="33"/>
      <c r="M96" s="34"/>
      <c r="O96"/>
    </row>
    <row r="97" spans="1:18" ht="27" x14ac:dyDescent="0.65">
      <c r="A97" s="13">
        <f t="shared" si="25"/>
        <v>12</v>
      </c>
      <c r="B97" s="14" t="str">
        <f t="shared" si="27"/>
        <v>/* 12 */        "OCASIÓN DE TROPIEZO,",</v>
      </c>
      <c r="C97" s="13" t="s">
        <v>1252</v>
      </c>
      <c r="D97" s="13">
        <f t="shared" si="26"/>
        <v>12</v>
      </c>
      <c r="E97" s="35" t="s">
        <v>1178</v>
      </c>
      <c r="F97" s="37">
        <v>44</v>
      </c>
      <c r="G97" s="37" t="s">
        <v>1214</v>
      </c>
      <c r="H97" s="31"/>
      <c r="I97" s="29"/>
      <c r="J97" s="29"/>
      <c r="K97" s="35"/>
      <c r="L97" s="37"/>
      <c r="M97" s="37"/>
      <c r="O97"/>
    </row>
    <row r="98" spans="1:18" ht="27" x14ac:dyDescent="0.65">
      <c r="A98" s="13">
        <f t="shared" si="25"/>
        <v>13</v>
      </c>
      <c r="B98" s="14" t="str">
        <f t="shared" si="27"/>
        <v>/* 13 */        "HERMANOS, VIVAMOS ACEPTANDO",</v>
      </c>
      <c r="C98" s="13" t="s">
        <v>1253</v>
      </c>
      <c r="D98" s="13">
        <f t="shared" si="26"/>
        <v>13</v>
      </c>
      <c r="E98" s="32" t="s">
        <v>1117</v>
      </c>
      <c r="F98" s="33">
        <v>14</v>
      </c>
      <c r="G98" s="34"/>
      <c r="H98" s="30"/>
      <c r="I98" s="27"/>
      <c r="J98" s="28"/>
      <c r="K98" s="32"/>
      <c r="L98" s="33"/>
      <c r="M98" s="34"/>
      <c r="O98"/>
    </row>
    <row r="99" spans="1:18" ht="27" x14ac:dyDescent="0.65">
      <c r="A99" s="13">
        <f t="shared" si="25"/>
        <v>14</v>
      </c>
      <c r="B99" s="14" t="str">
        <f t="shared" si="27"/>
        <v>/* 14 */        "LAS TRIBULACIONES,",</v>
      </c>
      <c r="C99" s="20" t="s">
        <v>1254</v>
      </c>
      <c r="D99" s="13">
        <f t="shared" si="26"/>
        <v>14</v>
      </c>
      <c r="E99" s="35" t="s">
        <v>1123</v>
      </c>
      <c r="F99" s="37">
        <v>35</v>
      </c>
      <c r="G99" s="37" t="s">
        <v>1214</v>
      </c>
      <c r="H99" s="31"/>
      <c r="I99" s="29"/>
      <c r="J99" s="29"/>
      <c r="K99" s="35"/>
      <c r="L99" s="37"/>
      <c r="M99" s="37"/>
      <c r="O99"/>
    </row>
    <row r="100" spans="1:18" ht="27" x14ac:dyDescent="0.65">
      <c r="A100" s="13">
        <f t="shared" si="25"/>
        <v>15</v>
      </c>
      <c r="B100" s="14" t="str">
        <f t="shared" si="27"/>
        <v>/* 15 */        "NECESIDADES, ANGUSTIAS Y FATIGAS.",</v>
      </c>
      <c r="C100" s="13" t="s">
        <v>1255</v>
      </c>
      <c r="D100" s="13">
        <f t="shared" si="26"/>
        <v>15</v>
      </c>
      <c r="E100" s="32" t="s">
        <v>1178</v>
      </c>
      <c r="F100" s="33">
        <v>2</v>
      </c>
      <c r="G100" s="34" t="s">
        <v>1214</v>
      </c>
      <c r="H100" s="30" t="s">
        <v>1117</v>
      </c>
      <c r="I100" s="27">
        <v>77</v>
      </c>
      <c r="J100" s="28"/>
      <c r="K100" s="32"/>
      <c r="L100" s="33"/>
      <c r="M100" s="34"/>
      <c r="O100"/>
    </row>
    <row r="101" spans="1:18" ht="27" x14ac:dyDescent="0.65">
      <c r="A101" s="13">
        <f t="shared" si="25"/>
        <v>16</v>
      </c>
      <c r="B101" s="14" t="str">
        <f t="shared" si="27"/>
        <v>/* 16 */        "HERMANOS, A NADIE DEMOS",</v>
      </c>
      <c r="C101" s="13" t="s">
        <v>1251</v>
      </c>
      <c r="D101" s="13">
        <f t="shared" si="26"/>
        <v>16</v>
      </c>
      <c r="E101" s="35" t="s">
        <v>1123</v>
      </c>
      <c r="F101" s="37">
        <v>2</v>
      </c>
      <c r="G101" s="37" t="s">
        <v>1214</v>
      </c>
      <c r="H101" s="31"/>
      <c r="I101" s="29"/>
      <c r="J101" s="29"/>
      <c r="K101" s="35"/>
      <c r="L101" s="37"/>
      <c r="M101" s="37"/>
      <c r="O101"/>
    </row>
    <row r="102" spans="1:18" ht="27" x14ac:dyDescent="0.65">
      <c r="A102" s="13">
        <f t="shared" si="25"/>
        <v>17</v>
      </c>
      <c r="B102" s="14" t="str">
        <f t="shared" si="27"/>
        <v>/* 17 */        "OCASIÓN DE TROPIEZO,",</v>
      </c>
      <c r="C102" s="13" t="s">
        <v>1252</v>
      </c>
      <c r="D102" s="13">
        <f t="shared" si="26"/>
        <v>17</v>
      </c>
      <c r="E102" s="32" t="s">
        <v>1178</v>
      </c>
      <c r="F102" s="33">
        <v>44</v>
      </c>
      <c r="G102" s="34" t="s">
        <v>1214</v>
      </c>
      <c r="H102" s="30"/>
      <c r="I102" s="27"/>
      <c r="J102" s="28"/>
      <c r="K102" s="32"/>
      <c r="L102" s="33"/>
      <c r="M102" s="34"/>
      <c r="O102"/>
    </row>
    <row r="103" spans="1:18" ht="27" x14ac:dyDescent="0.65">
      <c r="A103" s="13">
        <f t="shared" si="25"/>
        <v>18</v>
      </c>
      <c r="B103" s="14" t="str">
        <f t="shared" si="27"/>
        <v>/* 18 */        "HERMANOS, VIVAMOS ACEPTANDO",</v>
      </c>
      <c r="C103" s="13" t="s">
        <v>1253</v>
      </c>
      <c r="D103" s="13">
        <f t="shared" si="26"/>
        <v>18</v>
      </c>
      <c r="E103" s="35" t="s">
        <v>1117</v>
      </c>
      <c r="F103" s="37">
        <v>14</v>
      </c>
      <c r="G103" s="37"/>
      <c r="H103" s="31"/>
      <c r="I103" s="29"/>
      <c r="J103" s="29"/>
      <c r="K103" s="35"/>
      <c r="L103" s="37"/>
      <c r="M103" s="37"/>
      <c r="O103"/>
    </row>
    <row r="104" spans="1:18" ht="27" x14ac:dyDescent="0.65">
      <c r="A104" s="13">
        <f t="shared" si="25"/>
        <v>19</v>
      </c>
      <c r="B104" s="14" t="str">
        <f t="shared" si="27"/>
        <v>/* 19 */        "LAS TRIBULACIONES,",</v>
      </c>
      <c r="C104" s="20" t="s">
        <v>1254</v>
      </c>
      <c r="D104" s="13">
        <f t="shared" si="26"/>
        <v>19</v>
      </c>
      <c r="E104" s="32" t="s">
        <v>1123</v>
      </c>
      <c r="F104" s="33">
        <v>35</v>
      </c>
      <c r="G104" s="34" t="s">
        <v>1214</v>
      </c>
      <c r="H104" s="30"/>
      <c r="I104" s="27"/>
      <c r="J104" s="28"/>
      <c r="K104" s="32"/>
      <c r="L104" s="33"/>
      <c r="M104" s="34"/>
      <c r="O104"/>
    </row>
    <row r="105" spans="1:18" ht="27" x14ac:dyDescent="0.65">
      <c r="A105" s="13">
        <f t="shared" si="25"/>
        <v>20</v>
      </c>
      <c r="B105" s="14" t="str">
        <f t="shared" si="27"/>
        <v>/* 20 */        "NECESIDADES, ANGUSTIAS Y FATIGAS.",</v>
      </c>
      <c r="C105" s="13" t="s">
        <v>1255</v>
      </c>
      <c r="D105" s="13">
        <f t="shared" si="26"/>
        <v>20</v>
      </c>
      <c r="E105" s="35" t="s">
        <v>1178</v>
      </c>
      <c r="F105" s="37">
        <v>2</v>
      </c>
      <c r="G105" s="37" t="s">
        <v>1214</v>
      </c>
      <c r="H105" s="31" t="s">
        <v>1117</v>
      </c>
      <c r="I105" s="29">
        <v>77</v>
      </c>
      <c r="J105" s="29"/>
      <c r="K105" s="35"/>
      <c r="L105" s="37"/>
      <c r="M105" s="37"/>
      <c r="O105"/>
    </row>
    <row r="106" spans="1:18" ht="27" hidden="1" x14ac:dyDescent="0.65">
      <c r="A106" s="13">
        <f t="shared" si="25"/>
        <v>21</v>
      </c>
      <c r="B106" s="14" t="str">
        <f t="shared" si="27"/>
        <v>/* 21 */        "",</v>
      </c>
      <c r="E106" s="32"/>
      <c r="F106" s="33"/>
      <c r="G106" s="34"/>
      <c r="H106" s="30"/>
      <c r="I106" s="27"/>
      <c r="J106" s="28"/>
      <c r="K106" s="32"/>
      <c r="L106" s="33"/>
      <c r="M106" s="34"/>
      <c r="O106"/>
    </row>
    <row r="107" spans="1:18" ht="27" hidden="1" x14ac:dyDescent="0.65">
      <c r="A107" s="13">
        <f t="shared" si="25"/>
        <v>22</v>
      </c>
      <c r="B107" s="14" t="str">
        <f t="shared" si="27"/>
        <v>/* 22 */        "",</v>
      </c>
      <c r="E107" s="35"/>
      <c r="F107" s="37"/>
      <c r="G107" s="37"/>
      <c r="H107" s="31"/>
      <c r="I107" s="29"/>
      <c r="J107" s="29"/>
      <c r="K107" s="35"/>
      <c r="L107" s="37"/>
      <c r="M107" s="37"/>
      <c r="O107"/>
    </row>
    <row r="108" spans="1:18" ht="27" hidden="1" x14ac:dyDescent="0.65">
      <c r="A108" s="13">
        <f t="shared" si="25"/>
        <v>23</v>
      </c>
      <c r="B108" s="14" t="str">
        <f t="shared" si="27"/>
        <v>/* 23 */        "",</v>
      </c>
      <c r="E108" s="32"/>
      <c r="F108" s="33"/>
      <c r="G108" s="34"/>
      <c r="H108" s="30"/>
      <c r="I108" s="27"/>
      <c r="J108" s="28"/>
      <c r="K108" s="32"/>
      <c r="L108" s="33"/>
      <c r="M108" s="34"/>
      <c r="O108"/>
    </row>
    <row r="109" spans="1:18" ht="27" hidden="1" x14ac:dyDescent="0.65">
      <c r="A109" s="13">
        <f t="shared" si="25"/>
        <v>24</v>
      </c>
      <c r="B109" s="14" t="str">
        <f t="shared" si="27"/>
        <v>/* 24 */        "",</v>
      </c>
      <c r="E109" s="35"/>
      <c r="F109" s="37"/>
      <c r="G109" s="37"/>
      <c r="H109" s="31"/>
      <c r="I109" s="29"/>
      <c r="J109" s="29"/>
      <c r="K109" s="35"/>
      <c r="L109" s="37"/>
      <c r="M109" s="37"/>
      <c r="O109"/>
    </row>
    <row r="110" spans="1:18" ht="27" hidden="1" x14ac:dyDescent="0.65">
      <c r="A110" s="13">
        <f t="shared" si="25"/>
        <v>25</v>
      </c>
      <c r="B110" s="14" t="str">
        <f t="shared" si="27"/>
        <v>/* 25 */        "",</v>
      </c>
      <c r="E110" s="32"/>
      <c r="F110" s="33"/>
      <c r="G110" s="34"/>
      <c r="H110" s="30"/>
      <c r="I110" s="27"/>
      <c r="J110" s="28"/>
      <c r="K110" s="32"/>
      <c r="L110" s="33"/>
      <c r="M110" s="34"/>
      <c r="O110"/>
    </row>
    <row r="111" spans="1:18" ht="27" hidden="1" x14ac:dyDescent="0.65">
      <c r="A111" s="13">
        <f t="shared" si="25"/>
        <v>26</v>
      </c>
      <c r="B111" s="14" t="str">
        <f t="shared" si="27"/>
        <v>/* 26 */        "",</v>
      </c>
      <c r="E111" s="35"/>
      <c r="F111" s="37"/>
      <c r="G111" s="37"/>
      <c r="H111" s="31"/>
      <c r="I111" s="29"/>
      <c r="J111" s="29"/>
      <c r="K111" s="35"/>
      <c r="L111" s="37"/>
      <c r="M111" s="37"/>
      <c r="O111"/>
    </row>
    <row r="112" spans="1:18" ht="36.5" x14ac:dyDescent="0.55000000000000004">
      <c r="B112" s="14" t="s">
        <v>1218</v>
      </c>
      <c r="K112" s="22"/>
      <c r="L112" s="22"/>
      <c r="M112" s="22"/>
      <c r="O112" s="22"/>
      <c r="P112" s="50"/>
      <c r="R112" s="43"/>
    </row>
    <row r="113" spans="1:28" ht="36.5" x14ac:dyDescent="0.55000000000000004">
      <c r="R113" s="43"/>
    </row>
    <row r="114" spans="1:28" x14ac:dyDescent="0.55000000000000004">
      <c r="B114" s="14" t="s">
        <v>1221</v>
      </c>
      <c r="F114" t="s">
        <v>1222</v>
      </c>
      <c r="G114" t="s">
        <v>1223</v>
      </c>
      <c r="H114" t="s">
        <v>152</v>
      </c>
      <c r="I114"/>
      <c r="J114" s="23" t="s">
        <v>1214</v>
      </c>
      <c r="L114" t="s">
        <v>1222</v>
      </c>
      <c r="N114" s="42" t="s">
        <v>1223</v>
      </c>
      <c r="O114" t="s">
        <v>152</v>
      </c>
      <c r="Q114" s="22" t="s">
        <v>1214</v>
      </c>
      <c r="S114" t="s">
        <v>1222</v>
      </c>
      <c r="U114" t="s">
        <v>1223</v>
      </c>
      <c r="V114" t="s">
        <v>152</v>
      </c>
      <c r="X114" t="s">
        <v>1214</v>
      </c>
    </row>
    <row r="115" spans="1:28" ht="24" x14ac:dyDescent="0.55000000000000004">
      <c r="A115" s="13">
        <v>1</v>
      </c>
      <c r="B115" s="14" t="str">
        <f>_xlfn.CONCAT("/* ",A115,"*/      ",E115:Y115)</f>
        <v>/* 1*/      [ac("La", "cp2","m")],</v>
      </c>
      <c r="C115" s="14"/>
      <c r="D115" s="14">
        <f>A115</f>
        <v>1</v>
      </c>
      <c r="E115" s="44" t="s">
        <v>1211</v>
      </c>
      <c r="F115" s="38" t="str">
        <f t="shared" ref="F115:F140" si="28">IF(E86="","",E86)</f>
        <v>La</v>
      </c>
      <c r="G115" s="44" t="s">
        <v>1212</v>
      </c>
      <c r="H115" s="21">
        <f>IF(F86="","",F86)</f>
        <v>2</v>
      </c>
      <c r="I115" s="44" t="s">
        <v>1213</v>
      </c>
      <c r="J115" s="21" t="str">
        <f>IF(G86="","",G86)</f>
        <v>m</v>
      </c>
      <c r="K115" t="str">
        <f t="shared" ref="K115:K140" si="29">IF(L115="","""","""), ac(""")</f>
        <v>"</v>
      </c>
      <c r="L115" s="47" t="str">
        <f t="shared" ref="L115:L140" si="30">IF(H86="","",H86)</f>
        <v/>
      </c>
      <c r="M115" s="52" t="str">
        <f t="shared" ref="M115:M140" si="31">IF(L115="","",""",""")</f>
        <v/>
      </c>
      <c r="N115" s="53" t="str">
        <f t="shared" ref="N115:N140" si="32">IF(L115="","","cp")</f>
        <v/>
      </c>
      <c r="O115" s="25" t="str">
        <f t="shared" ref="O115:O140" si="33">IF(I86="","",I86)</f>
        <v/>
      </c>
      <c r="P115" s="53" t="str">
        <f t="shared" ref="P115:P140" si="34">IF(L115="","",""",""")</f>
        <v/>
      </c>
      <c r="Q115" s="25" t="str">
        <f t="shared" ref="Q115:Q140" si="35">IF(J86="","",J86)</f>
        <v/>
      </c>
      <c r="R115" t="str">
        <f>IF(S115="",IF(L115="",")],",""")],"),"), ac(")</f>
        <v>)],</v>
      </c>
      <c r="S115" s="38" t="str">
        <f t="shared" ref="S115:S140" si="36">IF(K86="","",K86)</f>
        <v/>
      </c>
      <c r="T115" s="44" t="str">
        <f t="shared" ref="T115:T140" si="37">IF(S115="","",""",""")</f>
        <v/>
      </c>
      <c r="U115" s="44" t="str">
        <f t="shared" ref="U115:U140" si="38">IF(S115="","","cp")</f>
        <v/>
      </c>
      <c r="V115" s="21" t="str">
        <f t="shared" ref="V115:V140" si="39">IF(L86="","",L86)</f>
        <v/>
      </c>
      <c r="W115" s="44" t="str">
        <f t="shared" ref="W115:W140" si="40">IF(S115="","",""",""")</f>
        <v/>
      </c>
      <c r="X115" s="21" t="str">
        <f t="shared" ref="X115:X140" si="41">IF(M86="","",M86)</f>
        <v/>
      </c>
      <c r="Y115" s="44" t="str">
        <f t="shared" ref="Y115:Y140" si="42">IF(S115="","",IF(L115="","",")],"))</f>
        <v/>
      </c>
      <c r="AB115" s="9"/>
    </row>
    <row r="116" spans="1:28" ht="24" x14ac:dyDescent="0.55000000000000004">
      <c r="A116" s="13">
        <f>+A115+1</f>
        <v>2</v>
      </c>
      <c r="B116" s="14" t="str">
        <f t="shared" ref="B116:B140" si="43">_xlfn.CONCAT("/* ",A116,"*/      ",E116:Y116)</f>
        <v>/* 2*/      [ac("Re", "cp44","m")],</v>
      </c>
      <c r="C116" s="14"/>
      <c r="D116" s="14">
        <f t="shared" ref="D116:D134" si="44">A116</f>
        <v>2</v>
      </c>
      <c r="E116" s="45" t="s">
        <v>1211</v>
      </c>
      <c r="F116" s="46" t="str">
        <f t="shared" si="28"/>
        <v>Re</v>
      </c>
      <c r="G116" s="45" t="s">
        <v>1212</v>
      </c>
      <c r="H116" s="24">
        <f t="shared" ref="H116" si="45">IF(F87="","",F87)</f>
        <v>44</v>
      </c>
      <c r="I116" s="45" t="s">
        <v>1213</v>
      </c>
      <c r="J116" s="24" t="str">
        <f t="shared" ref="J116" si="46">IF(G87="","",G87)</f>
        <v>m</v>
      </c>
      <c r="K116" t="str">
        <f t="shared" si="29"/>
        <v>"</v>
      </c>
      <c r="L116" s="48" t="str">
        <f t="shared" si="30"/>
        <v/>
      </c>
      <c r="M116" s="54" t="str">
        <f t="shared" si="31"/>
        <v/>
      </c>
      <c r="N116" s="55" t="str">
        <f t="shared" si="32"/>
        <v/>
      </c>
      <c r="O116" s="26" t="str">
        <f t="shared" si="33"/>
        <v/>
      </c>
      <c r="P116" s="55" t="str">
        <f t="shared" si="34"/>
        <v/>
      </c>
      <c r="Q116" s="26" t="str">
        <f t="shared" si="35"/>
        <v/>
      </c>
      <c r="R116" t="str">
        <f t="shared" ref="R116:R140" si="47">IF(S116="",IF(L116="",")],",""")],"),"), ac(")</f>
        <v>)],</v>
      </c>
      <c r="S116" s="46" t="str">
        <f t="shared" si="36"/>
        <v/>
      </c>
      <c r="T116" s="45" t="str">
        <f t="shared" si="37"/>
        <v/>
      </c>
      <c r="U116" s="45" t="str">
        <f t="shared" si="38"/>
        <v/>
      </c>
      <c r="V116" s="24" t="str">
        <f t="shared" si="39"/>
        <v/>
      </c>
      <c r="W116" s="45" t="str">
        <f t="shared" si="40"/>
        <v/>
      </c>
      <c r="X116" s="24" t="str">
        <f t="shared" si="41"/>
        <v/>
      </c>
      <c r="Y116" s="45" t="str">
        <f t="shared" si="42"/>
        <v/>
      </c>
    </row>
    <row r="117" spans="1:28" ht="24" x14ac:dyDescent="0.55000000000000004">
      <c r="A117" s="13">
        <f t="shared" ref="A117:A140" si="48">+A116+1</f>
        <v>3</v>
      </c>
      <c r="B117" s="14" t="str">
        <f t="shared" si="43"/>
        <v>/* 3*/      [ac("Mi", "cp14","")],</v>
      </c>
      <c r="C117" s="14"/>
      <c r="D117" s="14">
        <f t="shared" si="44"/>
        <v>3</v>
      </c>
      <c r="E117" s="44" t="s">
        <v>1211</v>
      </c>
      <c r="F117" s="38" t="str">
        <f t="shared" si="28"/>
        <v>Mi</v>
      </c>
      <c r="G117" s="44" t="s">
        <v>1212</v>
      </c>
      <c r="H117" s="21">
        <f>IF(F88="","",F88)</f>
        <v>14</v>
      </c>
      <c r="I117" s="44" t="s">
        <v>1213</v>
      </c>
      <c r="J117" s="21" t="str">
        <f>IF(G88="","",G88)</f>
        <v/>
      </c>
      <c r="K117" t="str">
        <f t="shared" si="29"/>
        <v>"</v>
      </c>
      <c r="L117" s="47" t="str">
        <f t="shared" si="30"/>
        <v/>
      </c>
      <c r="M117" s="52" t="str">
        <f t="shared" si="31"/>
        <v/>
      </c>
      <c r="N117" s="53" t="str">
        <f t="shared" si="32"/>
        <v/>
      </c>
      <c r="O117" s="25" t="str">
        <f t="shared" si="33"/>
        <v/>
      </c>
      <c r="P117" s="53" t="str">
        <f t="shared" si="34"/>
        <v/>
      </c>
      <c r="Q117" s="25" t="str">
        <f t="shared" si="35"/>
        <v/>
      </c>
      <c r="R117" t="str">
        <f t="shared" si="47"/>
        <v>)],</v>
      </c>
      <c r="S117" s="38" t="str">
        <f t="shared" si="36"/>
        <v/>
      </c>
      <c r="T117" s="44" t="str">
        <f t="shared" si="37"/>
        <v/>
      </c>
      <c r="U117" s="44" t="str">
        <f t="shared" si="38"/>
        <v/>
      </c>
      <c r="V117" s="21" t="str">
        <f t="shared" si="39"/>
        <v/>
      </c>
      <c r="W117" s="44" t="str">
        <f t="shared" si="40"/>
        <v/>
      </c>
      <c r="X117" s="21" t="str">
        <f t="shared" si="41"/>
        <v/>
      </c>
      <c r="Y117" s="44" t="str">
        <f t="shared" si="42"/>
        <v/>
      </c>
    </row>
    <row r="118" spans="1:28" ht="24" x14ac:dyDescent="0.55000000000000004">
      <c r="A118" s="13">
        <f t="shared" si="48"/>
        <v>4</v>
      </c>
      <c r="B118" s="14" t="str">
        <f t="shared" si="43"/>
        <v>/* 4*/      [ac("La", "cp35","m")],</v>
      </c>
      <c r="C118" s="14"/>
      <c r="D118" s="14">
        <f t="shared" si="44"/>
        <v>4</v>
      </c>
      <c r="E118" s="45" t="s">
        <v>1211</v>
      </c>
      <c r="F118" s="46" t="str">
        <f t="shared" si="28"/>
        <v>La</v>
      </c>
      <c r="G118" s="45" t="s">
        <v>1212</v>
      </c>
      <c r="H118" s="24">
        <f t="shared" ref="H118" si="49">IF(F89="","",F89)</f>
        <v>35</v>
      </c>
      <c r="I118" s="45" t="s">
        <v>1213</v>
      </c>
      <c r="J118" s="24" t="str">
        <f t="shared" ref="J118" si="50">IF(G89="","",G89)</f>
        <v>m</v>
      </c>
      <c r="K118" t="str">
        <f t="shared" si="29"/>
        <v>"</v>
      </c>
      <c r="L118" s="48" t="str">
        <f t="shared" si="30"/>
        <v/>
      </c>
      <c r="M118" s="54" t="str">
        <f t="shared" si="31"/>
        <v/>
      </c>
      <c r="N118" s="55" t="str">
        <f t="shared" si="32"/>
        <v/>
      </c>
      <c r="O118" s="26" t="str">
        <f t="shared" si="33"/>
        <v/>
      </c>
      <c r="P118" s="55" t="str">
        <f t="shared" si="34"/>
        <v/>
      </c>
      <c r="Q118" s="26" t="str">
        <f t="shared" si="35"/>
        <v/>
      </c>
      <c r="R118" t="str">
        <f t="shared" si="47"/>
        <v>)],</v>
      </c>
      <c r="S118" s="46" t="str">
        <f t="shared" si="36"/>
        <v/>
      </c>
      <c r="T118" s="45" t="str">
        <f t="shared" si="37"/>
        <v/>
      </c>
      <c r="U118" s="45" t="str">
        <f t="shared" si="38"/>
        <v/>
      </c>
      <c r="V118" s="24" t="str">
        <f t="shared" si="39"/>
        <v/>
      </c>
      <c r="W118" s="45" t="str">
        <f t="shared" si="40"/>
        <v/>
      </c>
      <c r="X118" s="24" t="str">
        <f t="shared" si="41"/>
        <v/>
      </c>
      <c r="Y118" s="45" t="str">
        <f t="shared" si="42"/>
        <v/>
      </c>
    </row>
    <row r="119" spans="1:28" ht="24" x14ac:dyDescent="0.55000000000000004">
      <c r="A119" s="13">
        <f t="shared" si="48"/>
        <v>5</v>
      </c>
      <c r="B119" s="14" t="str">
        <f t="shared" si="43"/>
        <v>/* 5*/      [ac("Re", "cp2","m"), ac("Mi","cp77","")],</v>
      </c>
      <c r="C119" s="14"/>
      <c r="D119" s="14">
        <f t="shared" si="44"/>
        <v>5</v>
      </c>
      <c r="E119" s="44" t="s">
        <v>1211</v>
      </c>
      <c r="F119" s="38" t="str">
        <f t="shared" si="28"/>
        <v>Re</v>
      </c>
      <c r="G119" s="44" t="s">
        <v>1212</v>
      </c>
      <c r="H119" s="21">
        <f>IF(F90="","",F90)</f>
        <v>2</v>
      </c>
      <c r="I119" s="44" t="s">
        <v>1213</v>
      </c>
      <c r="J119" s="21" t="str">
        <f>IF(G90="","",G90)</f>
        <v>m</v>
      </c>
      <c r="K119" t="str">
        <f t="shared" si="29"/>
        <v>"), ac("</v>
      </c>
      <c r="L119" s="47" t="str">
        <f t="shared" si="30"/>
        <v>Mi</v>
      </c>
      <c r="M119" s="52" t="str">
        <f t="shared" si="31"/>
        <v>","</v>
      </c>
      <c r="N119" s="53" t="str">
        <f t="shared" si="32"/>
        <v>cp</v>
      </c>
      <c r="O119" s="25">
        <f t="shared" si="33"/>
        <v>77</v>
      </c>
      <c r="P119" s="53" t="str">
        <f t="shared" si="34"/>
        <v>","</v>
      </c>
      <c r="Q119" s="25" t="str">
        <f t="shared" si="35"/>
        <v/>
      </c>
      <c r="R119" t="str">
        <f t="shared" si="47"/>
        <v>")],</v>
      </c>
      <c r="S119" s="38" t="str">
        <f t="shared" si="36"/>
        <v/>
      </c>
      <c r="T119" s="44" t="str">
        <f t="shared" si="37"/>
        <v/>
      </c>
      <c r="U119" s="44" t="str">
        <f t="shared" si="38"/>
        <v/>
      </c>
      <c r="V119" s="21" t="str">
        <f t="shared" si="39"/>
        <v/>
      </c>
      <c r="W119" s="44" t="str">
        <f t="shared" si="40"/>
        <v/>
      </c>
      <c r="X119" s="21" t="str">
        <f t="shared" si="41"/>
        <v/>
      </c>
      <c r="Y119" s="44" t="str">
        <f t="shared" si="42"/>
        <v/>
      </c>
    </row>
    <row r="120" spans="1:28" ht="24" x14ac:dyDescent="0.55000000000000004">
      <c r="A120" s="13">
        <f t="shared" si="48"/>
        <v>6</v>
      </c>
      <c r="B120" s="14" t="str">
        <f t="shared" si="43"/>
        <v>/* 6*/      [ac("La", "cp2","m")],</v>
      </c>
      <c r="C120" s="14"/>
      <c r="D120" s="14">
        <f t="shared" si="44"/>
        <v>6</v>
      </c>
      <c r="E120" s="45" t="s">
        <v>1211</v>
      </c>
      <c r="F120" s="46" t="str">
        <f t="shared" si="28"/>
        <v>La</v>
      </c>
      <c r="G120" s="45" t="s">
        <v>1212</v>
      </c>
      <c r="H120" s="24">
        <f t="shared" ref="H120" si="51">IF(F91="","",F91)</f>
        <v>2</v>
      </c>
      <c r="I120" s="45" t="s">
        <v>1213</v>
      </c>
      <c r="J120" s="24" t="str">
        <f t="shared" ref="J120" si="52">IF(G91="","",G91)</f>
        <v>m</v>
      </c>
      <c r="K120" t="str">
        <f t="shared" si="29"/>
        <v>"</v>
      </c>
      <c r="L120" s="48" t="str">
        <f t="shared" si="30"/>
        <v/>
      </c>
      <c r="M120" s="54" t="str">
        <f t="shared" si="31"/>
        <v/>
      </c>
      <c r="N120" s="55" t="str">
        <f t="shared" si="32"/>
        <v/>
      </c>
      <c r="O120" s="26" t="str">
        <f t="shared" si="33"/>
        <v/>
      </c>
      <c r="P120" s="55" t="str">
        <f t="shared" si="34"/>
        <v/>
      </c>
      <c r="Q120" s="26" t="str">
        <f t="shared" si="35"/>
        <v/>
      </c>
      <c r="R120" t="str">
        <f t="shared" si="47"/>
        <v>)],</v>
      </c>
      <c r="S120" s="46" t="str">
        <f t="shared" si="36"/>
        <v/>
      </c>
      <c r="T120" s="45" t="str">
        <f t="shared" si="37"/>
        <v/>
      </c>
      <c r="U120" s="45" t="str">
        <f t="shared" si="38"/>
        <v/>
      </c>
      <c r="V120" s="24" t="str">
        <f t="shared" si="39"/>
        <v/>
      </c>
      <c r="W120" s="45" t="str">
        <f t="shared" si="40"/>
        <v/>
      </c>
      <c r="X120" s="24" t="str">
        <f t="shared" si="41"/>
        <v/>
      </c>
      <c r="Y120" s="45" t="str">
        <f t="shared" si="42"/>
        <v/>
      </c>
    </row>
    <row r="121" spans="1:28" ht="24" x14ac:dyDescent="0.55000000000000004">
      <c r="A121" s="13">
        <f t="shared" si="48"/>
        <v>7</v>
      </c>
      <c r="B121" s="14" t="str">
        <f t="shared" si="43"/>
        <v>/* 7*/      [ac("Re", "cp44","m")],</v>
      </c>
      <c r="C121" s="14"/>
      <c r="D121" s="14">
        <f t="shared" si="44"/>
        <v>7</v>
      </c>
      <c r="E121" s="44" t="s">
        <v>1211</v>
      </c>
      <c r="F121" s="38" t="str">
        <f t="shared" si="28"/>
        <v>Re</v>
      </c>
      <c r="G121" s="44" t="s">
        <v>1212</v>
      </c>
      <c r="H121" s="21">
        <f>IF(F92="","",F92)</f>
        <v>44</v>
      </c>
      <c r="I121" s="44" t="s">
        <v>1213</v>
      </c>
      <c r="J121" s="21" t="str">
        <f>IF(G92="","",G92)</f>
        <v>m</v>
      </c>
      <c r="K121" t="str">
        <f t="shared" si="29"/>
        <v>"</v>
      </c>
      <c r="L121" s="47" t="str">
        <f t="shared" si="30"/>
        <v/>
      </c>
      <c r="M121" s="52" t="str">
        <f t="shared" si="31"/>
        <v/>
      </c>
      <c r="N121" s="53" t="str">
        <f t="shared" si="32"/>
        <v/>
      </c>
      <c r="O121" s="25" t="str">
        <f t="shared" si="33"/>
        <v/>
      </c>
      <c r="P121" s="53" t="str">
        <f t="shared" si="34"/>
        <v/>
      </c>
      <c r="Q121" s="25" t="str">
        <f t="shared" si="35"/>
        <v/>
      </c>
      <c r="R121" t="str">
        <f t="shared" si="47"/>
        <v>)],</v>
      </c>
      <c r="S121" s="38" t="str">
        <f t="shared" si="36"/>
        <v/>
      </c>
      <c r="T121" s="44" t="str">
        <f t="shared" si="37"/>
        <v/>
      </c>
      <c r="U121" s="44" t="str">
        <f t="shared" si="38"/>
        <v/>
      </c>
      <c r="V121" s="21" t="str">
        <f t="shared" si="39"/>
        <v/>
      </c>
      <c r="W121" s="44" t="str">
        <f t="shared" si="40"/>
        <v/>
      </c>
      <c r="X121" s="21" t="str">
        <f t="shared" si="41"/>
        <v/>
      </c>
      <c r="Y121" s="44" t="str">
        <f t="shared" si="42"/>
        <v/>
      </c>
    </row>
    <row r="122" spans="1:28" ht="24" x14ac:dyDescent="0.55000000000000004">
      <c r="A122" s="13">
        <f t="shared" si="48"/>
        <v>8</v>
      </c>
      <c r="B122" s="14" t="str">
        <f t="shared" si="43"/>
        <v>/* 8*/      [ac("Mi", "cp14","")],</v>
      </c>
      <c r="C122" s="14"/>
      <c r="D122" s="14">
        <f t="shared" si="44"/>
        <v>8</v>
      </c>
      <c r="E122" s="45" t="s">
        <v>1211</v>
      </c>
      <c r="F122" s="46" t="str">
        <f t="shared" si="28"/>
        <v>Mi</v>
      </c>
      <c r="G122" s="45" t="s">
        <v>1212</v>
      </c>
      <c r="H122" s="24">
        <f t="shared" ref="H122" si="53">IF(F93="","",F93)</f>
        <v>14</v>
      </c>
      <c r="I122" s="45" t="s">
        <v>1213</v>
      </c>
      <c r="J122" s="24" t="str">
        <f t="shared" ref="J122" si="54">IF(G93="","",G93)</f>
        <v/>
      </c>
      <c r="K122" t="str">
        <f t="shared" si="29"/>
        <v>"</v>
      </c>
      <c r="L122" s="48" t="str">
        <f t="shared" si="30"/>
        <v/>
      </c>
      <c r="M122" s="54" t="str">
        <f t="shared" si="31"/>
        <v/>
      </c>
      <c r="N122" s="55" t="str">
        <f t="shared" si="32"/>
        <v/>
      </c>
      <c r="O122" s="26" t="str">
        <f t="shared" si="33"/>
        <v/>
      </c>
      <c r="P122" s="55" t="str">
        <f t="shared" si="34"/>
        <v/>
      </c>
      <c r="Q122" s="26" t="str">
        <f t="shared" si="35"/>
        <v/>
      </c>
      <c r="R122" t="str">
        <f t="shared" si="47"/>
        <v>)],</v>
      </c>
      <c r="S122" s="46" t="str">
        <f t="shared" si="36"/>
        <v/>
      </c>
      <c r="T122" s="45" t="str">
        <f t="shared" si="37"/>
        <v/>
      </c>
      <c r="U122" s="45" t="str">
        <f t="shared" si="38"/>
        <v/>
      </c>
      <c r="V122" s="24" t="str">
        <f t="shared" si="39"/>
        <v/>
      </c>
      <c r="W122" s="45" t="str">
        <f t="shared" si="40"/>
        <v/>
      </c>
      <c r="X122" s="24" t="str">
        <f t="shared" si="41"/>
        <v/>
      </c>
      <c r="Y122" s="45" t="str">
        <f t="shared" si="42"/>
        <v/>
      </c>
    </row>
    <row r="123" spans="1:28" ht="24" x14ac:dyDescent="0.55000000000000004">
      <c r="A123" s="13">
        <f t="shared" si="48"/>
        <v>9</v>
      </c>
      <c r="B123" s="14" t="str">
        <f t="shared" si="43"/>
        <v>/* 9*/      [ac("La", "cp35","m")],</v>
      </c>
      <c r="C123" s="14"/>
      <c r="D123" s="14">
        <f t="shared" si="44"/>
        <v>9</v>
      </c>
      <c r="E123" s="44" t="s">
        <v>1211</v>
      </c>
      <c r="F123" s="38" t="str">
        <f t="shared" si="28"/>
        <v>La</v>
      </c>
      <c r="G123" s="44" t="s">
        <v>1212</v>
      </c>
      <c r="H123" s="21">
        <f>IF(F94="","",F94)</f>
        <v>35</v>
      </c>
      <c r="I123" s="44" t="s">
        <v>1213</v>
      </c>
      <c r="J123" s="21" t="str">
        <f>IF(G94="","",G94)</f>
        <v>m</v>
      </c>
      <c r="K123" t="str">
        <f t="shared" si="29"/>
        <v>"</v>
      </c>
      <c r="L123" s="47" t="str">
        <f t="shared" si="30"/>
        <v/>
      </c>
      <c r="M123" s="52" t="str">
        <f t="shared" si="31"/>
        <v/>
      </c>
      <c r="N123" s="53" t="str">
        <f t="shared" si="32"/>
        <v/>
      </c>
      <c r="O123" s="25" t="str">
        <f t="shared" si="33"/>
        <v/>
      </c>
      <c r="P123" s="53" t="str">
        <f t="shared" si="34"/>
        <v/>
      </c>
      <c r="Q123" s="25" t="str">
        <f t="shared" si="35"/>
        <v/>
      </c>
      <c r="R123" t="str">
        <f t="shared" si="47"/>
        <v>)],</v>
      </c>
      <c r="S123" s="38" t="str">
        <f t="shared" si="36"/>
        <v/>
      </c>
      <c r="T123" s="44" t="str">
        <f t="shared" si="37"/>
        <v/>
      </c>
      <c r="U123" s="44" t="str">
        <f t="shared" si="38"/>
        <v/>
      </c>
      <c r="V123" s="21" t="str">
        <f t="shared" si="39"/>
        <v/>
      </c>
      <c r="W123" s="44" t="str">
        <f t="shared" si="40"/>
        <v/>
      </c>
      <c r="X123" s="21" t="str">
        <f t="shared" si="41"/>
        <v/>
      </c>
      <c r="Y123" s="44" t="str">
        <f t="shared" si="42"/>
        <v/>
      </c>
    </row>
    <row r="124" spans="1:28" ht="24" x14ac:dyDescent="0.55000000000000004">
      <c r="A124" s="13">
        <f t="shared" si="48"/>
        <v>10</v>
      </c>
      <c r="B124" s="14" t="str">
        <f t="shared" si="43"/>
        <v>/* 10*/      [ac("Re", "cp2","m"), ac("Mi","cp77","")],</v>
      </c>
      <c r="C124" s="14"/>
      <c r="D124" s="14">
        <f t="shared" si="44"/>
        <v>10</v>
      </c>
      <c r="E124" s="45" t="s">
        <v>1211</v>
      </c>
      <c r="F124" s="46" t="str">
        <f t="shared" si="28"/>
        <v>Re</v>
      </c>
      <c r="G124" s="45" t="s">
        <v>1212</v>
      </c>
      <c r="H124" s="24">
        <f t="shared" ref="H124" si="55">IF(F95="","",F95)</f>
        <v>2</v>
      </c>
      <c r="I124" s="45" t="s">
        <v>1213</v>
      </c>
      <c r="J124" s="24" t="str">
        <f t="shared" ref="J124" si="56">IF(G95="","",G95)</f>
        <v>m</v>
      </c>
      <c r="K124" t="str">
        <f t="shared" si="29"/>
        <v>"), ac("</v>
      </c>
      <c r="L124" s="48" t="str">
        <f t="shared" si="30"/>
        <v>Mi</v>
      </c>
      <c r="M124" s="54" t="str">
        <f t="shared" si="31"/>
        <v>","</v>
      </c>
      <c r="N124" s="55" t="str">
        <f t="shared" si="32"/>
        <v>cp</v>
      </c>
      <c r="O124" s="26">
        <f t="shared" si="33"/>
        <v>77</v>
      </c>
      <c r="P124" s="55" t="str">
        <f t="shared" si="34"/>
        <v>","</v>
      </c>
      <c r="Q124" s="26" t="str">
        <f t="shared" si="35"/>
        <v/>
      </c>
      <c r="R124" t="str">
        <f t="shared" si="47"/>
        <v>")],</v>
      </c>
      <c r="S124" s="46" t="str">
        <f t="shared" si="36"/>
        <v/>
      </c>
      <c r="T124" s="45" t="str">
        <f t="shared" si="37"/>
        <v/>
      </c>
      <c r="U124" s="45" t="str">
        <f t="shared" si="38"/>
        <v/>
      </c>
      <c r="V124" s="24" t="str">
        <f t="shared" si="39"/>
        <v/>
      </c>
      <c r="W124" s="45" t="str">
        <f t="shared" si="40"/>
        <v/>
      </c>
      <c r="X124" s="24" t="str">
        <f t="shared" si="41"/>
        <v/>
      </c>
      <c r="Y124" s="45" t="str">
        <f t="shared" si="42"/>
        <v/>
      </c>
    </row>
    <row r="125" spans="1:28" ht="24" x14ac:dyDescent="0.55000000000000004">
      <c r="A125" s="13">
        <f t="shared" si="48"/>
        <v>11</v>
      </c>
      <c r="B125" s="14" t="str">
        <f t="shared" si="43"/>
        <v>/* 11*/      [ac("La", "cp2","m")],</v>
      </c>
      <c r="C125" s="14"/>
      <c r="D125" s="14">
        <f t="shared" si="44"/>
        <v>11</v>
      </c>
      <c r="E125" s="44" t="s">
        <v>1211</v>
      </c>
      <c r="F125" s="38" t="str">
        <f t="shared" si="28"/>
        <v>La</v>
      </c>
      <c r="G125" s="44" t="s">
        <v>1212</v>
      </c>
      <c r="H125" s="21">
        <f>IF(F96="","",F96)</f>
        <v>2</v>
      </c>
      <c r="I125" s="44" t="s">
        <v>1213</v>
      </c>
      <c r="J125" s="21" t="str">
        <f>IF(G96="","",G96)</f>
        <v>m</v>
      </c>
      <c r="K125" t="str">
        <f t="shared" si="29"/>
        <v>"</v>
      </c>
      <c r="L125" s="47" t="str">
        <f t="shared" si="30"/>
        <v/>
      </c>
      <c r="M125" s="52" t="str">
        <f t="shared" si="31"/>
        <v/>
      </c>
      <c r="N125" s="53" t="str">
        <f t="shared" si="32"/>
        <v/>
      </c>
      <c r="O125" s="25" t="str">
        <f t="shared" si="33"/>
        <v/>
      </c>
      <c r="P125" s="53" t="str">
        <f t="shared" si="34"/>
        <v/>
      </c>
      <c r="Q125" s="25" t="str">
        <f t="shared" si="35"/>
        <v/>
      </c>
      <c r="R125" t="str">
        <f t="shared" si="47"/>
        <v>)],</v>
      </c>
      <c r="S125" s="38" t="str">
        <f t="shared" si="36"/>
        <v/>
      </c>
      <c r="T125" s="44" t="str">
        <f t="shared" si="37"/>
        <v/>
      </c>
      <c r="U125" s="44" t="str">
        <f t="shared" si="38"/>
        <v/>
      </c>
      <c r="V125" s="21" t="str">
        <f t="shared" si="39"/>
        <v/>
      </c>
      <c r="W125" s="44" t="str">
        <f t="shared" si="40"/>
        <v/>
      </c>
      <c r="X125" s="21" t="str">
        <f t="shared" si="41"/>
        <v/>
      </c>
      <c r="Y125" s="44" t="str">
        <f t="shared" si="42"/>
        <v/>
      </c>
    </row>
    <row r="126" spans="1:28" ht="24" x14ac:dyDescent="0.55000000000000004">
      <c r="A126" s="13">
        <f t="shared" si="48"/>
        <v>12</v>
      </c>
      <c r="B126" s="14" t="str">
        <f t="shared" si="43"/>
        <v>/* 12*/      [ac("Re", "cp44","m")],</v>
      </c>
      <c r="C126" s="14"/>
      <c r="D126" s="14">
        <f t="shared" si="44"/>
        <v>12</v>
      </c>
      <c r="E126" s="45" t="s">
        <v>1211</v>
      </c>
      <c r="F126" s="46" t="str">
        <f t="shared" si="28"/>
        <v>Re</v>
      </c>
      <c r="G126" s="45" t="s">
        <v>1212</v>
      </c>
      <c r="H126" s="24">
        <f t="shared" ref="H126" si="57">IF(F97="","",F97)</f>
        <v>44</v>
      </c>
      <c r="I126" s="45" t="s">
        <v>1213</v>
      </c>
      <c r="J126" s="24" t="str">
        <f t="shared" ref="J126" si="58">IF(G97="","",G97)</f>
        <v>m</v>
      </c>
      <c r="K126" t="str">
        <f t="shared" si="29"/>
        <v>"</v>
      </c>
      <c r="L126" s="48" t="str">
        <f t="shared" si="30"/>
        <v/>
      </c>
      <c r="M126" s="54" t="str">
        <f t="shared" si="31"/>
        <v/>
      </c>
      <c r="N126" s="55" t="str">
        <f t="shared" si="32"/>
        <v/>
      </c>
      <c r="O126" s="26" t="str">
        <f t="shared" si="33"/>
        <v/>
      </c>
      <c r="P126" s="55" t="str">
        <f t="shared" si="34"/>
        <v/>
      </c>
      <c r="Q126" s="26" t="str">
        <f t="shared" si="35"/>
        <v/>
      </c>
      <c r="R126" t="str">
        <f t="shared" si="47"/>
        <v>)],</v>
      </c>
      <c r="S126" s="46" t="str">
        <f t="shared" si="36"/>
        <v/>
      </c>
      <c r="T126" s="45" t="str">
        <f t="shared" si="37"/>
        <v/>
      </c>
      <c r="U126" s="45" t="str">
        <f t="shared" si="38"/>
        <v/>
      </c>
      <c r="V126" s="24" t="str">
        <f t="shared" si="39"/>
        <v/>
      </c>
      <c r="W126" s="45" t="str">
        <f t="shared" si="40"/>
        <v/>
      </c>
      <c r="X126" s="24" t="str">
        <f t="shared" si="41"/>
        <v/>
      </c>
      <c r="Y126" s="45" t="str">
        <f t="shared" si="42"/>
        <v/>
      </c>
    </row>
    <row r="127" spans="1:28" ht="24" x14ac:dyDescent="0.55000000000000004">
      <c r="A127" s="13">
        <f t="shared" si="48"/>
        <v>13</v>
      </c>
      <c r="B127" s="14" t="str">
        <f t="shared" si="43"/>
        <v>/* 13*/      [ac("Mi", "cp14","")],</v>
      </c>
      <c r="C127" s="14"/>
      <c r="D127" s="14">
        <f t="shared" si="44"/>
        <v>13</v>
      </c>
      <c r="E127" s="44" t="s">
        <v>1211</v>
      </c>
      <c r="F127" s="38" t="str">
        <f t="shared" si="28"/>
        <v>Mi</v>
      </c>
      <c r="G127" s="44" t="s">
        <v>1212</v>
      </c>
      <c r="H127" s="21">
        <f>IF(F98="","",F98)</f>
        <v>14</v>
      </c>
      <c r="I127" s="44" t="s">
        <v>1213</v>
      </c>
      <c r="J127" s="21" t="str">
        <f>IF(G98="","",G98)</f>
        <v/>
      </c>
      <c r="K127" t="str">
        <f t="shared" si="29"/>
        <v>"</v>
      </c>
      <c r="L127" s="47" t="str">
        <f t="shared" si="30"/>
        <v/>
      </c>
      <c r="M127" s="52" t="str">
        <f t="shared" si="31"/>
        <v/>
      </c>
      <c r="N127" s="53" t="str">
        <f t="shared" si="32"/>
        <v/>
      </c>
      <c r="O127" s="25" t="str">
        <f t="shared" si="33"/>
        <v/>
      </c>
      <c r="P127" s="53" t="str">
        <f t="shared" si="34"/>
        <v/>
      </c>
      <c r="Q127" s="25" t="str">
        <f t="shared" si="35"/>
        <v/>
      </c>
      <c r="R127" t="str">
        <f t="shared" si="47"/>
        <v>)],</v>
      </c>
      <c r="S127" s="38" t="str">
        <f t="shared" si="36"/>
        <v/>
      </c>
      <c r="T127" s="44" t="str">
        <f t="shared" si="37"/>
        <v/>
      </c>
      <c r="U127" s="44" t="str">
        <f t="shared" si="38"/>
        <v/>
      </c>
      <c r="V127" s="21" t="str">
        <f t="shared" si="39"/>
        <v/>
      </c>
      <c r="W127" s="44" t="str">
        <f t="shared" si="40"/>
        <v/>
      </c>
      <c r="X127" s="21" t="str">
        <f t="shared" si="41"/>
        <v/>
      </c>
      <c r="Y127" s="44" t="str">
        <f t="shared" si="42"/>
        <v/>
      </c>
    </row>
    <row r="128" spans="1:28" ht="24" x14ac:dyDescent="0.55000000000000004">
      <c r="A128" s="13">
        <f t="shared" si="48"/>
        <v>14</v>
      </c>
      <c r="B128" s="14" t="str">
        <f t="shared" si="43"/>
        <v>/* 14*/      [ac("La", "cp35","m")],</v>
      </c>
      <c r="C128" s="14"/>
      <c r="D128" s="14">
        <f t="shared" si="44"/>
        <v>14</v>
      </c>
      <c r="E128" s="45" t="s">
        <v>1211</v>
      </c>
      <c r="F128" s="46" t="str">
        <f t="shared" si="28"/>
        <v>La</v>
      </c>
      <c r="G128" s="45" t="s">
        <v>1212</v>
      </c>
      <c r="H128" s="24">
        <f t="shared" ref="H128" si="59">IF(F99="","",F99)</f>
        <v>35</v>
      </c>
      <c r="I128" s="45" t="s">
        <v>1213</v>
      </c>
      <c r="J128" s="24" t="str">
        <f t="shared" ref="J128" si="60">IF(G99="","",G99)</f>
        <v>m</v>
      </c>
      <c r="K128" t="str">
        <f t="shared" si="29"/>
        <v>"</v>
      </c>
      <c r="L128" s="48" t="str">
        <f t="shared" si="30"/>
        <v/>
      </c>
      <c r="M128" s="54" t="str">
        <f t="shared" si="31"/>
        <v/>
      </c>
      <c r="N128" s="55" t="str">
        <f t="shared" si="32"/>
        <v/>
      </c>
      <c r="O128" s="26" t="str">
        <f t="shared" si="33"/>
        <v/>
      </c>
      <c r="P128" s="55" t="str">
        <f t="shared" si="34"/>
        <v/>
      </c>
      <c r="Q128" s="26" t="str">
        <f t="shared" si="35"/>
        <v/>
      </c>
      <c r="R128" t="str">
        <f t="shared" si="47"/>
        <v>)],</v>
      </c>
      <c r="S128" s="46" t="str">
        <f t="shared" si="36"/>
        <v/>
      </c>
      <c r="T128" s="45" t="str">
        <f t="shared" si="37"/>
        <v/>
      </c>
      <c r="U128" s="45" t="str">
        <f t="shared" si="38"/>
        <v/>
      </c>
      <c r="V128" s="24" t="str">
        <f t="shared" si="39"/>
        <v/>
      </c>
      <c r="W128" s="45" t="str">
        <f t="shared" si="40"/>
        <v/>
      </c>
      <c r="X128" s="24" t="str">
        <f t="shared" si="41"/>
        <v/>
      </c>
      <c r="Y128" s="45" t="str">
        <f t="shared" si="42"/>
        <v/>
      </c>
    </row>
    <row r="129" spans="1:25" ht="24" x14ac:dyDescent="0.55000000000000004">
      <c r="A129" s="13">
        <f t="shared" si="48"/>
        <v>15</v>
      </c>
      <c r="B129" s="14" t="str">
        <f t="shared" si="43"/>
        <v>/* 15*/      [ac("Re", "cp2","m"), ac("Mi","cp77","")],</v>
      </c>
      <c r="C129" s="14"/>
      <c r="D129" s="14">
        <f t="shared" si="44"/>
        <v>15</v>
      </c>
      <c r="E129" s="44" t="s">
        <v>1211</v>
      </c>
      <c r="F129" s="38" t="str">
        <f t="shared" si="28"/>
        <v>Re</v>
      </c>
      <c r="G129" s="44" t="s">
        <v>1212</v>
      </c>
      <c r="H129" s="21">
        <f>IF(F100="","",F100)</f>
        <v>2</v>
      </c>
      <c r="I129" s="44" t="s">
        <v>1213</v>
      </c>
      <c r="J129" s="21" t="str">
        <f>IF(G100="","",G100)</f>
        <v>m</v>
      </c>
      <c r="K129" t="str">
        <f t="shared" si="29"/>
        <v>"), ac("</v>
      </c>
      <c r="L129" s="47" t="str">
        <f t="shared" si="30"/>
        <v>Mi</v>
      </c>
      <c r="M129" s="52" t="str">
        <f t="shared" si="31"/>
        <v>","</v>
      </c>
      <c r="N129" s="53" t="str">
        <f t="shared" si="32"/>
        <v>cp</v>
      </c>
      <c r="O129" s="25">
        <f t="shared" si="33"/>
        <v>77</v>
      </c>
      <c r="P129" s="53" t="str">
        <f t="shared" si="34"/>
        <v>","</v>
      </c>
      <c r="Q129" s="25" t="str">
        <f t="shared" si="35"/>
        <v/>
      </c>
      <c r="R129" t="str">
        <f t="shared" si="47"/>
        <v>")],</v>
      </c>
      <c r="S129" s="38" t="str">
        <f t="shared" si="36"/>
        <v/>
      </c>
      <c r="T129" s="44" t="str">
        <f t="shared" si="37"/>
        <v/>
      </c>
      <c r="U129" s="44" t="str">
        <f t="shared" si="38"/>
        <v/>
      </c>
      <c r="V129" s="21" t="str">
        <f t="shared" si="39"/>
        <v/>
      </c>
      <c r="W129" s="44" t="str">
        <f t="shared" si="40"/>
        <v/>
      </c>
      <c r="X129" s="21" t="str">
        <f t="shared" si="41"/>
        <v/>
      </c>
      <c r="Y129" s="44" t="str">
        <f t="shared" si="42"/>
        <v/>
      </c>
    </row>
    <row r="130" spans="1:25" ht="24" x14ac:dyDescent="0.55000000000000004">
      <c r="A130" s="13">
        <f t="shared" si="48"/>
        <v>16</v>
      </c>
      <c r="B130" s="14" t="str">
        <f t="shared" si="43"/>
        <v>/* 16*/      [ac("La", "cp2","m")],</v>
      </c>
      <c r="C130" s="14"/>
      <c r="D130" s="14">
        <f t="shared" si="44"/>
        <v>16</v>
      </c>
      <c r="E130" s="45" t="s">
        <v>1211</v>
      </c>
      <c r="F130" s="46" t="str">
        <f t="shared" si="28"/>
        <v>La</v>
      </c>
      <c r="G130" s="45" t="s">
        <v>1212</v>
      </c>
      <c r="H130" s="24">
        <f t="shared" ref="H130" si="61">IF(F101="","",F101)</f>
        <v>2</v>
      </c>
      <c r="I130" s="45" t="s">
        <v>1213</v>
      </c>
      <c r="J130" s="24" t="str">
        <f t="shared" ref="J130" si="62">IF(G101="","",G101)</f>
        <v>m</v>
      </c>
      <c r="K130" t="str">
        <f t="shared" si="29"/>
        <v>"</v>
      </c>
      <c r="L130" s="48" t="str">
        <f t="shared" si="30"/>
        <v/>
      </c>
      <c r="M130" s="54" t="str">
        <f t="shared" si="31"/>
        <v/>
      </c>
      <c r="N130" s="55" t="str">
        <f t="shared" si="32"/>
        <v/>
      </c>
      <c r="O130" s="26" t="str">
        <f t="shared" si="33"/>
        <v/>
      </c>
      <c r="P130" s="55" t="str">
        <f t="shared" si="34"/>
        <v/>
      </c>
      <c r="Q130" s="26" t="str">
        <f t="shared" si="35"/>
        <v/>
      </c>
      <c r="R130" t="str">
        <f t="shared" si="47"/>
        <v>)],</v>
      </c>
      <c r="S130" s="46" t="str">
        <f t="shared" si="36"/>
        <v/>
      </c>
      <c r="T130" s="45" t="str">
        <f t="shared" si="37"/>
        <v/>
      </c>
      <c r="U130" s="45" t="str">
        <f t="shared" si="38"/>
        <v/>
      </c>
      <c r="V130" s="24" t="str">
        <f t="shared" si="39"/>
        <v/>
      </c>
      <c r="W130" s="45" t="str">
        <f t="shared" si="40"/>
        <v/>
      </c>
      <c r="X130" s="24" t="str">
        <f t="shared" si="41"/>
        <v/>
      </c>
      <c r="Y130" s="45" t="str">
        <f t="shared" si="42"/>
        <v/>
      </c>
    </row>
    <row r="131" spans="1:25" ht="24" x14ac:dyDescent="0.55000000000000004">
      <c r="A131" s="13">
        <f t="shared" si="48"/>
        <v>17</v>
      </c>
      <c r="B131" s="14" t="str">
        <f t="shared" si="43"/>
        <v>/* 17*/      [ac("Re", "cp44","m")],</v>
      </c>
      <c r="C131" s="14"/>
      <c r="D131" s="14">
        <f t="shared" si="44"/>
        <v>17</v>
      </c>
      <c r="E131" s="44" t="s">
        <v>1211</v>
      </c>
      <c r="F131" s="38" t="str">
        <f t="shared" si="28"/>
        <v>Re</v>
      </c>
      <c r="G131" s="44" t="s">
        <v>1212</v>
      </c>
      <c r="H131" s="21">
        <f>IF(F102="","",F102)</f>
        <v>44</v>
      </c>
      <c r="I131" s="44" t="s">
        <v>1213</v>
      </c>
      <c r="J131" s="21" t="str">
        <f>IF(G102="","",G102)</f>
        <v>m</v>
      </c>
      <c r="K131" t="str">
        <f t="shared" si="29"/>
        <v>"</v>
      </c>
      <c r="L131" s="47" t="str">
        <f t="shared" si="30"/>
        <v/>
      </c>
      <c r="M131" s="52" t="str">
        <f t="shared" si="31"/>
        <v/>
      </c>
      <c r="N131" s="53" t="str">
        <f t="shared" si="32"/>
        <v/>
      </c>
      <c r="O131" s="25" t="str">
        <f t="shared" si="33"/>
        <v/>
      </c>
      <c r="P131" s="53" t="str">
        <f t="shared" si="34"/>
        <v/>
      </c>
      <c r="Q131" s="25" t="str">
        <f t="shared" si="35"/>
        <v/>
      </c>
      <c r="R131" t="str">
        <f t="shared" si="47"/>
        <v>)],</v>
      </c>
      <c r="S131" s="38" t="str">
        <f t="shared" si="36"/>
        <v/>
      </c>
      <c r="T131" s="44" t="str">
        <f t="shared" si="37"/>
        <v/>
      </c>
      <c r="U131" s="44" t="str">
        <f t="shared" si="38"/>
        <v/>
      </c>
      <c r="V131" s="21" t="str">
        <f t="shared" si="39"/>
        <v/>
      </c>
      <c r="W131" s="44" t="str">
        <f t="shared" si="40"/>
        <v/>
      </c>
      <c r="X131" s="21" t="str">
        <f t="shared" si="41"/>
        <v/>
      </c>
      <c r="Y131" s="44" t="str">
        <f t="shared" si="42"/>
        <v/>
      </c>
    </row>
    <row r="132" spans="1:25" ht="24" x14ac:dyDescent="0.55000000000000004">
      <c r="A132" s="13">
        <f t="shared" si="48"/>
        <v>18</v>
      </c>
      <c r="B132" s="14" t="str">
        <f t="shared" si="43"/>
        <v>/* 18*/      [ac("Mi", "cp14","")],</v>
      </c>
      <c r="C132" s="14"/>
      <c r="D132" s="14">
        <f t="shared" si="44"/>
        <v>18</v>
      </c>
      <c r="E132" s="45" t="s">
        <v>1211</v>
      </c>
      <c r="F132" s="46" t="str">
        <f t="shared" si="28"/>
        <v>Mi</v>
      </c>
      <c r="G132" s="45" t="s">
        <v>1212</v>
      </c>
      <c r="H132" s="24">
        <f t="shared" ref="H132" si="63">IF(F103="","",F103)</f>
        <v>14</v>
      </c>
      <c r="I132" s="45" t="s">
        <v>1213</v>
      </c>
      <c r="J132" s="24" t="str">
        <f t="shared" ref="J132" si="64">IF(G103="","",G103)</f>
        <v/>
      </c>
      <c r="K132" t="str">
        <f t="shared" si="29"/>
        <v>"</v>
      </c>
      <c r="L132" s="48" t="str">
        <f t="shared" si="30"/>
        <v/>
      </c>
      <c r="M132" s="54" t="str">
        <f t="shared" si="31"/>
        <v/>
      </c>
      <c r="N132" s="55" t="str">
        <f t="shared" si="32"/>
        <v/>
      </c>
      <c r="O132" s="26" t="str">
        <f t="shared" si="33"/>
        <v/>
      </c>
      <c r="P132" s="55" t="str">
        <f t="shared" si="34"/>
        <v/>
      </c>
      <c r="Q132" s="26" t="str">
        <f t="shared" si="35"/>
        <v/>
      </c>
      <c r="R132" t="str">
        <f t="shared" si="47"/>
        <v>)],</v>
      </c>
      <c r="S132" s="46" t="str">
        <f t="shared" si="36"/>
        <v/>
      </c>
      <c r="T132" s="45" t="str">
        <f t="shared" si="37"/>
        <v/>
      </c>
      <c r="U132" s="45" t="str">
        <f t="shared" si="38"/>
        <v/>
      </c>
      <c r="V132" s="24" t="str">
        <f t="shared" si="39"/>
        <v/>
      </c>
      <c r="W132" s="45" t="str">
        <f t="shared" si="40"/>
        <v/>
      </c>
      <c r="X132" s="24" t="str">
        <f t="shared" si="41"/>
        <v/>
      </c>
      <c r="Y132" s="45" t="str">
        <f t="shared" si="42"/>
        <v/>
      </c>
    </row>
    <row r="133" spans="1:25" ht="24" x14ac:dyDescent="0.55000000000000004">
      <c r="A133" s="13">
        <f t="shared" si="48"/>
        <v>19</v>
      </c>
      <c r="B133" s="14" t="str">
        <f t="shared" si="43"/>
        <v>/* 19*/      [ac("La", "cp35","m")],</v>
      </c>
      <c r="C133" s="14"/>
      <c r="D133" s="14">
        <f t="shared" si="44"/>
        <v>19</v>
      </c>
      <c r="E133" s="44" t="s">
        <v>1211</v>
      </c>
      <c r="F133" s="38" t="str">
        <f t="shared" si="28"/>
        <v>La</v>
      </c>
      <c r="G133" s="44" t="s">
        <v>1212</v>
      </c>
      <c r="H133" s="21">
        <f>IF(F104="","",F104)</f>
        <v>35</v>
      </c>
      <c r="I133" s="44" t="s">
        <v>1213</v>
      </c>
      <c r="J133" s="21" t="str">
        <f>IF(G104="","",G104)</f>
        <v>m</v>
      </c>
      <c r="K133" t="str">
        <f t="shared" si="29"/>
        <v>"</v>
      </c>
      <c r="L133" s="47" t="str">
        <f t="shared" si="30"/>
        <v/>
      </c>
      <c r="M133" s="52" t="str">
        <f t="shared" si="31"/>
        <v/>
      </c>
      <c r="N133" s="53" t="str">
        <f t="shared" si="32"/>
        <v/>
      </c>
      <c r="O133" s="25" t="str">
        <f t="shared" si="33"/>
        <v/>
      </c>
      <c r="P133" s="53" t="str">
        <f t="shared" si="34"/>
        <v/>
      </c>
      <c r="Q133" s="25" t="str">
        <f t="shared" si="35"/>
        <v/>
      </c>
      <c r="R133" t="str">
        <f t="shared" si="47"/>
        <v>)],</v>
      </c>
      <c r="S133" s="38" t="str">
        <f t="shared" si="36"/>
        <v/>
      </c>
      <c r="T133" s="44" t="str">
        <f t="shared" si="37"/>
        <v/>
      </c>
      <c r="U133" s="44" t="str">
        <f t="shared" si="38"/>
        <v/>
      </c>
      <c r="V133" s="21" t="str">
        <f t="shared" si="39"/>
        <v/>
      </c>
      <c r="W133" s="44" t="str">
        <f t="shared" si="40"/>
        <v/>
      </c>
      <c r="X133" s="21" t="str">
        <f t="shared" si="41"/>
        <v/>
      </c>
      <c r="Y133" s="44" t="str">
        <f t="shared" si="42"/>
        <v/>
      </c>
    </row>
    <row r="134" spans="1:25" ht="24" x14ac:dyDescent="0.55000000000000004">
      <c r="A134" s="13">
        <f t="shared" si="48"/>
        <v>20</v>
      </c>
      <c r="B134" s="14" t="str">
        <f t="shared" si="43"/>
        <v>/* 20*/      [ac("Re", "cp2","m"), ac("Mi","cp77","")],</v>
      </c>
      <c r="C134" s="14"/>
      <c r="D134" s="14">
        <f t="shared" si="44"/>
        <v>20</v>
      </c>
      <c r="E134" s="45" t="s">
        <v>1211</v>
      </c>
      <c r="F134" s="46" t="str">
        <f t="shared" si="28"/>
        <v>Re</v>
      </c>
      <c r="G134" s="45" t="s">
        <v>1212</v>
      </c>
      <c r="H134" s="24">
        <f t="shared" ref="H134" si="65">IF(F105="","",F105)</f>
        <v>2</v>
      </c>
      <c r="I134" s="45" t="s">
        <v>1213</v>
      </c>
      <c r="J134" s="24" t="str">
        <f t="shared" ref="J134" si="66">IF(G105="","",G105)</f>
        <v>m</v>
      </c>
      <c r="K134" t="str">
        <f t="shared" si="29"/>
        <v>"), ac("</v>
      </c>
      <c r="L134" s="48" t="str">
        <f t="shared" si="30"/>
        <v>Mi</v>
      </c>
      <c r="M134" s="54" t="str">
        <f t="shared" si="31"/>
        <v>","</v>
      </c>
      <c r="N134" s="55" t="str">
        <f t="shared" si="32"/>
        <v>cp</v>
      </c>
      <c r="O134" s="26">
        <f t="shared" si="33"/>
        <v>77</v>
      </c>
      <c r="P134" s="55" t="str">
        <f t="shared" si="34"/>
        <v>","</v>
      </c>
      <c r="Q134" s="26" t="str">
        <f t="shared" si="35"/>
        <v/>
      </c>
      <c r="R134" t="str">
        <f t="shared" si="47"/>
        <v>")],</v>
      </c>
      <c r="S134" s="46" t="str">
        <f t="shared" si="36"/>
        <v/>
      </c>
      <c r="T134" s="45" t="str">
        <f t="shared" si="37"/>
        <v/>
      </c>
      <c r="U134" s="45" t="str">
        <f t="shared" si="38"/>
        <v/>
      </c>
      <c r="V134" s="24" t="str">
        <f t="shared" si="39"/>
        <v/>
      </c>
      <c r="W134" s="45" t="str">
        <f t="shared" si="40"/>
        <v/>
      </c>
      <c r="X134" s="24" t="str">
        <f t="shared" si="41"/>
        <v/>
      </c>
      <c r="Y134" s="45" t="str">
        <f t="shared" si="42"/>
        <v/>
      </c>
    </row>
    <row r="135" spans="1:25" ht="24" hidden="1" x14ac:dyDescent="0.55000000000000004">
      <c r="A135" s="13">
        <f t="shared" si="48"/>
        <v>21</v>
      </c>
      <c r="B135" s="14" t="str">
        <f t="shared" si="43"/>
        <v>/* 21*/      [ac("", "cp","")],</v>
      </c>
      <c r="C135" s="14"/>
      <c r="D135" s="14"/>
      <c r="E135" s="44" t="s">
        <v>1211</v>
      </c>
      <c r="F135" s="38" t="str">
        <f t="shared" si="28"/>
        <v/>
      </c>
      <c r="G135" s="44" t="s">
        <v>1212</v>
      </c>
      <c r="H135" s="21" t="str">
        <f>IF(F106="","",F106)</f>
        <v/>
      </c>
      <c r="I135" s="44" t="s">
        <v>1213</v>
      </c>
      <c r="J135" s="21" t="str">
        <f>IF(G106="","",G106)</f>
        <v/>
      </c>
      <c r="K135" t="str">
        <f t="shared" si="29"/>
        <v>"</v>
      </c>
      <c r="L135" s="47" t="str">
        <f t="shared" si="30"/>
        <v/>
      </c>
      <c r="M135" s="52" t="str">
        <f t="shared" si="31"/>
        <v/>
      </c>
      <c r="N135" s="53" t="str">
        <f t="shared" si="32"/>
        <v/>
      </c>
      <c r="O135" s="25" t="str">
        <f t="shared" si="33"/>
        <v/>
      </c>
      <c r="P135" s="53" t="str">
        <f t="shared" si="34"/>
        <v/>
      </c>
      <c r="Q135" s="25" t="str">
        <f t="shared" si="35"/>
        <v/>
      </c>
      <c r="R135" t="str">
        <f t="shared" si="47"/>
        <v>)],</v>
      </c>
      <c r="S135" s="38" t="str">
        <f t="shared" si="36"/>
        <v/>
      </c>
      <c r="T135" s="44" t="str">
        <f t="shared" si="37"/>
        <v/>
      </c>
      <c r="U135" s="44" t="str">
        <f t="shared" si="38"/>
        <v/>
      </c>
      <c r="V135" s="21" t="str">
        <f t="shared" si="39"/>
        <v/>
      </c>
      <c r="W135" s="44" t="str">
        <f t="shared" si="40"/>
        <v/>
      </c>
      <c r="X135" s="21" t="str">
        <f t="shared" si="41"/>
        <v/>
      </c>
      <c r="Y135" s="44" t="str">
        <f t="shared" si="42"/>
        <v/>
      </c>
    </row>
    <row r="136" spans="1:25" ht="24" hidden="1" x14ac:dyDescent="0.55000000000000004">
      <c r="A136" s="13">
        <f t="shared" si="48"/>
        <v>22</v>
      </c>
      <c r="B136" s="14" t="str">
        <f t="shared" si="43"/>
        <v>/* 22*/      [ac("", "cp","")],</v>
      </c>
      <c r="C136" s="14"/>
      <c r="D136" s="14"/>
      <c r="E136" s="45" t="s">
        <v>1211</v>
      </c>
      <c r="F136" s="46" t="str">
        <f t="shared" si="28"/>
        <v/>
      </c>
      <c r="G136" s="45" t="s">
        <v>1212</v>
      </c>
      <c r="H136" s="24" t="str">
        <f t="shared" ref="H136" si="67">IF(F107="","",F107)</f>
        <v/>
      </c>
      <c r="I136" s="45" t="s">
        <v>1213</v>
      </c>
      <c r="J136" s="24" t="str">
        <f t="shared" ref="J136" si="68">IF(G107="","",G107)</f>
        <v/>
      </c>
      <c r="K136" t="str">
        <f t="shared" si="29"/>
        <v>"</v>
      </c>
      <c r="L136" s="48" t="str">
        <f t="shared" si="30"/>
        <v/>
      </c>
      <c r="M136" s="54" t="str">
        <f t="shared" si="31"/>
        <v/>
      </c>
      <c r="N136" s="55" t="str">
        <f t="shared" si="32"/>
        <v/>
      </c>
      <c r="O136" s="26" t="str">
        <f t="shared" si="33"/>
        <v/>
      </c>
      <c r="P136" s="55" t="str">
        <f t="shared" si="34"/>
        <v/>
      </c>
      <c r="Q136" s="26" t="str">
        <f t="shared" si="35"/>
        <v/>
      </c>
      <c r="R136" t="str">
        <f t="shared" si="47"/>
        <v>)],</v>
      </c>
      <c r="S136" s="46" t="str">
        <f t="shared" si="36"/>
        <v/>
      </c>
      <c r="T136" s="45" t="str">
        <f t="shared" si="37"/>
        <v/>
      </c>
      <c r="U136" s="45" t="str">
        <f t="shared" si="38"/>
        <v/>
      </c>
      <c r="V136" s="24" t="str">
        <f t="shared" si="39"/>
        <v/>
      </c>
      <c r="W136" s="45" t="str">
        <f t="shared" si="40"/>
        <v/>
      </c>
      <c r="X136" s="24" t="str">
        <f t="shared" si="41"/>
        <v/>
      </c>
      <c r="Y136" s="45" t="str">
        <f t="shared" si="42"/>
        <v/>
      </c>
    </row>
    <row r="137" spans="1:25" ht="24" hidden="1" x14ac:dyDescent="0.55000000000000004">
      <c r="A137" s="13">
        <f t="shared" si="48"/>
        <v>23</v>
      </c>
      <c r="B137" s="14" t="str">
        <f t="shared" si="43"/>
        <v>/* 23*/      [ac("", "cp","")],</v>
      </c>
      <c r="C137" s="14"/>
      <c r="D137" s="14"/>
      <c r="E137" s="44" t="s">
        <v>1211</v>
      </c>
      <c r="F137" s="38" t="str">
        <f t="shared" si="28"/>
        <v/>
      </c>
      <c r="G137" s="44" t="s">
        <v>1212</v>
      </c>
      <c r="H137" s="21" t="str">
        <f>IF(F108="","",F108)</f>
        <v/>
      </c>
      <c r="I137" s="44" t="s">
        <v>1213</v>
      </c>
      <c r="J137" s="21" t="str">
        <f>IF(G108="","",G108)</f>
        <v/>
      </c>
      <c r="K137" t="str">
        <f t="shared" si="29"/>
        <v>"</v>
      </c>
      <c r="L137" s="47" t="str">
        <f t="shared" si="30"/>
        <v/>
      </c>
      <c r="M137" s="52" t="str">
        <f t="shared" si="31"/>
        <v/>
      </c>
      <c r="N137" s="53" t="str">
        <f t="shared" si="32"/>
        <v/>
      </c>
      <c r="O137" s="25" t="str">
        <f t="shared" si="33"/>
        <v/>
      </c>
      <c r="P137" s="53" t="str">
        <f t="shared" si="34"/>
        <v/>
      </c>
      <c r="Q137" s="25" t="str">
        <f t="shared" si="35"/>
        <v/>
      </c>
      <c r="R137" t="str">
        <f t="shared" si="47"/>
        <v>)],</v>
      </c>
      <c r="S137" s="38" t="str">
        <f t="shared" si="36"/>
        <v/>
      </c>
      <c r="T137" s="44" t="str">
        <f t="shared" si="37"/>
        <v/>
      </c>
      <c r="U137" s="44" t="str">
        <f t="shared" si="38"/>
        <v/>
      </c>
      <c r="V137" s="21" t="str">
        <f t="shared" si="39"/>
        <v/>
      </c>
      <c r="W137" s="44" t="str">
        <f t="shared" si="40"/>
        <v/>
      </c>
      <c r="X137" s="21" t="str">
        <f t="shared" si="41"/>
        <v/>
      </c>
      <c r="Y137" s="44" t="str">
        <f t="shared" si="42"/>
        <v/>
      </c>
    </row>
    <row r="138" spans="1:25" ht="24" hidden="1" x14ac:dyDescent="0.55000000000000004">
      <c r="A138" s="13">
        <f t="shared" si="48"/>
        <v>24</v>
      </c>
      <c r="B138" s="14" t="str">
        <f t="shared" si="43"/>
        <v>/* 24*/      [ac("", "cp","")],</v>
      </c>
      <c r="C138" s="14"/>
      <c r="D138" s="14"/>
      <c r="E138" s="45" t="s">
        <v>1211</v>
      </c>
      <c r="F138" s="46" t="str">
        <f t="shared" si="28"/>
        <v/>
      </c>
      <c r="G138" s="45" t="s">
        <v>1212</v>
      </c>
      <c r="H138" s="24" t="str">
        <f t="shared" ref="H138" si="69">IF(F109="","",F109)</f>
        <v/>
      </c>
      <c r="I138" s="45" t="s">
        <v>1213</v>
      </c>
      <c r="J138" s="24" t="str">
        <f t="shared" ref="J138" si="70">IF(G109="","",G109)</f>
        <v/>
      </c>
      <c r="K138" t="str">
        <f t="shared" si="29"/>
        <v>"</v>
      </c>
      <c r="L138" s="48" t="str">
        <f t="shared" si="30"/>
        <v/>
      </c>
      <c r="M138" s="54" t="str">
        <f t="shared" si="31"/>
        <v/>
      </c>
      <c r="N138" s="55" t="str">
        <f t="shared" si="32"/>
        <v/>
      </c>
      <c r="O138" s="26" t="str">
        <f t="shared" si="33"/>
        <v/>
      </c>
      <c r="P138" s="55" t="str">
        <f t="shared" si="34"/>
        <v/>
      </c>
      <c r="Q138" s="26" t="str">
        <f t="shared" si="35"/>
        <v/>
      </c>
      <c r="R138" t="str">
        <f t="shared" si="47"/>
        <v>)],</v>
      </c>
      <c r="S138" s="46" t="str">
        <f t="shared" si="36"/>
        <v/>
      </c>
      <c r="T138" s="45" t="str">
        <f t="shared" si="37"/>
        <v/>
      </c>
      <c r="U138" s="45" t="str">
        <f t="shared" si="38"/>
        <v/>
      </c>
      <c r="V138" s="24" t="str">
        <f t="shared" si="39"/>
        <v/>
      </c>
      <c r="W138" s="45" t="str">
        <f t="shared" si="40"/>
        <v/>
      </c>
      <c r="X138" s="24" t="str">
        <f t="shared" si="41"/>
        <v/>
      </c>
      <c r="Y138" s="45" t="str">
        <f t="shared" si="42"/>
        <v/>
      </c>
    </row>
    <row r="139" spans="1:25" ht="24" hidden="1" x14ac:dyDescent="0.55000000000000004">
      <c r="A139" s="13">
        <f t="shared" si="48"/>
        <v>25</v>
      </c>
      <c r="B139" s="14" t="str">
        <f t="shared" si="43"/>
        <v>/* 25*/      [ac("", "cp","")],</v>
      </c>
      <c r="C139" s="14"/>
      <c r="D139" s="14"/>
      <c r="E139" s="44" t="s">
        <v>1211</v>
      </c>
      <c r="F139" s="38" t="str">
        <f t="shared" si="28"/>
        <v/>
      </c>
      <c r="G139" s="44" t="s">
        <v>1212</v>
      </c>
      <c r="H139" s="21" t="str">
        <f>IF(F110="","",F110)</f>
        <v/>
      </c>
      <c r="I139" s="44" t="s">
        <v>1213</v>
      </c>
      <c r="J139" s="21" t="str">
        <f>IF(G110="","",G110)</f>
        <v/>
      </c>
      <c r="K139" t="str">
        <f t="shared" si="29"/>
        <v>"</v>
      </c>
      <c r="L139" s="47" t="str">
        <f t="shared" si="30"/>
        <v/>
      </c>
      <c r="M139" s="52" t="str">
        <f t="shared" si="31"/>
        <v/>
      </c>
      <c r="N139" s="53" t="str">
        <f t="shared" si="32"/>
        <v/>
      </c>
      <c r="O139" s="25" t="str">
        <f t="shared" si="33"/>
        <v/>
      </c>
      <c r="P139" s="53" t="str">
        <f t="shared" si="34"/>
        <v/>
      </c>
      <c r="Q139" s="25" t="str">
        <f t="shared" si="35"/>
        <v/>
      </c>
      <c r="R139" t="str">
        <f t="shared" si="47"/>
        <v>)],</v>
      </c>
      <c r="S139" s="38" t="str">
        <f t="shared" si="36"/>
        <v/>
      </c>
      <c r="T139" s="44" t="str">
        <f t="shared" si="37"/>
        <v/>
      </c>
      <c r="U139" s="44" t="str">
        <f t="shared" si="38"/>
        <v/>
      </c>
      <c r="V139" s="21" t="str">
        <f t="shared" si="39"/>
        <v/>
      </c>
      <c r="W139" s="44" t="str">
        <f t="shared" si="40"/>
        <v/>
      </c>
      <c r="X139" s="21" t="str">
        <f t="shared" si="41"/>
        <v/>
      </c>
      <c r="Y139" s="44" t="str">
        <f t="shared" si="42"/>
        <v/>
      </c>
    </row>
    <row r="140" spans="1:25" ht="24" hidden="1" x14ac:dyDescent="0.55000000000000004">
      <c r="A140" s="13">
        <f t="shared" si="48"/>
        <v>26</v>
      </c>
      <c r="B140" s="14" t="str">
        <f t="shared" si="43"/>
        <v>/* 26*/      [ac("", "cp","")],</v>
      </c>
      <c r="C140" s="14"/>
      <c r="D140" s="14"/>
      <c r="E140" s="45" t="s">
        <v>1211</v>
      </c>
      <c r="F140" s="46" t="str">
        <f t="shared" si="28"/>
        <v/>
      </c>
      <c r="G140" s="45" t="s">
        <v>1212</v>
      </c>
      <c r="H140" s="24" t="str">
        <f t="shared" ref="H140" si="71">IF(F111="","",F111)</f>
        <v/>
      </c>
      <c r="I140" s="45" t="s">
        <v>1213</v>
      </c>
      <c r="J140" s="24" t="str">
        <f t="shared" ref="J140" si="72">IF(G111="","",G111)</f>
        <v/>
      </c>
      <c r="K140" t="str">
        <f t="shared" si="29"/>
        <v>"</v>
      </c>
      <c r="L140" s="48" t="str">
        <f t="shared" si="30"/>
        <v/>
      </c>
      <c r="M140" s="54" t="str">
        <f t="shared" si="31"/>
        <v/>
      </c>
      <c r="N140" s="55" t="str">
        <f t="shared" si="32"/>
        <v/>
      </c>
      <c r="O140" s="26" t="str">
        <f t="shared" si="33"/>
        <v/>
      </c>
      <c r="P140" s="55" t="str">
        <f t="shared" si="34"/>
        <v/>
      </c>
      <c r="Q140" s="26" t="str">
        <f t="shared" si="35"/>
        <v/>
      </c>
      <c r="R140" t="str">
        <f t="shared" si="47"/>
        <v>)],</v>
      </c>
      <c r="S140" s="46" t="str">
        <f t="shared" si="36"/>
        <v/>
      </c>
      <c r="T140" s="45" t="str">
        <f t="shared" si="37"/>
        <v/>
      </c>
      <c r="U140" s="45" t="str">
        <f t="shared" si="38"/>
        <v/>
      </c>
      <c r="V140" s="24" t="str">
        <f t="shared" si="39"/>
        <v/>
      </c>
      <c r="W140" s="45" t="str">
        <f t="shared" si="40"/>
        <v/>
      </c>
      <c r="X140" s="24" t="str">
        <f t="shared" si="41"/>
        <v/>
      </c>
      <c r="Y140" s="45" t="str">
        <f t="shared" si="42"/>
        <v/>
      </c>
    </row>
    <row r="141" spans="1:25" x14ac:dyDescent="0.55000000000000004">
      <c r="B141" s="14" t="s">
        <v>1224</v>
      </c>
      <c r="M141" s="19"/>
      <c r="N141" s="56"/>
      <c r="P141" s="57"/>
    </row>
    <row r="142" spans="1:25" x14ac:dyDescent="0.55000000000000004">
      <c r="B142" s="14" t="s">
        <v>1225</v>
      </c>
      <c r="M142" s="19"/>
      <c r="N142" s="56"/>
    </row>
    <row r="144" spans="1:25" x14ac:dyDescent="0.55000000000000004">
      <c r="B144" s="14" t="s">
        <v>1226</v>
      </c>
    </row>
    <row r="145" spans="2:2" x14ac:dyDescent="0.55000000000000004">
      <c r="B145" s="14" t="s">
        <v>1227</v>
      </c>
    </row>
  </sheetData>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68C7CB-21BF-48CE-8AD1-6D25ACA04DF9}">
  <dimension ref="A1:AB215"/>
  <sheetViews>
    <sheetView zoomScale="130" zoomScaleNormal="130" workbookViewId="0">
      <pane xSplit="1" ySplit="1" topLeftCell="B50" activePane="bottomRight" state="frozen"/>
      <selection pane="topRight" activeCell="B1" sqref="B1"/>
      <selection pane="bottomLeft" activeCell="A2" sqref="A2"/>
      <selection pane="bottomRight" activeCell="C61" sqref="C61"/>
    </sheetView>
  </sheetViews>
  <sheetFormatPr defaultRowHeight="23.5" x14ac:dyDescent="0.55000000000000004"/>
  <cols>
    <col min="1" max="1" width="9.179687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LEVANTO MIS OJOS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LEVANTO MIS OJOS ";</v>
      </c>
      <c r="C53" s="13" t="str">
        <f>find!D14</f>
        <v xml:space="preserve">A TI LEVANTO MIS OJOS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find!B14</f>
        <v>atilevantomisojos</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123 (122)",</v>
      </c>
      <c r="C58" s="13" t="str">
        <f>find!E14</f>
        <v>Salmo 123 (122)</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"Como los ojos de los siervos miran a las manos de sus señores,",</v>
      </c>
      <c r="C64" s="13" t="s">
        <v>1399</v>
      </c>
      <c r="D64" s="13">
        <v>1</v>
      </c>
      <c r="E64" s="32" t="s">
        <v>1178</v>
      </c>
      <c r="F64" s="33">
        <v>14</v>
      </c>
      <c r="G64" s="34" t="s">
        <v>1214</v>
      </c>
      <c r="H64" s="30" t="s">
        <v>1123</v>
      </c>
      <c r="I64" s="27">
        <v>430</v>
      </c>
      <c r="J64" s="28">
        <v>7</v>
      </c>
      <c r="K64" s="32"/>
      <c r="L64" s="33"/>
      <c r="M64" s="34"/>
      <c r="O64"/>
      <c r="Q64" s="15"/>
      <c r="S64" s="22"/>
    </row>
    <row r="65" spans="1:19" ht="27" x14ac:dyDescent="0.65">
      <c r="A65" s="13">
        <f>+A64+1</f>
        <v>2</v>
      </c>
      <c r="B65" s="14" t="str">
        <f>_xlfn.CONCAT("/* ",A65," */", "        ","""", C65,"""",",")</f>
        <v>/* 2 */        "como los ojos de la esclava a las manos de su señora,",</v>
      </c>
      <c r="C65" s="13" t="s">
        <v>1388</v>
      </c>
      <c r="D65" s="13">
        <v>2</v>
      </c>
      <c r="E65" s="35" t="s">
        <v>1217</v>
      </c>
      <c r="F65" s="36">
        <v>14</v>
      </c>
      <c r="G65" s="37" t="s">
        <v>1214</v>
      </c>
      <c r="H65" s="31" t="s">
        <v>1123</v>
      </c>
      <c r="I65" s="29">
        <v>230</v>
      </c>
      <c r="J65" s="29">
        <v>7</v>
      </c>
      <c r="K65" s="35"/>
      <c r="L65" s="37"/>
      <c r="M65" s="37"/>
      <c r="O65"/>
      <c r="Q65" s="15"/>
      <c r="S65" s="22"/>
    </row>
    <row r="66" spans="1:19" ht="27" x14ac:dyDescent="0.65">
      <c r="A66" s="13">
        <f t="shared" ref="A66:A90" si="0">+A65+1</f>
        <v>3</v>
      </c>
      <c r="B66" s="14" t="str">
        <f>_xlfn.CONCAT("/* ",A66," */", "        ","""", C66,"""",",")</f>
        <v>/* 3 */        "así nuestros ojos miran al Señor,",</v>
      </c>
      <c r="C66" s="13" t="s">
        <v>1389</v>
      </c>
      <c r="D66" s="13">
        <v>3</v>
      </c>
      <c r="E66" s="32" t="s">
        <v>1400</v>
      </c>
      <c r="F66" s="33">
        <v>14</v>
      </c>
      <c r="G66" s="34">
        <v>7</v>
      </c>
      <c r="H66" s="30" t="s">
        <v>1123</v>
      </c>
      <c r="I66" s="27">
        <v>230</v>
      </c>
      <c r="J66" s="28">
        <v>7</v>
      </c>
      <c r="K66" s="32"/>
      <c r="L66" s="33"/>
      <c r="M66" s="34"/>
      <c r="O66"/>
      <c r="Q66" s="15"/>
      <c r="S66" s="22"/>
    </row>
    <row r="67" spans="1:19" ht="27" x14ac:dyDescent="0.65">
      <c r="A67" s="13">
        <f t="shared" si="0"/>
        <v>4</v>
      </c>
      <c r="B67" s="14" t="str">
        <f t="shared" ref="B67:B90" si="1">_xlfn.CONCAT("/* ",A67," */", "        ","""", C67,"""",",")</f>
        <v>/* 4 */        "esperando que tenga piedad, esperando que tenga piedad.",</v>
      </c>
      <c r="C67" s="13" t="s">
        <v>1390</v>
      </c>
      <c r="D67" s="13">
        <v>4</v>
      </c>
      <c r="E67" s="35" t="s">
        <v>1400</v>
      </c>
      <c r="F67" s="36">
        <v>14</v>
      </c>
      <c r="G67" s="37">
        <v>7</v>
      </c>
      <c r="H67" s="31" t="s">
        <v>1123</v>
      </c>
      <c r="I67" s="29">
        <v>230</v>
      </c>
      <c r="J67" s="29">
        <v>7</v>
      </c>
      <c r="K67" s="35" t="s">
        <v>1400</v>
      </c>
      <c r="L67" s="37">
        <v>350</v>
      </c>
      <c r="M67" s="37">
        <v>7</v>
      </c>
      <c r="N67" s="42" t="s">
        <v>1123</v>
      </c>
      <c r="O67">
        <v>400</v>
      </c>
      <c r="P67" s="51">
        <v>7</v>
      </c>
      <c r="Q67" s="15"/>
      <c r="S67" s="22"/>
    </row>
    <row r="68" spans="1:19" ht="27" hidden="1" x14ac:dyDescent="0.65">
      <c r="A68" s="13">
        <f t="shared" si="0"/>
        <v>5</v>
      </c>
      <c r="B68" s="14" t="str">
        <f t="shared" si="1"/>
        <v>/* 5 */        "",</v>
      </c>
      <c r="D68" s="13">
        <v>5</v>
      </c>
      <c r="E68" s="32" t="s">
        <v>1178</v>
      </c>
      <c r="F68" s="33">
        <v>14</v>
      </c>
      <c r="G68" s="34" t="s">
        <v>1215</v>
      </c>
      <c r="H68" s="30" t="s">
        <v>1150</v>
      </c>
      <c r="I68" s="27">
        <v>480</v>
      </c>
      <c r="J68" s="28"/>
      <c r="K68" s="32"/>
      <c r="L68" s="33"/>
      <c r="M68" s="34"/>
      <c r="O68"/>
      <c r="Q68" s="15"/>
      <c r="S68" s="22"/>
    </row>
    <row r="69" spans="1:19" ht="27" hidden="1" x14ac:dyDescent="0.65">
      <c r="A69" s="13">
        <f t="shared" si="0"/>
        <v>6</v>
      </c>
      <c r="B69" s="14" t="str">
        <f t="shared" si="1"/>
        <v>/* 6 */        "",</v>
      </c>
      <c r="D69" s="13">
        <v>6</v>
      </c>
      <c r="E69" s="35" t="s">
        <v>1117</v>
      </c>
      <c r="F69" s="36">
        <v>14</v>
      </c>
      <c r="G69" s="37"/>
      <c r="H69" s="31"/>
      <c r="I69" s="29"/>
      <c r="J69" s="29"/>
      <c r="K69" s="35"/>
      <c r="L69" s="37"/>
      <c r="M69" s="37"/>
      <c r="O69"/>
      <c r="Q69" s="15"/>
      <c r="S69" s="22"/>
    </row>
    <row r="70" spans="1:19" ht="27" hidden="1" x14ac:dyDescent="0.65">
      <c r="A70" s="13">
        <f t="shared" si="0"/>
        <v>7</v>
      </c>
      <c r="B70" s="14" t="str">
        <f t="shared" si="1"/>
        <v>/* 7 */        "",</v>
      </c>
      <c r="D70" s="13">
        <v>7</v>
      </c>
      <c r="E70" s="32" t="s">
        <v>1123</v>
      </c>
      <c r="F70" s="33">
        <v>14</v>
      </c>
      <c r="G70" s="34" t="s">
        <v>1214</v>
      </c>
      <c r="H70" s="30" t="s">
        <v>1123</v>
      </c>
      <c r="I70" s="27">
        <v>480</v>
      </c>
      <c r="J70" s="28">
        <v>7</v>
      </c>
      <c r="K70" s="32"/>
      <c r="L70" s="33"/>
      <c r="M70" s="34"/>
      <c r="O70"/>
      <c r="Q70" s="15"/>
      <c r="S70" s="22"/>
    </row>
    <row r="71" spans="1:19" ht="27" hidden="1" x14ac:dyDescent="0.65">
      <c r="A71" s="13">
        <f t="shared" si="0"/>
        <v>8</v>
      </c>
      <c r="B71" s="14" t="str">
        <f t="shared" si="1"/>
        <v>/* 8 */        "",</v>
      </c>
      <c r="D71" s="13">
        <v>8</v>
      </c>
      <c r="E71" s="35" t="s">
        <v>1178</v>
      </c>
      <c r="F71" s="36">
        <v>14</v>
      </c>
      <c r="G71" s="37" t="s">
        <v>1215</v>
      </c>
      <c r="H71" s="31"/>
      <c r="I71" s="29"/>
      <c r="J71" s="29"/>
      <c r="K71" s="35"/>
      <c r="L71" s="37"/>
      <c r="M71" s="37"/>
      <c r="O71"/>
      <c r="Q71" s="15"/>
      <c r="S71" s="22"/>
    </row>
    <row r="72" spans="1:19" ht="27" hidden="1" x14ac:dyDescent="0.65">
      <c r="A72" s="13">
        <f t="shared" si="0"/>
        <v>9</v>
      </c>
      <c r="B72" s="14" t="str">
        <f t="shared" si="1"/>
        <v>/* 9 */        "",</v>
      </c>
      <c r="D72" s="13">
        <v>9</v>
      </c>
      <c r="E72" s="32" t="s">
        <v>1150</v>
      </c>
      <c r="F72" s="33">
        <v>14</v>
      </c>
      <c r="G72" s="34" t="s">
        <v>1216</v>
      </c>
      <c r="H72" s="30" t="s">
        <v>1117</v>
      </c>
      <c r="I72" s="27">
        <v>480</v>
      </c>
      <c r="J72" s="28"/>
      <c r="K72" s="32"/>
      <c r="L72" s="33"/>
      <c r="M72" s="34"/>
      <c r="O72"/>
      <c r="Q72" s="15"/>
      <c r="S72" s="22"/>
    </row>
    <row r="73" spans="1:19" ht="27" hidden="1" x14ac:dyDescent="0.65">
      <c r="A73" s="13">
        <f t="shared" si="0"/>
        <v>10</v>
      </c>
      <c r="B73" s="14" t="str">
        <f t="shared" si="1"/>
        <v>/* 10 */        "",</v>
      </c>
      <c r="D73" s="13">
        <v>10</v>
      </c>
      <c r="E73" s="35" t="s">
        <v>1178</v>
      </c>
      <c r="F73" s="36">
        <v>14</v>
      </c>
      <c r="G73" s="37" t="s">
        <v>1215</v>
      </c>
      <c r="H73" s="31" t="s">
        <v>1150</v>
      </c>
      <c r="I73" s="29">
        <v>350</v>
      </c>
      <c r="J73" s="29"/>
      <c r="K73" s="35" t="s">
        <v>1117</v>
      </c>
      <c r="L73" s="37">
        <v>480</v>
      </c>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ac("La","cp430","7), ac(Si♭","cp350","7")],</v>
      </c>
      <c r="C96" s="14"/>
      <c r="D96" s="14">
        <v>1</v>
      </c>
      <c r="E96" s="44" t="s">
        <v>1211</v>
      </c>
      <c r="F96" s="38" t="str">
        <f>IF(E64="","",E64)</f>
        <v>Re</v>
      </c>
      <c r="G96" s="44" t="s">
        <v>1212</v>
      </c>
      <c r="H96" s="21">
        <f>IF(F64="","",F64)</f>
        <v>14</v>
      </c>
      <c r="I96" s="44" t="s">
        <v>1213</v>
      </c>
      <c r="J96" s="21" t="str">
        <f t="shared" ref="J96:J99" si="3">IF(G64="","",G64)</f>
        <v>m</v>
      </c>
      <c r="K96" t="str">
        <f t="shared" ref="K96:K104" si="4">IF(L96="","""","""), ac(""")</f>
        <v>"), ac("</v>
      </c>
      <c r="L96" s="47" t="str">
        <f t="shared" ref="L96:L99" si="5">IF(H64="","",H64)</f>
        <v>La</v>
      </c>
      <c r="M96" s="52" t="str">
        <f t="shared" ref="M96:M122" si="6">IF(L96="","",""",""")</f>
        <v>","</v>
      </c>
      <c r="N96" s="53" t="str">
        <f t="shared" ref="N96:N122" si="7">IF(L96="","","cp")</f>
        <v>cp</v>
      </c>
      <c r="O96" s="25">
        <f t="shared" ref="O96:O99" si="8">IF(I64="","",I64)</f>
        <v>430</v>
      </c>
      <c r="P96" s="49" t="str">
        <f t="shared" ref="P96:P122" si="9">IF(L96="","",""",""")</f>
        <v>","</v>
      </c>
      <c r="Q96" s="25">
        <f t="shared" ref="Q96:Q99" si="10">IF(J64="","",J64)</f>
        <v>7</v>
      </c>
      <c r="R96" t="str">
        <f>IF(S96="",IF(L96="",")],",""")],"),"), ac(")</f>
        <v>), ac(</v>
      </c>
      <c r="S96" s="38" t="str">
        <f>IF(K67="","",K67)</f>
        <v>Si♭</v>
      </c>
      <c r="T96" s="44" t="str">
        <f t="shared" ref="T96:T122" si="11">IF(S96="","",""",""")</f>
        <v>","</v>
      </c>
      <c r="U96" s="44" t="str">
        <f t="shared" ref="U96:U122" si="12">IF(S96="","","cp")</f>
        <v>cp</v>
      </c>
      <c r="V96" s="21">
        <f>IF(L67="","",L67)</f>
        <v>350</v>
      </c>
      <c r="W96" s="44" t="str">
        <f t="shared" ref="W96:W122" si="13">IF(S96="","",""",""")</f>
        <v>","</v>
      </c>
      <c r="X96" s="21">
        <f>IF(M67="","",M67)</f>
        <v>7</v>
      </c>
      <c r="Y96" s="21" t="str">
        <f t="shared" ref="Y96:Y122" si="14">IF(S96="","",IF(L96="","",Z96))</f>
        <v>")],</v>
      </c>
      <c r="Z96" t="s">
        <v>1381</v>
      </c>
    </row>
    <row r="97" spans="1:26" ht="24" x14ac:dyDescent="0.55000000000000004">
      <c r="A97" s="13">
        <f>+A96+1</f>
        <v>2</v>
      </c>
      <c r="B97" s="14" t="str">
        <f t="shared" ref="B97:B122" si="15">_xlfn.CONCAT("/* ",A97,"*/      ",E97:Y97)</f>
        <v>/* 2*/      [ac("Sol", "cp14","m"), ac("La","cp230","7")],</v>
      </c>
      <c r="C97" s="14"/>
      <c r="D97" s="14">
        <v>2</v>
      </c>
      <c r="E97" s="40" t="s">
        <v>1211</v>
      </c>
      <c r="F97" s="24" t="str">
        <f>E65</f>
        <v>Sol</v>
      </c>
      <c r="G97" s="40" t="s">
        <v>1212</v>
      </c>
      <c r="H97" s="24">
        <f t="shared" ref="H97:H99" si="16">F65</f>
        <v>14</v>
      </c>
      <c r="I97" s="40" t="s">
        <v>1213</v>
      </c>
      <c r="J97" s="24" t="str">
        <f t="shared" si="3"/>
        <v>m</v>
      </c>
      <c r="K97" t="str">
        <f t="shared" si="4"/>
        <v>"), ac("</v>
      </c>
      <c r="L97" s="48" t="str">
        <f t="shared" si="5"/>
        <v>La</v>
      </c>
      <c r="M97" s="54" t="str">
        <f t="shared" si="6"/>
        <v>","</v>
      </c>
      <c r="N97" s="55" t="str">
        <f t="shared" si="7"/>
        <v>cp</v>
      </c>
      <c r="O97" s="26">
        <f t="shared" si="8"/>
        <v>230</v>
      </c>
      <c r="P97" s="41" t="str">
        <f t="shared" si="9"/>
        <v>","</v>
      </c>
      <c r="Q97" s="26">
        <f t="shared" si="10"/>
        <v>7</v>
      </c>
      <c r="R97" t="str">
        <f>IF(S97="",IF(L97="",")],",""")],"),"), ac(")</f>
        <v>")],</v>
      </c>
      <c r="S97" s="18" t="str">
        <f t="shared" ref="S97:S99" si="17">IF(K65="","",K65)</f>
        <v/>
      </c>
      <c r="T97" s="18" t="str">
        <f t="shared" si="11"/>
        <v/>
      </c>
      <c r="U97" s="18" t="str">
        <f t="shared" si="12"/>
        <v/>
      </c>
      <c r="V97" s="18" t="str">
        <f t="shared" ref="V97:V99" si="18">IF(L65="","",L65)</f>
        <v/>
      </c>
      <c r="W97" s="18" t="str">
        <f t="shared" si="13"/>
        <v/>
      </c>
      <c r="X97" s="18" t="str">
        <f t="shared" ref="X97:X99" si="19">IF(M65="","",M65)</f>
        <v/>
      </c>
      <c r="Y97" s="18" t="str">
        <f t="shared" si="14"/>
        <v/>
      </c>
      <c r="Z97" t="s">
        <v>1381</v>
      </c>
    </row>
    <row r="98" spans="1:26" ht="24" x14ac:dyDescent="0.55000000000000004">
      <c r="A98" s="13">
        <f t="shared" ref="A98:A122" si="20">+A97+1</f>
        <v>3</v>
      </c>
      <c r="B98" s="14" t="str">
        <f t="shared" si="15"/>
        <v>/* 3*/      [ac("Si♭", "cp14","7"), ac("La","cp230","7")],</v>
      </c>
      <c r="C98" s="14"/>
      <c r="D98" s="14">
        <f>+D97+1</f>
        <v>3</v>
      </c>
      <c r="E98" s="39" t="s">
        <v>1211</v>
      </c>
      <c r="F98" s="21" t="str">
        <f t="shared" ref="F98:F99" si="21">E66</f>
        <v>Si♭</v>
      </c>
      <c r="G98" s="39" t="s">
        <v>1212</v>
      </c>
      <c r="H98" s="21">
        <f t="shared" si="16"/>
        <v>14</v>
      </c>
      <c r="I98" s="39" t="s">
        <v>1213</v>
      </c>
      <c r="J98" s="21">
        <f t="shared" si="3"/>
        <v>7</v>
      </c>
      <c r="K98" t="str">
        <f t="shared" si="4"/>
        <v>"), ac("</v>
      </c>
      <c r="L98" s="47" t="str">
        <f t="shared" si="5"/>
        <v>La</v>
      </c>
      <c r="M98" s="52" t="str">
        <f t="shared" si="6"/>
        <v>","</v>
      </c>
      <c r="N98" s="53" t="str">
        <f t="shared" si="7"/>
        <v>cp</v>
      </c>
      <c r="O98" s="25">
        <f t="shared" si="8"/>
        <v>230</v>
      </c>
      <c r="P98" s="49" t="str">
        <f t="shared" si="9"/>
        <v>","</v>
      </c>
      <c r="Q98" s="25">
        <f t="shared" si="10"/>
        <v>7</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 x14ac:dyDescent="0.55000000000000004">
      <c r="A99" s="13">
        <f t="shared" si="20"/>
        <v>4</v>
      </c>
      <c r="B99" s="14" t="str">
        <f t="shared" si="15"/>
        <v>/* 4*/      [ac("Si♭", "cp14","7"), ac("La","cp230","7), ac(Si♭","cp350","7")],</v>
      </c>
      <c r="C99" s="14"/>
      <c r="D99" s="14">
        <f t="shared" ref="D99:D122" si="22">+D98+1</f>
        <v>4</v>
      </c>
      <c r="E99" s="40" t="s">
        <v>1211</v>
      </c>
      <c r="F99" s="24" t="str">
        <f t="shared" si="21"/>
        <v>Si♭</v>
      </c>
      <c r="G99" s="40" t="s">
        <v>1212</v>
      </c>
      <c r="H99" s="24">
        <f t="shared" si="16"/>
        <v>14</v>
      </c>
      <c r="I99" s="40" t="s">
        <v>1213</v>
      </c>
      <c r="J99" s="24">
        <f t="shared" si="3"/>
        <v>7</v>
      </c>
      <c r="K99" t="str">
        <f t="shared" si="4"/>
        <v>"), ac("</v>
      </c>
      <c r="L99" s="48" t="str">
        <f t="shared" si="5"/>
        <v>La</v>
      </c>
      <c r="M99" s="54" t="str">
        <f t="shared" si="6"/>
        <v>","</v>
      </c>
      <c r="N99" s="55" t="str">
        <f t="shared" si="7"/>
        <v>cp</v>
      </c>
      <c r="O99" s="26">
        <f t="shared" si="8"/>
        <v>230</v>
      </c>
      <c r="P99" s="41" t="str">
        <f t="shared" si="9"/>
        <v>","</v>
      </c>
      <c r="Q99" s="26">
        <f t="shared" si="10"/>
        <v>7</v>
      </c>
      <c r="R99" t="str">
        <f>IF(S99="",IF(L99="",")],",""")],"),"), ac(")</f>
        <v>), ac(</v>
      </c>
      <c r="S99" s="18" t="str">
        <f t="shared" si="17"/>
        <v>Si♭</v>
      </c>
      <c r="T99" s="18" t="str">
        <f t="shared" si="11"/>
        <v>","</v>
      </c>
      <c r="U99" s="18" t="str">
        <f t="shared" si="12"/>
        <v>cp</v>
      </c>
      <c r="V99" s="18">
        <f t="shared" si="18"/>
        <v>350</v>
      </c>
      <c r="W99" s="18" t="str">
        <f t="shared" si="13"/>
        <v>","</v>
      </c>
      <c r="X99" s="18">
        <f t="shared" si="19"/>
        <v>7</v>
      </c>
      <c r="Y99" s="18" t="str">
        <f t="shared" si="14"/>
        <v>")],</v>
      </c>
      <c r="Z99" t="s">
        <v>1381</v>
      </c>
    </row>
    <row r="100" spans="1:26" ht="24" hidden="1" x14ac:dyDescent="0.55000000000000004">
      <c r="A100" s="13">
        <f>+A99+1</f>
        <v>5</v>
      </c>
      <c r="B100" s="14" t="str">
        <f t="shared" si="15"/>
        <v>/* 5*/      [ac("Re", "cp14","m9"), ac("Fa","cp480","")],</v>
      </c>
      <c r="C100" s="14"/>
      <c r="D100" s="14">
        <f>+D99+1</f>
        <v>5</v>
      </c>
      <c r="E100" s="39" t="s">
        <v>1211</v>
      </c>
      <c r="F100" s="21" t="str">
        <f t="shared" ref="F100:F122" si="23">E68</f>
        <v>Re</v>
      </c>
      <c r="G100" s="39" t="s">
        <v>1212</v>
      </c>
      <c r="H100" s="21">
        <f t="shared" ref="H100:H122" si="24">F68</f>
        <v>14</v>
      </c>
      <c r="I100" s="39" t="s">
        <v>1213</v>
      </c>
      <c r="J100" s="21" t="str">
        <f t="shared" ref="J100:J121" si="25">IF(G68="","",G68)</f>
        <v>m9</v>
      </c>
      <c r="K100" t="str">
        <f t="shared" si="4"/>
        <v>"), ac("</v>
      </c>
      <c r="L100" s="47" t="str">
        <f t="shared" ref="L100:L122" si="26">IF(H68="","",H68)</f>
        <v>Fa</v>
      </c>
      <c r="M100" s="52" t="str">
        <f t="shared" si="6"/>
        <v>","</v>
      </c>
      <c r="N100" s="53" t="str">
        <f t="shared" si="7"/>
        <v>cp</v>
      </c>
      <c r="O100" s="25">
        <f t="shared" ref="O100:O122" si="27">IF(I68="","",I68)</f>
        <v>480</v>
      </c>
      <c r="P100" s="49" t="str">
        <f t="shared" si="9"/>
        <v>","</v>
      </c>
      <c r="Q100" s="25" t="str">
        <f t="shared" ref="Q100:Q122" si="28">IF(J68="","",J68)</f>
        <v/>
      </c>
      <c r="R100" t="str">
        <f>IF(S100="",IF(L100="",")],",""")],"),"), ac(")</f>
        <v>")],</v>
      </c>
      <c r="S100" s="17" t="str">
        <f t="shared" ref="S100:S122" si="29">IF(K68="","",K68)</f>
        <v/>
      </c>
      <c r="T100" s="17" t="str">
        <f t="shared" si="11"/>
        <v/>
      </c>
      <c r="U100" s="17" t="str">
        <f t="shared" si="12"/>
        <v/>
      </c>
      <c r="V100" s="17" t="str">
        <f t="shared" ref="V100:V122" si="30">IF(L68="","",L68)</f>
        <v/>
      </c>
      <c r="W100" s="17" t="str">
        <f t="shared" si="13"/>
        <v/>
      </c>
      <c r="X100" s="17" t="str">
        <f t="shared" ref="X100:X122" si="31">IF(M68="","",M68)</f>
        <v/>
      </c>
      <c r="Y100" s="17" t="str">
        <f t="shared" si="14"/>
        <v/>
      </c>
      <c r="Z100" t="s">
        <v>1381</v>
      </c>
    </row>
    <row r="101" spans="1:26" ht="24" hidden="1" x14ac:dyDescent="0.55000000000000004">
      <c r="A101" s="13">
        <f t="shared" si="20"/>
        <v>6</v>
      </c>
      <c r="B101" s="14" t="str">
        <f t="shared" si="15"/>
        <v>/* 6*/      [ac("Mi", "cp14","")],</v>
      </c>
      <c r="C101" s="14"/>
      <c r="D101" s="14">
        <f t="shared" si="22"/>
        <v>6</v>
      </c>
      <c r="E101" s="40" t="s">
        <v>1211</v>
      </c>
      <c r="F101" s="24" t="str">
        <f t="shared" si="23"/>
        <v>Mi</v>
      </c>
      <c r="G101" s="40" t="s">
        <v>1212</v>
      </c>
      <c r="H101" s="24">
        <f t="shared" si="24"/>
        <v>14</v>
      </c>
      <c r="I101" s="40" t="s">
        <v>1213</v>
      </c>
      <c r="J101" s="24" t="str">
        <f t="shared" si="25"/>
        <v/>
      </c>
      <c r="K101" t="str">
        <f t="shared" si="4"/>
        <v>"</v>
      </c>
      <c r="L101" s="48" t="str">
        <f t="shared" si="26"/>
        <v/>
      </c>
      <c r="M101" s="54" t="str">
        <f t="shared" si="6"/>
        <v/>
      </c>
      <c r="N101" s="55" t="str">
        <f t="shared" si="7"/>
        <v/>
      </c>
      <c r="O101" s="26" t="str">
        <f t="shared" si="27"/>
        <v/>
      </c>
      <c r="P101" s="41" t="str">
        <f t="shared" si="9"/>
        <v/>
      </c>
      <c r="Q101" s="26" t="str">
        <f t="shared" si="28"/>
        <v/>
      </c>
      <c r="R101" t="str">
        <f t="shared" ref="R101:R122" si="32">IF(S101="",IF(L101="",")],",""")],"),"), ac(")</f>
        <v>)],</v>
      </c>
      <c r="S101" s="18" t="str">
        <f t="shared" si="29"/>
        <v/>
      </c>
      <c r="T101" s="18" t="str">
        <f t="shared" si="11"/>
        <v/>
      </c>
      <c r="U101" s="18" t="str">
        <f t="shared" si="12"/>
        <v/>
      </c>
      <c r="V101" s="18" t="str">
        <f t="shared" si="30"/>
        <v/>
      </c>
      <c r="W101" s="18" t="str">
        <f t="shared" si="13"/>
        <v/>
      </c>
      <c r="X101" s="18" t="str">
        <f t="shared" si="31"/>
        <v/>
      </c>
      <c r="Y101" s="18" t="str">
        <f t="shared" si="14"/>
        <v/>
      </c>
      <c r="Z101" t="s">
        <v>1381</v>
      </c>
    </row>
    <row r="102" spans="1:26" ht="24" hidden="1" x14ac:dyDescent="0.55000000000000004">
      <c r="A102" s="13">
        <f t="shared" si="20"/>
        <v>7</v>
      </c>
      <c r="B102" s="14" t="str">
        <f t="shared" si="15"/>
        <v>/* 7*/      [ac("La", "cp14","m"), ac("La","cp480","7")],</v>
      </c>
      <c r="C102" s="14"/>
      <c r="D102" s="14">
        <f t="shared" si="22"/>
        <v>7</v>
      </c>
      <c r="E102" s="39" t="s">
        <v>1211</v>
      </c>
      <c r="F102" s="21" t="str">
        <f t="shared" si="23"/>
        <v>La</v>
      </c>
      <c r="G102" s="39" t="s">
        <v>1212</v>
      </c>
      <c r="H102" s="21">
        <f t="shared" si="24"/>
        <v>14</v>
      </c>
      <c r="I102" s="39" t="s">
        <v>1213</v>
      </c>
      <c r="J102" s="21" t="str">
        <f t="shared" si="25"/>
        <v>m</v>
      </c>
      <c r="K102" t="str">
        <f t="shared" si="4"/>
        <v>"), ac("</v>
      </c>
      <c r="L102" s="47" t="str">
        <f t="shared" si="26"/>
        <v>La</v>
      </c>
      <c r="M102" s="52" t="str">
        <f t="shared" si="6"/>
        <v>","</v>
      </c>
      <c r="N102" s="53" t="str">
        <f t="shared" si="7"/>
        <v>cp</v>
      </c>
      <c r="O102" s="25">
        <f t="shared" si="27"/>
        <v>480</v>
      </c>
      <c r="P102" s="49" t="str">
        <f t="shared" si="9"/>
        <v>","</v>
      </c>
      <c r="Q102" s="25">
        <f t="shared" si="28"/>
        <v>7</v>
      </c>
      <c r="R102" t="str">
        <f t="shared" si="32"/>
        <v>")],</v>
      </c>
      <c r="S102" s="17" t="str">
        <f t="shared" si="29"/>
        <v/>
      </c>
      <c r="T102" s="17" t="str">
        <f t="shared" si="11"/>
        <v/>
      </c>
      <c r="U102" s="17" t="str">
        <f t="shared" si="12"/>
        <v/>
      </c>
      <c r="V102" s="17" t="str">
        <f t="shared" si="30"/>
        <v/>
      </c>
      <c r="W102" s="17" t="str">
        <f t="shared" si="13"/>
        <v/>
      </c>
      <c r="X102" s="17" t="str">
        <f t="shared" si="31"/>
        <v/>
      </c>
      <c r="Y102" s="17" t="str">
        <f t="shared" si="14"/>
        <v/>
      </c>
      <c r="Z102" t="s">
        <v>1381</v>
      </c>
    </row>
    <row r="103" spans="1:26" ht="24" hidden="1" x14ac:dyDescent="0.55000000000000004">
      <c r="A103" s="13">
        <f t="shared" si="20"/>
        <v>8</v>
      </c>
      <c r="B103" s="14" t="str">
        <f t="shared" si="15"/>
        <v>/* 8*/      [ac("Re", "cp14","m9")],</v>
      </c>
      <c r="C103" s="14"/>
      <c r="D103" s="14">
        <f t="shared" si="22"/>
        <v>8</v>
      </c>
      <c r="E103" s="40" t="s">
        <v>1211</v>
      </c>
      <c r="F103" s="24" t="str">
        <f t="shared" si="23"/>
        <v>Re</v>
      </c>
      <c r="G103" s="40" t="s">
        <v>1212</v>
      </c>
      <c r="H103" s="24">
        <f t="shared" si="24"/>
        <v>14</v>
      </c>
      <c r="I103" s="40" t="s">
        <v>1213</v>
      </c>
      <c r="J103" s="24" t="str">
        <f t="shared" si="25"/>
        <v>m9</v>
      </c>
      <c r="K103" t="str">
        <f t="shared" si="4"/>
        <v>"</v>
      </c>
      <c r="L103" s="48" t="str">
        <f t="shared" si="26"/>
        <v/>
      </c>
      <c r="M103" s="54" t="str">
        <f t="shared" si="6"/>
        <v/>
      </c>
      <c r="N103" s="55" t="str">
        <f t="shared" si="7"/>
        <v/>
      </c>
      <c r="O103" s="26" t="str">
        <f t="shared" si="27"/>
        <v/>
      </c>
      <c r="P103" s="41" t="str">
        <f t="shared" si="9"/>
        <v/>
      </c>
      <c r="Q103" s="26" t="str">
        <f t="shared" si="28"/>
        <v/>
      </c>
      <c r="R103" t="str">
        <f t="shared" si="32"/>
        <v>)],</v>
      </c>
      <c r="S103" s="18" t="str">
        <f t="shared" si="29"/>
        <v/>
      </c>
      <c r="T103" s="18" t="str">
        <f t="shared" si="11"/>
        <v/>
      </c>
      <c r="U103" s="18" t="str">
        <f t="shared" si="12"/>
        <v/>
      </c>
      <c r="V103" s="18" t="str">
        <f t="shared" si="30"/>
        <v/>
      </c>
      <c r="W103" s="18" t="str">
        <f t="shared" si="13"/>
        <v/>
      </c>
      <c r="X103" s="18" t="str">
        <f t="shared" si="31"/>
        <v/>
      </c>
      <c r="Y103" s="18" t="str">
        <f t="shared" si="14"/>
        <v/>
      </c>
      <c r="Z103" t="s">
        <v>1381</v>
      </c>
    </row>
    <row r="104" spans="1:26" ht="24" hidden="1" x14ac:dyDescent="0.55000000000000004">
      <c r="A104" s="13">
        <f>+A103+1</f>
        <v>9</v>
      </c>
      <c r="B104" s="14" t="str">
        <f t="shared" si="15"/>
        <v>/* 9*/      [ac("Fa", "cp14","maj7"), ac("Mi","cp480","")],</v>
      </c>
      <c r="C104" s="14"/>
      <c r="D104" s="14">
        <f>+D103+1</f>
        <v>9</v>
      </c>
      <c r="E104" s="39" t="s">
        <v>1211</v>
      </c>
      <c r="F104" s="21" t="str">
        <f t="shared" si="23"/>
        <v>Fa</v>
      </c>
      <c r="G104" s="39" t="s">
        <v>1212</v>
      </c>
      <c r="H104" s="21">
        <f t="shared" si="24"/>
        <v>14</v>
      </c>
      <c r="I104" s="39" t="s">
        <v>1213</v>
      </c>
      <c r="J104" s="21" t="str">
        <f t="shared" si="25"/>
        <v>maj7</v>
      </c>
      <c r="K104" t="str">
        <f t="shared" si="4"/>
        <v>"), ac("</v>
      </c>
      <c r="L104" s="47" t="str">
        <f t="shared" si="26"/>
        <v>Mi</v>
      </c>
      <c r="M104" s="52" t="str">
        <f t="shared" si="6"/>
        <v>","</v>
      </c>
      <c r="N104" s="53" t="str">
        <f t="shared" si="7"/>
        <v>cp</v>
      </c>
      <c r="O104" s="25">
        <f t="shared" si="27"/>
        <v>480</v>
      </c>
      <c r="P104" s="49" t="str">
        <f t="shared" si="9"/>
        <v>","</v>
      </c>
      <c r="Q104" s="25" t="str">
        <f t="shared" si="28"/>
        <v/>
      </c>
      <c r="R104" t="str">
        <f t="shared" si="32"/>
        <v>")],</v>
      </c>
      <c r="S104" s="17" t="str">
        <f t="shared" si="29"/>
        <v/>
      </c>
      <c r="T104" s="17" t="str">
        <f t="shared" si="11"/>
        <v/>
      </c>
      <c r="U104" s="17" t="str">
        <f t="shared" si="12"/>
        <v/>
      </c>
      <c r="V104" s="17" t="str">
        <f t="shared" si="30"/>
        <v/>
      </c>
      <c r="W104" s="17" t="str">
        <f t="shared" si="13"/>
        <v/>
      </c>
      <c r="X104" s="17" t="str">
        <f t="shared" si="31"/>
        <v/>
      </c>
      <c r="Y104" s="17" t="str">
        <f t="shared" si="14"/>
        <v/>
      </c>
      <c r="Z104" t="s">
        <v>1381</v>
      </c>
    </row>
    <row r="105" spans="1:26" ht="24" hidden="1" x14ac:dyDescent="0.55000000000000004">
      <c r="A105" s="13">
        <f t="shared" si="20"/>
        <v>10</v>
      </c>
      <c r="B105" s="14" t="str">
        <f t="shared" si="15"/>
        <v>/* 10*/      [ac("Re", "cp14","m9"), ac("Fa","cp350","), ac(Mi","cp480","")],</v>
      </c>
      <c r="C105" s="14"/>
      <c r="D105" s="14">
        <f t="shared" si="22"/>
        <v>10</v>
      </c>
      <c r="E105" s="40" t="s">
        <v>1211</v>
      </c>
      <c r="F105" s="24" t="str">
        <f t="shared" si="23"/>
        <v>Re</v>
      </c>
      <c r="G105" s="40" t="s">
        <v>1212</v>
      </c>
      <c r="H105" s="24">
        <f t="shared" si="24"/>
        <v>14</v>
      </c>
      <c r="I105" s="40" t="s">
        <v>1213</v>
      </c>
      <c r="J105" s="24" t="str">
        <f t="shared" si="25"/>
        <v>m9</v>
      </c>
      <c r="K105" t="str">
        <f>IF(L105="","""","""), ac(""")</f>
        <v>"), ac("</v>
      </c>
      <c r="L105" s="48" t="str">
        <f t="shared" si="26"/>
        <v>Fa</v>
      </c>
      <c r="M105" s="54" t="str">
        <f t="shared" si="6"/>
        <v>","</v>
      </c>
      <c r="N105" s="55" t="str">
        <f t="shared" si="7"/>
        <v>cp</v>
      </c>
      <c r="O105" s="26">
        <f t="shared" si="27"/>
        <v>350</v>
      </c>
      <c r="P105" s="41" t="str">
        <f t="shared" si="9"/>
        <v>","</v>
      </c>
      <c r="Q105" s="26" t="str">
        <f t="shared" si="28"/>
        <v/>
      </c>
      <c r="R105" t="str">
        <f t="shared" si="32"/>
        <v>), ac(</v>
      </c>
      <c r="S105" s="18" t="str">
        <f t="shared" si="29"/>
        <v>Mi</v>
      </c>
      <c r="T105" s="18" t="str">
        <f t="shared" si="11"/>
        <v>","</v>
      </c>
      <c r="U105" s="18" t="str">
        <f t="shared" si="12"/>
        <v>cp</v>
      </c>
      <c r="V105" s="18">
        <f t="shared" si="30"/>
        <v>480</v>
      </c>
      <c r="W105" s="18" t="str">
        <f t="shared" si="13"/>
        <v>","</v>
      </c>
      <c r="X105" s="18" t="str">
        <f t="shared" si="31"/>
        <v/>
      </c>
      <c r="Y105" s="18" t="str">
        <f t="shared" si="14"/>
        <v>")],</v>
      </c>
      <c r="Z105" t="s">
        <v>1381</v>
      </c>
    </row>
    <row r="106" spans="1:26" ht="24" hidden="1" x14ac:dyDescent="0.55000000000000004">
      <c r="A106" s="13">
        <f t="shared" si="20"/>
        <v>11</v>
      </c>
      <c r="B106" s="14" t="str">
        <f t="shared" si="15"/>
        <v>/* 11*/      [ac("La", "cp14","7")],</v>
      </c>
      <c r="C106" s="14"/>
      <c r="D106" s="14">
        <f t="shared" si="22"/>
        <v>11</v>
      </c>
      <c r="E106" s="39" t="s">
        <v>1211</v>
      </c>
      <c r="F106" s="21" t="str">
        <f t="shared" si="23"/>
        <v>La</v>
      </c>
      <c r="G106" s="39" t="s">
        <v>1212</v>
      </c>
      <c r="H106" s="21">
        <f t="shared" si="24"/>
        <v>14</v>
      </c>
      <c r="I106" s="39" t="s">
        <v>1213</v>
      </c>
      <c r="J106" s="21">
        <f t="shared" si="25"/>
        <v>7</v>
      </c>
      <c r="K106" t="str">
        <f t="shared" ref="K106:K122" si="33">IF(L106="","""","""), ac(""")</f>
        <v>"</v>
      </c>
      <c r="L106" s="47" t="str">
        <f t="shared" si="26"/>
        <v/>
      </c>
      <c r="M106" s="52" t="str">
        <f t="shared" si="6"/>
        <v/>
      </c>
      <c r="N106" s="53" t="str">
        <f t="shared" si="7"/>
        <v/>
      </c>
      <c r="O106" s="25" t="str">
        <f t="shared" si="27"/>
        <v/>
      </c>
      <c r="P106" s="49" t="str">
        <f t="shared" si="9"/>
        <v/>
      </c>
      <c r="Q106" s="25" t="str">
        <f t="shared" si="28"/>
        <v/>
      </c>
      <c r="R106" t="str">
        <f t="shared" si="32"/>
        <v>)],</v>
      </c>
      <c r="S106" s="17" t="str">
        <f t="shared" si="29"/>
        <v/>
      </c>
      <c r="T106" s="17" t="str">
        <f t="shared" si="11"/>
        <v/>
      </c>
      <c r="U106" s="17" t="str">
        <f t="shared" si="12"/>
        <v/>
      </c>
      <c r="V106" s="17" t="str">
        <f t="shared" si="30"/>
        <v/>
      </c>
      <c r="W106" s="17" t="str">
        <f t="shared" si="13"/>
        <v/>
      </c>
      <c r="X106" s="17" t="str">
        <f t="shared" si="31"/>
        <v/>
      </c>
      <c r="Y106" s="17" t="str">
        <f t="shared" si="14"/>
        <v/>
      </c>
      <c r="Z106" t="s">
        <v>1381</v>
      </c>
    </row>
    <row r="107" spans="1:26" ht="24" hidden="1" x14ac:dyDescent="0.55000000000000004">
      <c r="A107" s="13">
        <f t="shared" si="20"/>
        <v>12</v>
      </c>
      <c r="B107" s="14" t="str">
        <f t="shared" si="15"/>
        <v>/* 12*/      [ac("0", "cp0","")],</v>
      </c>
      <c r="C107" s="14"/>
      <c r="D107" s="14">
        <f t="shared" si="22"/>
        <v>12</v>
      </c>
      <c r="E107" s="40" t="s">
        <v>1211</v>
      </c>
      <c r="F107" s="24">
        <f t="shared" si="23"/>
        <v>0</v>
      </c>
      <c r="G107" s="40" t="s">
        <v>1212</v>
      </c>
      <c r="H107" s="24">
        <f t="shared" si="24"/>
        <v>0</v>
      </c>
      <c r="I107" s="40" t="s">
        <v>1213</v>
      </c>
      <c r="J107" s="24" t="str">
        <f t="shared" si="25"/>
        <v/>
      </c>
      <c r="K107" t="str">
        <f t="shared" si="33"/>
        <v>"</v>
      </c>
      <c r="L107" s="48" t="str">
        <f t="shared" si="26"/>
        <v/>
      </c>
      <c r="M107" s="54" t="str">
        <f t="shared" si="6"/>
        <v/>
      </c>
      <c r="N107" s="55" t="str">
        <f t="shared" si="7"/>
        <v/>
      </c>
      <c r="O107" s="26" t="str">
        <f t="shared" si="27"/>
        <v/>
      </c>
      <c r="P107" s="41" t="str">
        <f t="shared" si="9"/>
        <v/>
      </c>
      <c r="Q107" s="26" t="str">
        <f t="shared" si="28"/>
        <v/>
      </c>
      <c r="R107" t="str">
        <f t="shared" si="32"/>
        <v>)],</v>
      </c>
      <c r="S107" s="18" t="str">
        <f t="shared" si="29"/>
        <v/>
      </c>
      <c r="T107" s="18" t="str">
        <f t="shared" si="11"/>
        <v/>
      </c>
      <c r="U107" s="18" t="str">
        <f t="shared" si="12"/>
        <v/>
      </c>
      <c r="V107" s="18" t="str">
        <f t="shared" si="30"/>
        <v/>
      </c>
      <c r="W107" s="18" t="str">
        <f t="shared" si="13"/>
        <v/>
      </c>
      <c r="X107" s="18" t="str">
        <f t="shared" si="31"/>
        <v/>
      </c>
      <c r="Y107" s="18" t="str">
        <f t="shared" si="14"/>
        <v/>
      </c>
      <c r="Z107" t="s">
        <v>1381</v>
      </c>
    </row>
    <row r="108" spans="1:26" ht="24" hidden="1" x14ac:dyDescent="0.55000000000000004">
      <c r="A108" s="13">
        <f>+A107+1</f>
        <v>13</v>
      </c>
      <c r="B108" s="14" t="str">
        <f t="shared" si="15"/>
        <v>/* 13*/      [ac("Fa", "cp14","maj7"), ac("Mi","cp480","")],</v>
      </c>
      <c r="C108" s="14"/>
      <c r="D108" s="14">
        <f>+D107+1</f>
        <v>13</v>
      </c>
      <c r="E108" s="39" t="s">
        <v>1211</v>
      </c>
      <c r="F108" s="21" t="str">
        <f t="shared" si="23"/>
        <v>Fa</v>
      </c>
      <c r="G108" s="39" t="s">
        <v>1212</v>
      </c>
      <c r="H108" s="21">
        <f t="shared" si="24"/>
        <v>14</v>
      </c>
      <c r="I108" s="39" t="s">
        <v>1213</v>
      </c>
      <c r="J108" s="21" t="str">
        <f t="shared" si="25"/>
        <v>maj7</v>
      </c>
      <c r="K108" t="str">
        <f t="shared" si="33"/>
        <v>"), ac("</v>
      </c>
      <c r="L108" s="47" t="str">
        <f t="shared" si="26"/>
        <v>Mi</v>
      </c>
      <c r="M108" s="52" t="str">
        <f t="shared" si="6"/>
        <v>","</v>
      </c>
      <c r="N108" s="53" t="str">
        <f t="shared" si="7"/>
        <v>cp</v>
      </c>
      <c r="O108" s="25">
        <f t="shared" si="27"/>
        <v>480</v>
      </c>
      <c r="P108" s="49" t="str">
        <f t="shared" si="9"/>
        <v>","</v>
      </c>
      <c r="Q108" s="25" t="str">
        <f t="shared" si="28"/>
        <v/>
      </c>
      <c r="R108" t="str">
        <f t="shared" si="32"/>
        <v>")],</v>
      </c>
      <c r="S108" s="17" t="str">
        <f t="shared" si="29"/>
        <v/>
      </c>
      <c r="T108" s="17" t="str">
        <f t="shared" si="11"/>
        <v/>
      </c>
      <c r="U108" s="17" t="str">
        <f t="shared" si="12"/>
        <v/>
      </c>
      <c r="V108" s="17" t="str">
        <f t="shared" si="30"/>
        <v/>
      </c>
      <c r="W108" s="17" t="str">
        <f t="shared" si="13"/>
        <v/>
      </c>
      <c r="X108" s="17" t="str">
        <f t="shared" si="31"/>
        <v/>
      </c>
      <c r="Y108" s="17" t="str">
        <f t="shared" si="14"/>
        <v/>
      </c>
      <c r="Z108" t="s">
        <v>1381</v>
      </c>
    </row>
    <row r="109" spans="1:26" ht="24" hidden="1" x14ac:dyDescent="0.55000000000000004">
      <c r="A109" s="13">
        <f t="shared" si="20"/>
        <v>14</v>
      </c>
      <c r="B109" s="14" t="str">
        <f t="shared" si="15"/>
        <v>/* 14*/      [ac("Re", "cp14","m9"), ac("Fa","cp350","), ac(Mi","cp480","")],</v>
      </c>
      <c r="C109" s="14"/>
      <c r="D109" s="14">
        <f t="shared" si="22"/>
        <v>14</v>
      </c>
      <c r="E109" s="40" t="s">
        <v>1211</v>
      </c>
      <c r="F109" s="24" t="str">
        <f t="shared" si="23"/>
        <v>Re</v>
      </c>
      <c r="G109" s="40" t="s">
        <v>1212</v>
      </c>
      <c r="H109" s="24">
        <f t="shared" si="24"/>
        <v>14</v>
      </c>
      <c r="I109" s="40" t="s">
        <v>1213</v>
      </c>
      <c r="J109" s="24" t="str">
        <f t="shared" si="25"/>
        <v>m9</v>
      </c>
      <c r="K109" t="str">
        <f t="shared" si="33"/>
        <v>"), ac("</v>
      </c>
      <c r="L109" s="48" t="str">
        <f t="shared" si="26"/>
        <v>Fa</v>
      </c>
      <c r="M109" s="54" t="str">
        <f t="shared" si="6"/>
        <v>","</v>
      </c>
      <c r="N109" s="55" t="str">
        <f t="shared" si="7"/>
        <v>cp</v>
      </c>
      <c r="O109" s="26">
        <f t="shared" si="27"/>
        <v>350</v>
      </c>
      <c r="P109" s="41" t="str">
        <f t="shared" si="9"/>
        <v>","</v>
      </c>
      <c r="Q109" s="26" t="str">
        <f t="shared" si="28"/>
        <v/>
      </c>
      <c r="R109" t="str">
        <f t="shared" si="32"/>
        <v>), ac(</v>
      </c>
      <c r="S109" s="18" t="str">
        <f t="shared" si="29"/>
        <v>Mi</v>
      </c>
      <c r="T109" s="18" t="str">
        <f t="shared" si="11"/>
        <v>","</v>
      </c>
      <c r="U109" s="18" t="str">
        <f t="shared" si="12"/>
        <v>cp</v>
      </c>
      <c r="V109" s="18">
        <f t="shared" si="30"/>
        <v>480</v>
      </c>
      <c r="W109" s="18" t="str">
        <f t="shared" si="13"/>
        <v>","</v>
      </c>
      <c r="X109" s="18" t="str">
        <f t="shared" si="31"/>
        <v/>
      </c>
      <c r="Y109" s="18" t="str">
        <f t="shared" si="14"/>
        <v>")],</v>
      </c>
      <c r="Z109" t="s">
        <v>1381</v>
      </c>
    </row>
    <row r="110" spans="1:26" ht="24" hidden="1" x14ac:dyDescent="0.55000000000000004">
      <c r="A110" s="13">
        <f t="shared" si="20"/>
        <v>15</v>
      </c>
      <c r="B110" s="14" t="str">
        <f t="shared" si="15"/>
        <v>/* 15*/      [ac("Fa", "cp14",""), ac("Mi","cp480","")],</v>
      </c>
      <c r="C110" s="14"/>
      <c r="D110" s="14">
        <f t="shared" si="22"/>
        <v>15</v>
      </c>
      <c r="E110" s="39" t="s">
        <v>1211</v>
      </c>
      <c r="F110" s="21" t="str">
        <f t="shared" si="23"/>
        <v>Fa</v>
      </c>
      <c r="G110" s="39" t="s">
        <v>1212</v>
      </c>
      <c r="H110" s="21">
        <f t="shared" si="24"/>
        <v>14</v>
      </c>
      <c r="I110" s="39" t="s">
        <v>1213</v>
      </c>
      <c r="J110" s="21" t="str">
        <f t="shared" si="25"/>
        <v/>
      </c>
      <c r="K110" t="str">
        <f t="shared" si="33"/>
        <v>"), ac("</v>
      </c>
      <c r="L110" s="47" t="str">
        <f t="shared" si="26"/>
        <v>Mi</v>
      </c>
      <c r="M110" s="52" t="str">
        <f t="shared" si="6"/>
        <v>","</v>
      </c>
      <c r="N110" s="53" t="str">
        <f t="shared" si="7"/>
        <v>cp</v>
      </c>
      <c r="O110" s="25">
        <f t="shared" si="27"/>
        <v>480</v>
      </c>
      <c r="P110" s="49" t="str">
        <f t="shared" si="9"/>
        <v>","</v>
      </c>
      <c r="Q110" s="25" t="str">
        <f t="shared" si="28"/>
        <v/>
      </c>
      <c r="R110" t="str">
        <f t="shared" si="32"/>
        <v>")],</v>
      </c>
      <c r="S110" s="17" t="str">
        <f t="shared" si="29"/>
        <v/>
      </c>
      <c r="T110" s="17" t="str">
        <f t="shared" si="11"/>
        <v/>
      </c>
      <c r="U110" s="17" t="str">
        <f t="shared" si="12"/>
        <v/>
      </c>
      <c r="V110" s="17" t="str">
        <f t="shared" si="30"/>
        <v/>
      </c>
      <c r="W110" s="17" t="str">
        <f t="shared" si="13"/>
        <v/>
      </c>
      <c r="X110" s="17" t="str">
        <f t="shared" si="31"/>
        <v/>
      </c>
      <c r="Y110" s="17" t="str">
        <f t="shared" si="14"/>
        <v/>
      </c>
      <c r="Z110" t="s">
        <v>1381</v>
      </c>
    </row>
    <row r="111" spans="1:26" ht="24" hidden="1" x14ac:dyDescent="0.55000000000000004">
      <c r="A111" s="13">
        <f t="shared" si="20"/>
        <v>16</v>
      </c>
      <c r="B111" s="14" t="str">
        <f t="shared" si="15"/>
        <v>/* 16*/      [ac("Fa", "cp14",""), ac("Mi","cp480","")],</v>
      </c>
      <c r="C111" s="14"/>
      <c r="D111" s="14">
        <f t="shared" si="22"/>
        <v>16</v>
      </c>
      <c r="E111" s="40" t="s">
        <v>1211</v>
      </c>
      <c r="F111" s="24" t="str">
        <f t="shared" si="23"/>
        <v>Fa</v>
      </c>
      <c r="G111" s="40" t="s">
        <v>1212</v>
      </c>
      <c r="H111" s="24">
        <f t="shared" si="24"/>
        <v>14</v>
      </c>
      <c r="I111" s="40" t="s">
        <v>1213</v>
      </c>
      <c r="J111" s="24" t="str">
        <f t="shared" si="25"/>
        <v/>
      </c>
      <c r="K111" t="str">
        <f t="shared" si="33"/>
        <v>"), ac("</v>
      </c>
      <c r="L111" s="48" t="str">
        <f t="shared" si="26"/>
        <v>Mi</v>
      </c>
      <c r="M111" s="54" t="str">
        <f t="shared" si="6"/>
        <v>","</v>
      </c>
      <c r="N111" s="55" t="str">
        <f t="shared" si="7"/>
        <v>cp</v>
      </c>
      <c r="O111" s="26">
        <f t="shared" si="27"/>
        <v>480</v>
      </c>
      <c r="P111" s="41" t="str">
        <f t="shared" si="9"/>
        <v>","</v>
      </c>
      <c r="Q111" s="26" t="str">
        <f t="shared" si="28"/>
        <v/>
      </c>
      <c r="R111" t="str">
        <f t="shared" si="32"/>
        <v>")],</v>
      </c>
      <c r="S111" s="18" t="str">
        <f t="shared" si="29"/>
        <v/>
      </c>
      <c r="T111" s="18" t="str">
        <f t="shared" si="11"/>
        <v/>
      </c>
      <c r="U111" s="18" t="str">
        <f t="shared" si="12"/>
        <v/>
      </c>
      <c r="V111" s="18" t="str">
        <f t="shared" si="30"/>
        <v/>
      </c>
      <c r="W111" s="18" t="str">
        <f t="shared" si="13"/>
        <v/>
      </c>
      <c r="X111" s="18" t="str">
        <f t="shared" si="31"/>
        <v/>
      </c>
      <c r="Y111" s="18" t="str">
        <f t="shared" si="14"/>
        <v/>
      </c>
      <c r="Z111" t="s">
        <v>1381</v>
      </c>
    </row>
    <row r="112" spans="1:26" ht="24" hidden="1" x14ac:dyDescent="0.55000000000000004">
      <c r="A112" s="13">
        <f>+A111+1</f>
        <v>17</v>
      </c>
      <c r="B112" s="14" t="str">
        <f t="shared" si="15"/>
        <v>/* 17*/      [ac("La", "cp18","m"), ac("Sol","cp50","")],</v>
      </c>
      <c r="C112" s="14"/>
      <c r="D112" s="14">
        <f>+D111+1</f>
        <v>17</v>
      </c>
      <c r="E112" s="39" t="s">
        <v>1211</v>
      </c>
      <c r="F112" s="21" t="str">
        <f t="shared" si="23"/>
        <v>La</v>
      </c>
      <c r="G112" s="39" t="s">
        <v>1212</v>
      </c>
      <c r="H112" s="21">
        <f t="shared" si="24"/>
        <v>18</v>
      </c>
      <c r="I112" s="39" t="s">
        <v>1213</v>
      </c>
      <c r="J112" s="21" t="str">
        <f t="shared" si="25"/>
        <v>m</v>
      </c>
      <c r="K112" t="str">
        <f t="shared" si="33"/>
        <v>"), ac("</v>
      </c>
      <c r="L112" s="47" t="str">
        <f t="shared" si="26"/>
        <v>Sol</v>
      </c>
      <c r="M112" s="52" t="str">
        <f t="shared" si="6"/>
        <v>","</v>
      </c>
      <c r="N112" s="53" t="str">
        <f t="shared" si="7"/>
        <v>cp</v>
      </c>
      <c r="O112" s="25">
        <f t="shared" si="27"/>
        <v>50</v>
      </c>
      <c r="P112" s="49" t="str">
        <f t="shared" si="9"/>
        <v>","</v>
      </c>
      <c r="Q112" s="25" t="str">
        <f t="shared" si="28"/>
        <v/>
      </c>
      <c r="R112" t="str">
        <f t="shared" si="32"/>
        <v>")],</v>
      </c>
      <c r="S112" s="17" t="str">
        <f t="shared" si="29"/>
        <v/>
      </c>
      <c r="T112" s="17" t="str">
        <f t="shared" si="11"/>
        <v/>
      </c>
      <c r="U112" s="17" t="str">
        <f t="shared" si="12"/>
        <v/>
      </c>
      <c r="V112" s="17" t="str">
        <f t="shared" si="30"/>
        <v/>
      </c>
      <c r="W112" s="17" t="str">
        <f t="shared" si="13"/>
        <v/>
      </c>
      <c r="X112" s="17" t="str">
        <f t="shared" si="31"/>
        <v/>
      </c>
      <c r="Y112" s="17" t="str">
        <f t="shared" si="14"/>
        <v/>
      </c>
      <c r="Z112" t="s">
        <v>1381</v>
      </c>
    </row>
    <row r="113" spans="1:26" ht="24" hidden="1" x14ac:dyDescent="0.55000000000000004">
      <c r="A113" s="13">
        <f t="shared" si="20"/>
        <v>18</v>
      </c>
      <c r="B113" s="14" t="str">
        <f t="shared" si="15"/>
        <v>/* 18*/      [ac("La", "cp18","m")],</v>
      </c>
      <c r="C113" s="14"/>
      <c r="D113" s="14">
        <f t="shared" si="22"/>
        <v>18</v>
      </c>
      <c r="E113" s="40" t="s">
        <v>1211</v>
      </c>
      <c r="F113" s="24" t="str">
        <f t="shared" si="23"/>
        <v>La</v>
      </c>
      <c r="G113" s="40" t="s">
        <v>1212</v>
      </c>
      <c r="H113" s="24">
        <f t="shared" si="24"/>
        <v>18</v>
      </c>
      <c r="I113" s="40" t="s">
        <v>1213</v>
      </c>
      <c r="J113" s="24" t="str">
        <f t="shared" si="25"/>
        <v>m</v>
      </c>
      <c r="K113" t="str">
        <f t="shared" si="33"/>
        <v>"</v>
      </c>
      <c r="L113" s="48" t="str">
        <f t="shared" si="26"/>
        <v/>
      </c>
      <c r="M113" s="54" t="str">
        <f t="shared" si="6"/>
        <v/>
      </c>
      <c r="N113" s="55" t="str">
        <f t="shared" si="7"/>
        <v/>
      </c>
      <c r="O113" s="26" t="str">
        <f t="shared" si="27"/>
        <v/>
      </c>
      <c r="P113" s="41" t="str">
        <f t="shared" si="9"/>
        <v/>
      </c>
      <c r="Q113" s="26" t="str">
        <f t="shared" si="28"/>
        <v/>
      </c>
      <c r="R113" t="str">
        <f t="shared" si="32"/>
        <v>)],</v>
      </c>
      <c r="S113" s="18" t="str">
        <f t="shared" si="29"/>
        <v/>
      </c>
      <c r="T113" s="18" t="str">
        <f t="shared" si="11"/>
        <v/>
      </c>
      <c r="U113" s="18" t="str">
        <f t="shared" si="12"/>
        <v/>
      </c>
      <c r="V113" s="18" t="str">
        <f t="shared" si="30"/>
        <v/>
      </c>
      <c r="W113" s="18" t="str">
        <f t="shared" si="13"/>
        <v/>
      </c>
      <c r="X113" s="18" t="str">
        <f t="shared" si="31"/>
        <v/>
      </c>
      <c r="Y113" s="18" t="str">
        <f t="shared" si="14"/>
        <v/>
      </c>
      <c r="Z113" t="s">
        <v>1381</v>
      </c>
    </row>
    <row r="114" spans="1:26" ht="24" hidden="1" x14ac:dyDescent="0.55000000000000004">
      <c r="A114" s="13">
        <f t="shared" si="20"/>
        <v>19</v>
      </c>
      <c r="B114" s="14" t="str">
        <f t="shared" si="15"/>
        <v>/* 19*/      [ac("Sol", "cp18","")],</v>
      </c>
      <c r="C114" s="14"/>
      <c r="D114" s="14">
        <f t="shared" si="22"/>
        <v>19</v>
      </c>
      <c r="E114" s="39" t="s">
        <v>1211</v>
      </c>
      <c r="F114" s="21" t="str">
        <f t="shared" si="23"/>
        <v>Sol</v>
      </c>
      <c r="G114" s="39" t="s">
        <v>1212</v>
      </c>
      <c r="H114" s="21">
        <f t="shared" si="24"/>
        <v>18</v>
      </c>
      <c r="I114" s="39" t="s">
        <v>1213</v>
      </c>
      <c r="J114" s="21" t="str">
        <f t="shared" si="25"/>
        <v/>
      </c>
      <c r="K114" t="str">
        <f t="shared" si="33"/>
        <v>"</v>
      </c>
      <c r="L114" s="47" t="str">
        <f t="shared" si="26"/>
        <v/>
      </c>
      <c r="M114" s="52" t="str">
        <f t="shared" si="6"/>
        <v/>
      </c>
      <c r="N114" s="53" t="str">
        <f t="shared" si="7"/>
        <v/>
      </c>
      <c r="O114" s="25" t="str">
        <f t="shared" si="27"/>
        <v/>
      </c>
      <c r="P114" s="49" t="str">
        <f t="shared" si="9"/>
        <v/>
      </c>
      <c r="Q114" s="25" t="str">
        <f t="shared" si="28"/>
        <v/>
      </c>
      <c r="R114" t="str">
        <f t="shared" si="32"/>
        <v>)],</v>
      </c>
      <c r="S114" s="17" t="str">
        <f t="shared" si="29"/>
        <v/>
      </c>
      <c r="T114" s="17" t="str">
        <f t="shared" si="11"/>
        <v/>
      </c>
      <c r="U114" s="17" t="str">
        <f t="shared" si="12"/>
        <v/>
      </c>
      <c r="V114" s="17" t="str">
        <f t="shared" si="30"/>
        <v/>
      </c>
      <c r="W114" s="17" t="str">
        <f t="shared" si="13"/>
        <v/>
      </c>
      <c r="X114" s="17" t="str">
        <f t="shared" si="31"/>
        <v/>
      </c>
      <c r="Y114" s="17" t="str">
        <f t="shared" si="14"/>
        <v/>
      </c>
      <c r="Z114" t="s">
        <v>1381</v>
      </c>
    </row>
    <row r="115" spans="1:26" ht="24" hidden="1" x14ac:dyDescent="0.55000000000000004">
      <c r="A115" s="13">
        <f t="shared" si="20"/>
        <v>20</v>
      </c>
      <c r="B115" s="14" t="str">
        <f t="shared" si="15"/>
        <v>/* 20*/      [ac("La", "cp18","m")],</v>
      </c>
      <c r="C115" s="14"/>
      <c r="D115" s="14">
        <f t="shared" si="22"/>
        <v>20</v>
      </c>
      <c r="E115" s="40" t="s">
        <v>1211</v>
      </c>
      <c r="F115" s="24" t="str">
        <f t="shared" si="23"/>
        <v>La</v>
      </c>
      <c r="G115" s="40" t="s">
        <v>1212</v>
      </c>
      <c r="H115" s="24">
        <f t="shared" si="24"/>
        <v>18</v>
      </c>
      <c r="I115" s="40" t="s">
        <v>1213</v>
      </c>
      <c r="J115" s="24" t="str">
        <f t="shared" si="25"/>
        <v>m</v>
      </c>
      <c r="K115" t="str">
        <f t="shared" si="33"/>
        <v>"</v>
      </c>
      <c r="L115" s="48" t="str">
        <f t="shared" si="26"/>
        <v/>
      </c>
      <c r="M115" s="54" t="str">
        <f t="shared" si="6"/>
        <v/>
      </c>
      <c r="N115" s="55" t="str">
        <f t="shared" si="7"/>
        <v/>
      </c>
      <c r="O115" s="26" t="str">
        <f t="shared" si="27"/>
        <v/>
      </c>
      <c r="P115" s="41" t="str">
        <f t="shared" si="9"/>
        <v/>
      </c>
      <c r="Q115" s="26" t="str">
        <f t="shared" si="28"/>
        <v/>
      </c>
      <c r="R115" t="str">
        <f t="shared" si="32"/>
        <v>)],</v>
      </c>
      <c r="S115" s="18" t="str">
        <f t="shared" si="29"/>
        <v/>
      </c>
      <c r="T115" s="18" t="str">
        <f t="shared" si="11"/>
        <v/>
      </c>
      <c r="U115" s="18" t="str">
        <f t="shared" si="12"/>
        <v/>
      </c>
      <c r="V115" s="18" t="str">
        <f t="shared" si="30"/>
        <v/>
      </c>
      <c r="W115" s="18" t="str">
        <f t="shared" si="13"/>
        <v/>
      </c>
      <c r="X115" s="18" t="str">
        <f t="shared" si="31"/>
        <v/>
      </c>
      <c r="Y115" s="18" t="str">
        <f t="shared" si="14"/>
        <v/>
      </c>
      <c r="Z115" t="s">
        <v>1381</v>
      </c>
    </row>
    <row r="116" spans="1:26" ht="24" hidden="1" x14ac:dyDescent="0.55000000000000004">
      <c r="A116" s="13">
        <f t="shared" si="20"/>
        <v>21</v>
      </c>
      <c r="B116" s="14" t="str">
        <f t="shared" si="15"/>
        <v>/* 21*/      [ac("Mi", "cp68","")],</v>
      </c>
      <c r="C116" s="14"/>
      <c r="D116" s="14">
        <f t="shared" si="22"/>
        <v>21</v>
      </c>
      <c r="E116" s="39" t="s">
        <v>1211</v>
      </c>
      <c r="F116" s="21" t="str">
        <f t="shared" si="23"/>
        <v>Mi</v>
      </c>
      <c r="G116" s="39" t="s">
        <v>1212</v>
      </c>
      <c r="H116" s="21">
        <f t="shared" si="24"/>
        <v>68</v>
      </c>
      <c r="I116" s="39" t="s">
        <v>1213</v>
      </c>
      <c r="J116" s="21" t="str">
        <f t="shared" si="25"/>
        <v/>
      </c>
      <c r="K116" t="str">
        <f t="shared" si="33"/>
        <v>"</v>
      </c>
      <c r="L116" s="47" t="str">
        <f t="shared" si="26"/>
        <v/>
      </c>
      <c r="M116" s="52" t="str">
        <f t="shared" si="6"/>
        <v/>
      </c>
      <c r="N116" s="53" t="str">
        <f t="shared" si="7"/>
        <v/>
      </c>
      <c r="O116" s="25" t="str">
        <f t="shared" si="27"/>
        <v/>
      </c>
      <c r="P116" s="49" t="str">
        <f t="shared" si="9"/>
        <v/>
      </c>
      <c r="Q116" s="25" t="str">
        <f t="shared" si="28"/>
        <v/>
      </c>
      <c r="R116" t="str">
        <f t="shared" si="32"/>
        <v>)],</v>
      </c>
      <c r="S116" s="17" t="str">
        <f t="shared" si="29"/>
        <v/>
      </c>
      <c r="T116" s="17" t="str">
        <f t="shared" si="11"/>
        <v/>
      </c>
      <c r="U116" s="17" t="str">
        <f t="shared" si="12"/>
        <v/>
      </c>
      <c r="V116" s="17" t="str">
        <f t="shared" si="30"/>
        <v/>
      </c>
      <c r="W116" s="17" t="str">
        <f t="shared" si="13"/>
        <v/>
      </c>
      <c r="X116" s="17" t="str">
        <f t="shared" si="31"/>
        <v/>
      </c>
      <c r="Y116" s="17" t="str">
        <f t="shared" si="14"/>
        <v/>
      </c>
      <c r="Z116" t="s">
        <v>1381</v>
      </c>
    </row>
    <row r="117" spans="1:26" ht="24" hidden="1" x14ac:dyDescent="0.55000000000000004">
      <c r="A117" s="13">
        <f t="shared" si="20"/>
        <v>22</v>
      </c>
      <c r="B117" s="14" t="str">
        <f t="shared" si="15"/>
        <v>/* 22*/      [ac("Re", "cp2","m"), ac("Mi","cp91","")],</v>
      </c>
      <c r="C117" s="14"/>
      <c r="D117" s="14">
        <f t="shared" si="22"/>
        <v>22</v>
      </c>
      <c r="E117" s="40" t="s">
        <v>1211</v>
      </c>
      <c r="F117" s="24" t="str">
        <f t="shared" si="23"/>
        <v>Re</v>
      </c>
      <c r="G117" s="40" t="s">
        <v>1212</v>
      </c>
      <c r="H117" s="24">
        <f t="shared" si="24"/>
        <v>2</v>
      </c>
      <c r="I117" s="40" t="s">
        <v>1213</v>
      </c>
      <c r="J117" s="24" t="str">
        <f t="shared" si="25"/>
        <v>m</v>
      </c>
      <c r="K117" t="str">
        <f t="shared" si="33"/>
        <v>"), ac("</v>
      </c>
      <c r="L117" s="48" t="str">
        <f t="shared" si="26"/>
        <v>Mi</v>
      </c>
      <c r="M117" s="54" t="str">
        <f t="shared" si="6"/>
        <v>","</v>
      </c>
      <c r="N117" s="55" t="str">
        <f t="shared" si="7"/>
        <v>cp</v>
      </c>
      <c r="O117" s="26">
        <f t="shared" si="27"/>
        <v>91</v>
      </c>
      <c r="P117" s="41" t="str">
        <f t="shared" si="9"/>
        <v>","</v>
      </c>
      <c r="Q117" s="26" t="str">
        <f t="shared" si="28"/>
        <v/>
      </c>
      <c r="R117" t="str">
        <f t="shared" si="32"/>
        <v>")],</v>
      </c>
      <c r="S117" s="18" t="str">
        <f t="shared" si="29"/>
        <v/>
      </c>
      <c r="T117" s="18" t="str">
        <f t="shared" si="11"/>
        <v/>
      </c>
      <c r="U117" s="18" t="str">
        <f t="shared" si="12"/>
        <v/>
      </c>
      <c r="V117" s="18" t="str">
        <f t="shared" si="30"/>
        <v/>
      </c>
      <c r="W117" s="18" t="str">
        <f t="shared" si="13"/>
        <v/>
      </c>
      <c r="X117" s="18" t="str">
        <f t="shared" si="31"/>
        <v/>
      </c>
      <c r="Y117" s="18" t="str">
        <f t="shared" si="14"/>
        <v/>
      </c>
      <c r="Z117" t="s">
        <v>1381</v>
      </c>
    </row>
    <row r="118" spans="1:26" ht="24" hidden="1" x14ac:dyDescent="0.55000000000000004">
      <c r="A118" s="13">
        <f t="shared" si="20"/>
        <v>23</v>
      </c>
      <c r="B118" s="14" t="str">
        <f t="shared" si="15"/>
        <v>/* 23*/      [ac("Re", "cp2","m"), ac("Mi","cp98","")],</v>
      </c>
      <c r="C118" s="14"/>
      <c r="D118" s="14">
        <f t="shared" si="22"/>
        <v>23</v>
      </c>
      <c r="E118" s="39" t="s">
        <v>1211</v>
      </c>
      <c r="F118" s="21" t="str">
        <f t="shared" si="23"/>
        <v>Re</v>
      </c>
      <c r="G118" s="39" t="s">
        <v>1212</v>
      </c>
      <c r="H118" s="21">
        <f t="shared" si="24"/>
        <v>2</v>
      </c>
      <c r="I118" s="39" t="s">
        <v>1213</v>
      </c>
      <c r="J118" s="21" t="str">
        <f t="shared" si="25"/>
        <v>m</v>
      </c>
      <c r="K118" t="str">
        <f t="shared" si="33"/>
        <v>"), ac("</v>
      </c>
      <c r="L118" s="47" t="str">
        <f t="shared" si="26"/>
        <v>Mi</v>
      </c>
      <c r="M118" s="52" t="str">
        <f t="shared" si="6"/>
        <v>","</v>
      </c>
      <c r="N118" s="53" t="str">
        <f t="shared" si="7"/>
        <v>cp</v>
      </c>
      <c r="O118" s="25">
        <f t="shared" si="27"/>
        <v>98</v>
      </c>
      <c r="P118" s="49" t="str">
        <f t="shared" si="9"/>
        <v>","</v>
      </c>
      <c r="Q118" s="25" t="str">
        <f t="shared" si="28"/>
        <v/>
      </c>
      <c r="R118" t="str">
        <f t="shared" si="32"/>
        <v>")],</v>
      </c>
      <c r="S118" s="17" t="str">
        <f t="shared" si="29"/>
        <v/>
      </c>
      <c r="T118" s="17" t="str">
        <f t="shared" si="11"/>
        <v/>
      </c>
      <c r="U118" s="17" t="str">
        <f t="shared" si="12"/>
        <v/>
      </c>
      <c r="V118" s="17" t="str">
        <f t="shared" si="30"/>
        <v/>
      </c>
      <c r="W118" s="17" t="str">
        <f t="shared" si="13"/>
        <v/>
      </c>
      <c r="X118" s="17" t="str">
        <f t="shared" si="31"/>
        <v/>
      </c>
      <c r="Y118" s="17" t="str">
        <f t="shared" si="14"/>
        <v/>
      </c>
      <c r="Z118" t="s">
        <v>1381</v>
      </c>
    </row>
    <row r="119" spans="1:26" ht="24" hidden="1" x14ac:dyDescent="0.55000000000000004">
      <c r="A119" s="13">
        <f t="shared" si="20"/>
        <v>24</v>
      </c>
      <c r="B119" s="14" t="str">
        <f t="shared" si="15"/>
        <v>/* 24*/      [ac("Fa", "cp81","")],</v>
      </c>
      <c r="C119" s="14"/>
      <c r="D119" s="14">
        <f t="shared" si="22"/>
        <v>24</v>
      </c>
      <c r="E119" s="40" t="s">
        <v>1211</v>
      </c>
      <c r="F119" s="24" t="str">
        <f t="shared" si="23"/>
        <v>Fa</v>
      </c>
      <c r="G119" s="40" t="s">
        <v>1212</v>
      </c>
      <c r="H119" s="24">
        <f t="shared" si="24"/>
        <v>81</v>
      </c>
      <c r="I119" s="40" t="s">
        <v>1213</v>
      </c>
      <c r="J119" s="24" t="str">
        <f t="shared" si="25"/>
        <v/>
      </c>
      <c r="K119" t="str">
        <f t="shared" si="33"/>
        <v>"</v>
      </c>
      <c r="L119" s="48" t="str">
        <f t="shared" si="26"/>
        <v/>
      </c>
      <c r="M119" s="54" t="str">
        <f t="shared" si="6"/>
        <v/>
      </c>
      <c r="N119" s="55" t="str">
        <f t="shared" si="7"/>
        <v/>
      </c>
      <c r="O119" s="26" t="str">
        <f t="shared" si="27"/>
        <v/>
      </c>
      <c r="P119" s="41" t="str">
        <f t="shared" si="9"/>
        <v/>
      </c>
      <c r="Q119" s="26" t="str">
        <f t="shared" si="28"/>
        <v/>
      </c>
      <c r="R119" t="str">
        <f t="shared" si="32"/>
        <v>)],</v>
      </c>
      <c r="S119" s="18" t="str">
        <f t="shared" si="29"/>
        <v/>
      </c>
      <c r="T119" s="18" t="str">
        <f t="shared" si="11"/>
        <v/>
      </c>
      <c r="U119" s="18" t="str">
        <f t="shared" si="12"/>
        <v/>
      </c>
      <c r="V119" s="18" t="str">
        <f t="shared" si="30"/>
        <v/>
      </c>
      <c r="W119" s="18" t="str">
        <f t="shared" si="13"/>
        <v/>
      </c>
      <c r="X119" s="18" t="str">
        <f t="shared" si="31"/>
        <v/>
      </c>
      <c r="Y119" s="18" t="str">
        <f t="shared" si="14"/>
        <v/>
      </c>
      <c r="Z119" t="s">
        <v>1381</v>
      </c>
    </row>
    <row r="120" spans="1:26" ht="24" hidden="1" x14ac:dyDescent="0.55000000000000004">
      <c r="A120" s="13">
        <f t="shared" si="20"/>
        <v>25</v>
      </c>
      <c r="B120" s="14" t="str">
        <f t="shared" si="15"/>
        <v>/* 25*/      [ac("Mi", "cp47","")],</v>
      </c>
      <c r="C120" s="14"/>
      <c r="D120" s="14">
        <f t="shared" si="22"/>
        <v>25</v>
      </c>
      <c r="E120" s="39" t="s">
        <v>1211</v>
      </c>
      <c r="F120" s="21" t="str">
        <f t="shared" si="23"/>
        <v>Mi</v>
      </c>
      <c r="G120" s="39" t="s">
        <v>1212</v>
      </c>
      <c r="H120" s="21">
        <f t="shared" si="24"/>
        <v>47</v>
      </c>
      <c r="I120" s="39" t="s">
        <v>1213</v>
      </c>
      <c r="J120" s="21" t="str">
        <f t="shared" si="25"/>
        <v/>
      </c>
      <c r="K120" t="str">
        <f t="shared" si="33"/>
        <v>"</v>
      </c>
      <c r="L120" s="47" t="str">
        <f t="shared" si="26"/>
        <v/>
      </c>
      <c r="M120" s="52" t="str">
        <f t="shared" si="6"/>
        <v/>
      </c>
      <c r="N120" s="53" t="str">
        <f t="shared" si="7"/>
        <v/>
      </c>
      <c r="O120" s="25" t="str">
        <f t="shared" si="27"/>
        <v/>
      </c>
      <c r="P120" s="49" t="str">
        <f t="shared" si="9"/>
        <v/>
      </c>
      <c r="Q120" s="25" t="str">
        <f t="shared" si="28"/>
        <v/>
      </c>
      <c r="R120" t="str">
        <f t="shared" si="32"/>
        <v>)],</v>
      </c>
      <c r="S120" s="17" t="str">
        <f t="shared" si="29"/>
        <v/>
      </c>
      <c r="T120" s="17" t="str">
        <f t="shared" si="11"/>
        <v/>
      </c>
      <c r="U120" s="17" t="str">
        <f t="shared" si="12"/>
        <v/>
      </c>
      <c r="V120" s="17" t="str">
        <f t="shared" si="30"/>
        <v/>
      </c>
      <c r="W120" s="17" t="str">
        <f t="shared" si="13"/>
        <v/>
      </c>
      <c r="X120" s="17" t="str">
        <f t="shared" si="31"/>
        <v/>
      </c>
      <c r="Y120" s="17" t="str">
        <f t="shared" si="14"/>
        <v/>
      </c>
      <c r="Z120" t="s">
        <v>1381</v>
      </c>
    </row>
    <row r="121" spans="1:26" ht="24" hidden="1" x14ac:dyDescent="0.55000000000000004">
      <c r="A121" s="13">
        <f t="shared" si="20"/>
        <v>26</v>
      </c>
      <c r="B121" s="14" t="str">
        <f t="shared" si="15"/>
        <v>/* 26*/      [ac("Re", "cp2","m"), ac("Mi","cp64","")],</v>
      </c>
      <c r="C121" s="14"/>
      <c r="D121" s="14">
        <f t="shared" si="22"/>
        <v>26</v>
      </c>
      <c r="E121" s="40" t="s">
        <v>1211</v>
      </c>
      <c r="F121" s="24" t="str">
        <f t="shared" si="23"/>
        <v>Re</v>
      </c>
      <c r="G121" s="40" t="s">
        <v>1212</v>
      </c>
      <c r="H121" s="24">
        <f t="shared" si="24"/>
        <v>2</v>
      </c>
      <c r="I121" s="40" t="s">
        <v>1213</v>
      </c>
      <c r="J121" s="24" t="str">
        <f t="shared" si="25"/>
        <v>m</v>
      </c>
      <c r="K121" t="str">
        <f t="shared" si="33"/>
        <v>"), ac("</v>
      </c>
      <c r="L121" s="48" t="str">
        <f t="shared" si="26"/>
        <v>Mi</v>
      </c>
      <c r="M121" s="54" t="str">
        <f t="shared" si="6"/>
        <v>","</v>
      </c>
      <c r="N121" s="55" t="str">
        <f t="shared" si="7"/>
        <v>cp</v>
      </c>
      <c r="O121" s="26">
        <f t="shared" si="27"/>
        <v>64</v>
      </c>
      <c r="P121" s="41" t="str">
        <f t="shared" si="9"/>
        <v>","</v>
      </c>
      <c r="Q121" s="26" t="str">
        <f t="shared" si="28"/>
        <v/>
      </c>
      <c r="R121" t="str">
        <f t="shared" si="32"/>
        <v>")],</v>
      </c>
      <c r="S121" s="18" t="str">
        <f t="shared" si="29"/>
        <v/>
      </c>
      <c r="T121" s="18" t="str">
        <f t="shared" si="11"/>
        <v/>
      </c>
      <c r="U121" s="18" t="str">
        <f t="shared" si="12"/>
        <v/>
      </c>
      <c r="V121" s="18" t="str">
        <f t="shared" si="30"/>
        <v/>
      </c>
      <c r="W121" s="18" t="str">
        <f t="shared" si="13"/>
        <v/>
      </c>
      <c r="X121" s="18" t="str">
        <f t="shared" si="31"/>
        <v/>
      </c>
      <c r="Y121" s="18" t="str">
        <f t="shared" si="14"/>
        <v/>
      </c>
      <c r="Z121" t="s">
        <v>1381</v>
      </c>
    </row>
    <row r="122" spans="1:26" ht="24" hidden="1" x14ac:dyDescent="0.55000000000000004">
      <c r="A122" s="13">
        <f t="shared" si="20"/>
        <v>27</v>
      </c>
      <c r="B122" s="14" t="str">
        <f t="shared" si="15"/>
        <v>/* 27*/      [ac("Fa", "cp33",""), ac("Mi","cp89","")],</v>
      </c>
      <c r="C122" s="14"/>
      <c r="D122" s="14">
        <f t="shared" si="22"/>
        <v>27</v>
      </c>
      <c r="E122" s="39" t="s">
        <v>1211</v>
      </c>
      <c r="F122" s="21" t="str">
        <f t="shared" si="23"/>
        <v>Fa</v>
      </c>
      <c r="G122" s="39" t="s">
        <v>1212</v>
      </c>
      <c r="H122" s="21">
        <f t="shared" si="24"/>
        <v>33</v>
      </c>
      <c r="I122" s="39" t="s">
        <v>1213</v>
      </c>
      <c r="J122" s="21" t="str">
        <f>IF(G93="","",G93)</f>
        <v/>
      </c>
      <c r="K122" t="str">
        <f t="shared" si="33"/>
        <v>"), ac("</v>
      </c>
      <c r="L122" s="47" t="str">
        <f t="shared" si="26"/>
        <v>Mi</v>
      </c>
      <c r="M122" s="52" t="str">
        <f t="shared" si="6"/>
        <v>","</v>
      </c>
      <c r="N122" s="53" t="str">
        <f t="shared" si="7"/>
        <v>cp</v>
      </c>
      <c r="O122" s="25">
        <f t="shared" si="27"/>
        <v>89</v>
      </c>
      <c r="P122" s="49" t="str">
        <f t="shared" si="9"/>
        <v>","</v>
      </c>
      <c r="Q122" s="25" t="str">
        <f t="shared" si="28"/>
        <v/>
      </c>
      <c r="R122" t="str">
        <f t="shared" si="32"/>
        <v>")],</v>
      </c>
      <c r="S122" s="17" t="str">
        <f t="shared" si="29"/>
        <v/>
      </c>
      <c r="T122" s="17" t="str">
        <f t="shared" si="11"/>
        <v/>
      </c>
      <c r="U122" s="17" t="str">
        <f t="shared" si="12"/>
        <v/>
      </c>
      <c r="V122" s="17" t="str">
        <f t="shared" si="30"/>
        <v/>
      </c>
      <c r="W122" s="17" t="str">
        <f t="shared" si="13"/>
        <v/>
      </c>
      <c r="X122" s="17" t="str">
        <f t="shared" si="31"/>
        <v/>
      </c>
      <c r="Y122" s="17" t="str">
        <f t="shared" si="1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LEVANTO MIS OJOS,",</v>
      </c>
      <c r="C127" s="13" t="s">
        <v>1398</v>
      </c>
      <c r="D127" s="13">
        <v>1</v>
      </c>
      <c r="E127" s="32" t="s">
        <v>1178</v>
      </c>
      <c r="F127" s="33">
        <v>14</v>
      </c>
      <c r="G127" s="34" t="s">
        <v>1214</v>
      </c>
      <c r="H127" s="30" t="s">
        <v>1123</v>
      </c>
      <c r="I127" s="27">
        <v>550</v>
      </c>
      <c r="J127" s="28">
        <v>7</v>
      </c>
      <c r="K127" s="32"/>
      <c r="L127" s="33"/>
      <c r="M127" s="34"/>
      <c r="O127"/>
      <c r="Q127"/>
    </row>
    <row r="128" spans="1:26" ht="27" x14ac:dyDescent="0.65">
      <c r="A128" s="13">
        <f>+A127+1</f>
        <v>2</v>
      </c>
      <c r="B128" s="14" t="str">
        <f>_xlfn.CONCAT("/* ",A128," */", "        ","""", C128,"""",",")</f>
        <v>/* 2 */        "A TI QUE HABITAS EN EL CIELO.",</v>
      </c>
      <c r="C128" s="13" t="s">
        <v>1387</v>
      </c>
      <c r="D128" s="13">
        <f>+D127+1</f>
        <v>2</v>
      </c>
      <c r="E128" s="35" t="s">
        <v>1217</v>
      </c>
      <c r="F128" s="37">
        <v>14</v>
      </c>
      <c r="G128" s="37" t="s">
        <v>1214</v>
      </c>
      <c r="H128" s="31" t="s">
        <v>1123</v>
      </c>
      <c r="I128" s="29">
        <v>430</v>
      </c>
      <c r="J128" s="29">
        <v>7</v>
      </c>
      <c r="K128" s="35"/>
      <c r="L128" s="37"/>
      <c r="M128" s="37"/>
      <c r="O128"/>
      <c r="Q128"/>
    </row>
    <row r="129" spans="1:17" ht="27" x14ac:dyDescent="0.65">
      <c r="A129" s="13">
        <f t="shared" ref="A129:A152" si="34">+A128+1</f>
        <v>3</v>
      </c>
      <c r="B129" s="14" t="str">
        <f>_xlfn.CONCAT("/* ",A129," */", "        ","""", C129,"""",",")</f>
        <v>/* 3 */        "¡PIEDAD DE NOSOTROS, SEÑOR!",</v>
      </c>
      <c r="C129" s="13" t="s">
        <v>1401</v>
      </c>
      <c r="D129" s="13">
        <f t="shared" ref="D129:D137" si="35">+D128+1</f>
        <v>3</v>
      </c>
      <c r="E129" s="32" t="s">
        <v>1178</v>
      </c>
      <c r="F129" s="33">
        <v>14</v>
      </c>
      <c r="G129" s="34" t="s">
        <v>1214</v>
      </c>
      <c r="H129" s="30" t="s">
        <v>1123</v>
      </c>
      <c r="I129" s="27">
        <v>230</v>
      </c>
      <c r="J129" s="28">
        <v>7</v>
      </c>
      <c r="K129" s="32"/>
      <c r="L129" s="33"/>
      <c r="M129" s="34"/>
      <c r="O129"/>
      <c r="Q129"/>
    </row>
    <row r="130" spans="1:17" ht="27" x14ac:dyDescent="0.65">
      <c r="A130" s="13">
        <f t="shared" si="34"/>
        <v>4</v>
      </c>
      <c r="B130" s="14" t="str">
        <f t="shared" ref="B130:B152" si="36">_xlfn.CONCAT("/* ",A130," */", "        ","""", C130,"""",",")</f>
        <v>/* 4 */        "¡PIEDAD DE NOSOTROS, SEÑOR!",</v>
      </c>
      <c r="C130" s="20" t="s">
        <v>1401</v>
      </c>
      <c r="D130" s="13">
        <f t="shared" si="35"/>
        <v>4</v>
      </c>
      <c r="E130" s="35" t="s">
        <v>1400</v>
      </c>
      <c r="F130" s="37">
        <v>14</v>
      </c>
      <c r="G130" s="37">
        <v>7</v>
      </c>
      <c r="H130" s="31" t="s">
        <v>1123</v>
      </c>
      <c r="I130" s="29">
        <v>230</v>
      </c>
      <c r="J130" s="29">
        <v>7</v>
      </c>
      <c r="K130" s="35"/>
      <c r="L130" s="37"/>
      <c r="M130" s="37"/>
      <c r="O130"/>
      <c r="Q130"/>
    </row>
    <row r="131" spans="1:17" ht="27" x14ac:dyDescent="0.65">
      <c r="A131" s="13">
        <f t="shared" si="34"/>
        <v>5</v>
      </c>
      <c r="B131" s="14" t="str">
        <f t="shared" si="36"/>
        <v>/* 5 */        "¡QUE DEMASIADO SE HAN BURLADO DE NOSOTROS,",</v>
      </c>
      <c r="C131" s="13" t="s">
        <v>1402</v>
      </c>
      <c r="D131" s="13">
        <f t="shared" si="35"/>
        <v>5</v>
      </c>
      <c r="E131" s="32" t="s">
        <v>1178</v>
      </c>
      <c r="F131" s="33">
        <v>14</v>
      </c>
      <c r="G131" s="34" t="s">
        <v>1214</v>
      </c>
      <c r="H131" s="30" t="s">
        <v>1123</v>
      </c>
      <c r="I131" s="27">
        <v>230</v>
      </c>
      <c r="J131" s="28">
        <v>7</v>
      </c>
      <c r="K131" s="32"/>
      <c r="L131" s="33"/>
      <c r="M131" s="34"/>
      <c r="O131"/>
      <c r="Q131"/>
    </row>
    <row r="132" spans="1:17" ht="27" x14ac:dyDescent="0.65">
      <c r="A132" s="13">
        <f t="shared" si="34"/>
        <v>6</v>
      </c>
      <c r="B132" s="14" t="str">
        <f t="shared" si="36"/>
        <v>/* 6 */        "QUE NUESTRA ALMA ESTÁ SACIADA DE DESPRECIOS!",</v>
      </c>
      <c r="C132" s="13" t="s">
        <v>1403</v>
      </c>
      <c r="D132" s="13">
        <f t="shared" si="35"/>
        <v>6</v>
      </c>
      <c r="E132" s="35" t="s">
        <v>1400</v>
      </c>
      <c r="F132" s="37">
        <v>14</v>
      </c>
      <c r="G132" s="37">
        <v>7</v>
      </c>
      <c r="H132" s="31" t="s">
        <v>1123</v>
      </c>
      <c r="I132" s="29">
        <v>230</v>
      </c>
      <c r="J132" s="29">
        <v>7</v>
      </c>
      <c r="K132" s="35"/>
      <c r="L132" s="37"/>
      <c r="M132" s="37"/>
      <c r="O132"/>
    </row>
    <row r="133" spans="1:17" ht="27" x14ac:dyDescent="0.65">
      <c r="A133" s="13">
        <f t="shared" si="34"/>
        <v>7</v>
      </c>
      <c r="B133" s="14" t="str">
        <f t="shared" si="36"/>
        <v>/* 7 */        "¡DE LAS BURLAS DE LOS SATISFECHOS,",</v>
      </c>
      <c r="C133" s="13" t="s">
        <v>1404</v>
      </c>
      <c r="D133" s="13">
        <f t="shared" si="35"/>
        <v>7</v>
      </c>
      <c r="E133" s="32" t="s">
        <v>1178</v>
      </c>
      <c r="F133" s="33">
        <v>14</v>
      </c>
      <c r="G133" s="34" t="s">
        <v>1214</v>
      </c>
      <c r="H133" s="30" t="s">
        <v>1123</v>
      </c>
      <c r="I133" s="27">
        <v>230</v>
      </c>
      <c r="J133" s="28">
        <v>7</v>
      </c>
      <c r="K133" s="32"/>
      <c r="L133" s="33"/>
      <c r="M133" s="34"/>
      <c r="O133"/>
    </row>
    <row r="134" spans="1:17" ht="27" x14ac:dyDescent="0.65">
      <c r="A134" s="13">
        <f t="shared" si="34"/>
        <v>8</v>
      </c>
      <c r="B134" s="14" t="str">
        <f t="shared" si="36"/>
        <v>/* 8 */        "DEL DESPRECIO DE LOS SOBERBIOS!",</v>
      </c>
      <c r="C134" s="20" t="s">
        <v>1405</v>
      </c>
      <c r="D134" s="13">
        <f t="shared" si="35"/>
        <v>8</v>
      </c>
      <c r="E134" s="35" t="s">
        <v>1400</v>
      </c>
      <c r="F134" s="37">
        <v>14</v>
      </c>
      <c r="G134" s="37">
        <v>7</v>
      </c>
      <c r="H134" s="31" t="s">
        <v>1123</v>
      </c>
      <c r="I134" s="29">
        <v>230</v>
      </c>
      <c r="J134" s="29">
        <v>7</v>
      </c>
      <c r="K134" s="35"/>
      <c r="L134" s="37"/>
      <c r="M134" s="37"/>
      <c r="O134"/>
    </row>
    <row r="135" spans="1:17" ht="27" x14ac:dyDescent="0.65">
      <c r="A135" s="13">
        <f t="shared" si="34"/>
        <v>9</v>
      </c>
      <c r="B135" s="14" t="str">
        <f t="shared" si="36"/>
        <v>/* 9 */        "¡PIEDAD DE NOSOTROS, SEÑOR!",</v>
      </c>
      <c r="C135" s="13" t="s">
        <v>1401</v>
      </c>
      <c r="D135" s="13">
        <f t="shared" si="35"/>
        <v>9</v>
      </c>
      <c r="E135" s="32" t="s">
        <v>1178</v>
      </c>
      <c r="F135" s="33">
        <v>14</v>
      </c>
      <c r="G135" s="34" t="s">
        <v>1214</v>
      </c>
      <c r="H135" s="30" t="s">
        <v>1123</v>
      </c>
      <c r="I135" s="27">
        <v>230</v>
      </c>
      <c r="J135" s="28">
        <v>7</v>
      </c>
      <c r="K135" s="32"/>
      <c r="L135" s="33"/>
      <c r="M135" s="34"/>
      <c r="O135"/>
    </row>
    <row r="136" spans="1:17" ht="27" x14ac:dyDescent="0.65">
      <c r="A136" s="13">
        <f t="shared" si="34"/>
        <v>10</v>
      </c>
      <c r="B136" s="14" t="str">
        <f t="shared" si="36"/>
        <v>/* 10 */        "¡PIEDAD DE NOSOTROS, SEÑOR! ",</v>
      </c>
      <c r="C136" s="13" t="s">
        <v>1406</v>
      </c>
      <c r="D136" s="13">
        <f t="shared" si="35"/>
        <v>10</v>
      </c>
      <c r="E136" s="35" t="s">
        <v>1400</v>
      </c>
      <c r="F136" s="37">
        <v>14</v>
      </c>
      <c r="G136" s="37">
        <v>7</v>
      </c>
      <c r="H136" s="31" t="s">
        <v>1123</v>
      </c>
      <c r="I136" s="29">
        <v>230</v>
      </c>
      <c r="J136" s="29">
        <v>7</v>
      </c>
      <c r="K136" s="35"/>
      <c r="L136" s="37"/>
      <c r="M136" s="37"/>
      <c r="O136"/>
    </row>
    <row r="137" spans="1:17" ht="27" hidden="1" x14ac:dyDescent="0.65">
      <c r="A137" s="13">
        <f t="shared" si="34"/>
        <v>11</v>
      </c>
      <c r="B137" s="14" t="str">
        <f t="shared" si="36"/>
        <v>/* 11 */        "",</v>
      </c>
      <c r="D137" s="13">
        <f t="shared" si="35"/>
        <v>11</v>
      </c>
      <c r="E137" s="32" t="s">
        <v>1150</v>
      </c>
      <c r="F137" s="33">
        <v>14</v>
      </c>
      <c r="G137" s="34"/>
      <c r="H137" s="30" t="s">
        <v>1117</v>
      </c>
      <c r="I137" s="27">
        <v>480</v>
      </c>
      <c r="J137" s="28"/>
      <c r="K137" s="32"/>
      <c r="L137" s="33"/>
      <c r="M137" s="34"/>
      <c r="O137"/>
    </row>
    <row r="138" spans="1:17" ht="27" hidden="1" x14ac:dyDescent="0.65">
      <c r="A138" s="13">
        <f t="shared" si="34"/>
        <v>12</v>
      </c>
      <c r="B138" s="14" t="str">
        <f t="shared" si="36"/>
        <v>/* 12 */        "",</v>
      </c>
      <c r="C138" s="20"/>
      <c r="D138" s="13">
        <v>4</v>
      </c>
      <c r="E138" s="35" t="s">
        <v>1117</v>
      </c>
      <c r="F138" s="37">
        <v>18</v>
      </c>
      <c r="G138" s="37"/>
      <c r="H138" s="31"/>
      <c r="I138" s="29"/>
      <c r="J138" s="29"/>
      <c r="K138" s="35"/>
      <c r="L138" s="37"/>
      <c r="M138" s="37"/>
      <c r="O138"/>
    </row>
    <row r="139" spans="1:17" ht="27" hidden="1" x14ac:dyDescent="0.65">
      <c r="A139" s="13">
        <f t="shared" si="34"/>
        <v>13</v>
      </c>
      <c r="B139" s="14" t="str">
        <f t="shared" si="36"/>
        <v>/* 13 */        "",</v>
      </c>
      <c r="D139" s="13">
        <f t="shared" ref="D139:D146" si="37">A139</f>
        <v>13</v>
      </c>
      <c r="E139" s="32" t="s">
        <v>1217</v>
      </c>
      <c r="F139" s="33">
        <v>18</v>
      </c>
      <c r="G139" s="34"/>
      <c r="H139" s="30" t="s">
        <v>1123</v>
      </c>
      <c r="I139" s="27">
        <v>20</v>
      </c>
      <c r="J139" s="28" t="s">
        <v>1214</v>
      </c>
      <c r="K139" s="32"/>
      <c r="L139" s="33"/>
      <c r="M139" s="34"/>
      <c r="O139"/>
    </row>
    <row r="140" spans="1:17" ht="27" hidden="1" x14ac:dyDescent="0.65">
      <c r="A140" s="13">
        <f t="shared" si="34"/>
        <v>14</v>
      </c>
      <c r="B140" s="14" t="str">
        <f t="shared" si="36"/>
        <v>/* 14 */        "",</v>
      </c>
      <c r="C140" s="20"/>
      <c r="D140" s="13">
        <f t="shared" si="37"/>
        <v>14</v>
      </c>
      <c r="E140" s="35" t="s">
        <v>1123</v>
      </c>
      <c r="F140" s="37">
        <v>35</v>
      </c>
      <c r="G140" s="37" t="s">
        <v>1214</v>
      </c>
      <c r="H140" s="31"/>
      <c r="I140" s="29"/>
      <c r="J140" s="29"/>
      <c r="K140" s="35"/>
      <c r="L140" s="37"/>
      <c r="M140" s="37"/>
      <c r="O140"/>
    </row>
    <row r="141" spans="1:17" ht="27" hidden="1" x14ac:dyDescent="0.65">
      <c r="A141" s="13">
        <f t="shared" si="34"/>
        <v>15</v>
      </c>
      <c r="B141" s="14" t="str">
        <f t="shared" si="36"/>
        <v>/* 15 */        "",</v>
      </c>
      <c r="D141" s="13">
        <f t="shared" si="37"/>
        <v>15</v>
      </c>
      <c r="E141" s="32" t="s">
        <v>1178</v>
      </c>
      <c r="F141" s="33">
        <v>2</v>
      </c>
      <c r="G141" s="34" t="s">
        <v>1214</v>
      </c>
      <c r="H141" s="30" t="s">
        <v>1117</v>
      </c>
      <c r="I141" s="27">
        <v>77</v>
      </c>
      <c r="J141" s="28"/>
      <c r="K141" s="32"/>
      <c r="L141" s="33"/>
      <c r="M141" s="34"/>
      <c r="O141"/>
    </row>
    <row r="142" spans="1:17" ht="27" hidden="1" x14ac:dyDescent="0.65">
      <c r="A142" s="13">
        <f t="shared" si="34"/>
        <v>16</v>
      </c>
      <c r="B142" s="14" t="str">
        <f t="shared" si="36"/>
        <v>/* 16 */        "",</v>
      </c>
      <c r="D142" s="13">
        <f t="shared" si="37"/>
        <v>16</v>
      </c>
      <c r="E142" s="35" t="s">
        <v>1123</v>
      </c>
      <c r="F142" s="37">
        <v>2</v>
      </c>
      <c r="G142" s="37" t="s">
        <v>1214</v>
      </c>
      <c r="H142" s="31"/>
      <c r="I142" s="29"/>
      <c r="J142" s="29"/>
      <c r="K142" s="35"/>
      <c r="L142" s="37"/>
      <c r="M142" s="37"/>
      <c r="O142"/>
    </row>
    <row r="143" spans="1:17" ht="27" hidden="1" x14ac:dyDescent="0.65">
      <c r="A143" s="13">
        <f t="shared" si="34"/>
        <v>17</v>
      </c>
      <c r="B143" s="14" t="str">
        <f t="shared" si="36"/>
        <v>/* 17 */        "",</v>
      </c>
      <c r="D143" s="13">
        <f t="shared" si="37"/>
        <v>17</v>
      </c>
      <c r="E143" s="32" t="s">
        <v>1178</v>
      </c>
      <c r="F143" s="33">
        <v>44</v>
      </c>
      <c r="G143" s="34" t="s">
        <v>1214</v>
      </c>
      <c r="H143" s="30"/>
      <c r="I143" s="27"/>
      <c r="J143" s="28"/>
      <c r="K143" s="32"/>
      <c r="L143" s="33"/>
      <c r="M143" s="34"/>
      <c r="O143"/>
    </row>
    <row r="144" spans="1:17" ht="27" hidden="1" x14ac:dyDescent="0.65">
      <c r="A144" s="13">
        <f t="shared" si="34"/>
        <v>18</v>
      </c>
      <c r="B144" s="14" t="str">
        <f t="shared" si="36"/>
        <v>/* 18 */        "",</v>
      </c>
      <c r="D144" s="13">
        <f t="shared" si="37"/>
        <v>18</v>
      </c>
      <c r="E144" s="35" t="s">
        <v>1117</v>
      </c>
      <c r="F144" s="37">
        <v>14</v>
      </c>
      <c r="G144" s="37"/>
      <c r="H144" s="31"/>
      <c r="I144" s="29"/>
      <c r="J144" s="29"/>
      <c r="K144" s="35"/>
      <c r="L144" s="37"/>
      <c r="M144" s="37"/>
      <c r="O144"/>
    </row>
    <row r="145" spans="1:28" ht="27" hidden="1" x14ac:dyDescent="0.65">
      <c r="A145" s="13">
        <f t="shared" si="34"/>
        <v>19</v>
      </c>
      <c r="B145" s="14" t="str">
        <f t="shared" si="36"/>
        <v>/* 19 */        "",</v>
      </c>
      <c r="C145" s="20"/>
      <c r="D145" s="13">
        <f t="shared" si="37"/>
        <v>19</v>
      </c>
      <c r="E145" s="32" t="s">
        <v>1123</v>
      </c>
      <c r="F145" s="33">
        <v>35</v>
      </c>
      <c r="G145" s="34" t="s">
        <v>1214</v>
      </c>
      <c r="H145" s="30"/>
      <c r="I145" s="27"/>
      <c r="J145" s="28"/>
      <c r="K145" s="32"/>
      <c r="L145" s="33"/>
      <c r="M145" s="34"/>
      <c r="O145"/>
    </row>
    <row r="146" spans="1:28" ht="27" hidden="1" x14ac:dyDescent="0.65">
      <c r="A146" s="13">
        <f t="shared" si="34"/>
        <v>20</v>
      </c>
      <c r="B146" s="14" t="str">
        <f t="shared" si="36"/>
        <v>/* 20 */        "",</v>
      </c>
      <c r="D146" s="13">
        <f t="shared" si="37"/>
        <v>20</v>
      </c>
      <c r="E146" s="35" t="s">
        <v>1178</v>
      </c>
      <c r="F146" s="37">
        <v>2</v>
      </c>
      <c r="G146" s="37" t="s">
        <v>1214</v>
      </c>
      <c r="H146" s="31" t="s">
        <v>1117</v>
      </c>
      <c r="I146" s="29">
        <v>77</v>
      </c>
      <c r="J146" s="29"/>
      <c r="K146" s="35"/>
      <c r="L146" s="37"/>
      <c r="M146" s="37"/>
      <c r="O146"/>
    </row>
    <row r="147" spans="1:28" ht="27" hidden="1" x14ac:dyDescent="0.65">
      <c r="A147" s="13">
        <f t="shared" si="34"/>
        <v>21</v>
      </c>
      <c r="B147" s="14" t="str">
        <f t="shared" si="36"/>
        <v>/* 21 */        "",</v>
      </c>
      <c r="E147" s="32"/>
      <c r="F147" s="33"/>
      <c r="G147" s="34"/>
      <c r="H147" s="30"/>
      <c r="I147" s="27"/>
      <c r="J147" s="28"/>
      <c r="K147" s="32"/>
      <c r="L147" s="33"/>
      <c r="M147" s="34"/>
      <c r="O147"/>
    </row>
    <row r="148" spans="1:28" ht="27" hidden="1" x14ac:dyDescent="0.65">
      <c r="A148" s="13">
        <f t="shared" si="34"/>
        <v>22</v>
      </c>
      <c r="B148" s="14" t="str">
        <f t="shared" si="36"/>
        <v>/* 22 */        "",</v>
      </c>
      <c r="E148" s="35"/>
      <c r="F148" s="37"/>
      <c r="G148" s="37"/>
      <c r="H148" s="31"/>
      <c r="I148" s="29"/>
      <c r="J148" s="29"/>
      <c r="K148" s="35"/>
      <c r="L148" s="37"/>
      <c r="M148" s="37"/>
      <c r="O148"/>
    </row>
    <row r="149" spans="1:28" ht="27" hidden="1" x14ac:dyDescent="0.65">
      <c r="A149" s="13">
        <f t="shared" si="34"/>
        <v>23</v>
      </c>
      <c r="B149" s="14" t="str">
        <f t="shared" si="36"/>
        <v>/* 23 */        "",</v>
      </c>
      <c r="E149" s="32"/>
      <c r="F149" s="33"/>
      <c r="G149" s="34"/>
      <c r="H149" s="30"/>
      <c r="I149" s="27"/>
      <c r="J149" s="28"/>
      <c r="K149" s="32"/>
      <c r="L149" s="33"/>
      <c r="M149" s="34"/>
      <c r="O149"/>
    </row>
    <row r="150" spans="1:28" ht="27" hidden="1" x14ac:dyDescent="0.65">
      <c r="A150" s="13">
        <f t="shared" si="34"/>
        <v>24</v>
      </c>
      <c r="B150" s="14" t="str">
        <f t="shared" si="36"/>
        <v>/* 24 */        "",</v>
      </c>
      <c r="E150" s="35"/>
      <c r="F150" s="37"/>
      <c r="G150" s="37"/>
      <c r="H150" s="31"/>
      <c r="I150" s="29"/>
      <c r="J150" s="29"/>
      <c r="K150" s="35"/>
      <c r="L150" s="37"/>
      <c r="M150" s="37"/>
      <c r="O150"/>
    </row>
    <row r="151" spans="1:28" ht="27" hidden="1" x14ac:dyDescent="0.65">
      <c r="A151" s="13">
        <f t="shared" si="34"/>
        <v>25</v>
      </c>
      <c r="B151" s="14" t="str">
        <f t="shared" si="36"/>
        <v>/* 25 */        "",</v>
      </c>
      <c r="E151" s="32"/>
      <c r="F151" s="33"/>
      <c r="G151" s="34"/>
      <c r="H151" s="30"/>
      <c r="I151" s="27"/>
      <c r="J151" s="28"/>
      <c r="K151" s="32"/>
      <c r="L151" s="33"/>
      <c r="M151" s="34"/>
      <c r="O151"/>
    </row>
    <row r="152" spans="1:28" ht="27" hidden="1" x14ac:dyDescent="0.65">
      <c r="A152" s="13">
        <f t="shared" si="34"/>
        <v>26</v>
      </c>
      <c r="B152" s="14" t="str">
        <f t="shared" si="36"/>
        <v>/* 26 */        "",</v>
      </c>
      <c r="E152" s="35"/>
      <c r="F152" s="37"/>
      <c r="G152" s="37"/>
      <c r="H152" s="31"/>
      <c r="I152" s="29"/>
      <c r="J152" s="29"/>
      <c r="K152" s="35"/>
      <c r="L152" s="37"/>
      <c r="M152" s="37"/>
      <c r="O152"/>
    </row>
    <row r="153" spans="1:28" ht="27" x14ac:dyDescent="0.65">
      <c r="E153" s="35"/>
      <c r="F153" s="37"/>
      <c r="G153" s="37"/>
      <c r="H153" s="31"/>
      <c r="I153" s="29"/>
      <c r="J153" s="29"/>
      <c r="K153" s="35"/>
      <c r="L153" s="37"/>
      <c r="M153" s="37"/>
      <c r="O153"/>
    </row>
    <row r="154" spans="1:28" ht="36.5" x14ac:dyDescent="0.55000000000000004">
      <c r="B154" s="62" t="s">
        <v>1218</v>
      </c>
      <c r="K154" s="22"/>
      <c r="L154" s="22"/>
      <c r="M154" s="22"/>
      <c r="O154" s="22"/>
      <c r="P154" s="50"/>
      <c r="R154" s="43"/>
    </row>
    <row r="155" spans="1:28"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28" ht="24" x14ac:dyDescent="0.55000000000000004">
      <c r="A156" s="13">
        <v>1</v>
      </c>
      <c r="B156" s="14" t="str">
        <f>_xlfn.CONCAT("/* ",A156,"*/      ",E156:Y156)</f>
        <v>/* 1*/      [ac("Re", "cp14","m"), ac("La","cp550","7")],</v>
      </c>
      <c r="C156" s="14"/>
      <c r="D156" s="14">
        <f>A156</f>
        <v>1</v>
      </c>
      <c r="E156" s="44" t="s">
        <v>1211</v>
      </c>
      <c r="F156" s="38" t="str">
        <f t="shared" ref="F156:F167" si="38">IF(E127="","",E127)</f>
        <v>Re</v>
      </c>
      <c r="G156" s="44" t="s">
        <v>1212</v>
      </c>
      <c r="H156" s="21">
        <f>IF(F127="","",F127)</f>
        <v>14</v>
      </c>
      <c r="I156" s="44" t="s">
        <v>1213</v>
      </c>
      <c r="J156" s="21" t="str">
        <f>IF(G127="","",G127)</f>
        <v>m</v>
      </c>
      <c r="K156" t="str">
        <f t="shared" ref="K156:K181" si="39">IF(L156="","""","""), ac(""")</f>
        <v>"), ac("</v>
      </c>
      <c r="L156" s="47" t="str">
        <f t="shared" ref="L156:L167" si="40">IF(H127="","",H127)</f>
        <v>La</v>
      </c>
      <c r="M156" s="52" t="str">
        <f t="shared" ref="M156:M181" si="41">IF(L156="","",""",""")</f>
        <v>","</v>
      </c>
      <c r="N156" s="53" t="str">
        <f t="shared" ref="N156:N181" si="42">IF(L156="","","cp")</f>
        <v>cp</v>
      </c>
      <c r="O156" s="25">
        <f t="shared" ref="O156:O167" si="43">IF(I127="","",I127)</f>
        <v>550</v>
      </c>
      <c r="P156" s="53" t="str">
        <f t="shared" ref="P156:P181" si="44">IF(L156="","",""",""")</f>
        <v>","</v>
      </c>
      <c r="Q156" s="25">
        <f t="shared" ref="Q156:Q167" si="45">IF(J127="","",J127)</f>
        <v>7</v>
      </c>
      <c r="R156" t="str">
        <f>IF(S156="",IF(L156="",")],",""")],"),"), ac(")</f>
        <v>")],</v>
      </c>
      <c r="S156" s="38" t="str">
        <f t="shared" ref="S156:S167" si="46">IF(K127="","",K127)</f>
        <v/>
      </c>
      <c r="T156" s="44" t="str">
        <f t="shared" ref="T156:T181" si="47">IF(S156="","",""",""")</f>
        <v/>
      </c>
      <c r="U156" s="44" t="str">
        <f t="shared" ref="U156:U181" si="48">IF(S156="","","cp")</f>
        <v/>
      </c>
      <c r="V156" s="21" t="str">
        <f t="shared" ref="V156:V167" si="49">IF(L127="","",L127)</f>
        <v/>
      </c>
      <c r="W156" s="44" t="str">
        <f t="shared" ref="W156:W181" si="50">IF(S156="","",""",""")</f>
        <v/>
      </c>
      <c r="X156" s="21" t="str">
        <f t="shared" ref="X156:X167" si="51">IF(M127="","",M127)</f>
        <v/>
      </c>
      <c r="Y156" s="21" t="str">
        <f t="shared" ref="Y156:Y181" si="52">IF(S156="","",IF(L156="","",Z156))</f>
        <v/>
      </c>
      <c r="Z156" t="s">
        <v>1381</v>
      </c>
      <c r="AB156" s="9"/>
    </row>
    <row r="157" spans="1:28" ht="24" x14ac:dyDescent="0.55000000000000004">
      <c r="A157" s="13">
        <f>+A156+1</f>
        <v>2</v>
      </c>
      <c r="B157" s="14" t="str">
        <f t="shared" ref="B157:B181" si="53">_xlfn.CONCAT("/* ",A157,"*/      ",E157:Y157)</f>
        <v>/* 2*/      [ac("Sol", "cp14","m"), ac("La","cp430","7")],</v>
      </c>
      <c r="C157" s="14"/>
      <c r="D157" s="14">
        <f t="shared" ref="D157:D175" si="54">A157</f>
        <v>2</v>
      </c>
      <c r="E157" s="45" t="s">
        <v>1211</v>
      </c>
      <c r="F157" s="46" t="str">
        <f t="shared" si="38"/>
        <v>Sol</v>
      </c>
      <c r="G157" s="45" t="s">
        <v>1212</v>
      </c>
      <c r="H157" s="24">
        <f>IF(F128="","",F128)</f>
        <v>14</v>
      </c>
      <c r="I157" s="45" t="s">
        <v>1213</v>
      </c>
      <c r="J157" s="24" t="str">
        <f>IF(G128="","",G128)</f>
        <v>m</v>
      </c>
      <c r="K157" t="str">
        <f t="shared" si="39"/>
        <v>"), ac("</v>
      </c>
      <c r="L157" s="48" t="str">
        <f t="shared" si="40"/>
        <v>La</v>
      </c>
      <c r="M157" s="54" t="str">
        <f t="shared" si="41"/>
        <v>","</v>
      </c>
      <c r="N157" s="55" t="str">
        <f t="shared" si="42"/>
        <v>cp</v>
      </c>
      <c r="O157" s="26">
        <f t="shared" si="43"/>
        <v>430</v>
      </c>
      <c r="P157" s="55" t="str">
        <f t="shared" si="44"/>
        <v>","</v>
      </c>
      <c r="Q157" s="26">
        <f t="shared" si="45"/>
        <v>7</v>
      </c>
      <c r="R157" t="str">
        <f t="shared" ref="R157:R181" si="55">IF(S157="",IF(L157="",")],",""")],"),"), ac(")</f>
        <v>")],</v>
      </c>
      <c r="S157" s="46" t="str">
        <f t="shared" si="46"/>
        <v/>
      </c>
      <c r="T157" s="45" t="str">
        <f t="shared" si="47"/>
        <v/>
      </c>
      <c r="U157" s="45" t="str">
        <f t="shared" si="48"/>
        <v/>
      </c>
      <c r="V157" s="24" t="str">
        <f t="shared" si="49"/>
        <v/>
      </c>
      <c r="W157" s="45" t="str">
        <f t="shared" si="50"/>
        <v/>
      </c>
      <c r="X157" s="24" t="str">
        <f t="shared" si="51"/>
        <v/>
      </c>
      <c r="Y157" s="24" t="str">
        <f t="shared" si="52"/>
        <v/>
      </c>
      <c r="Z157" t="s">
        <v>1381</v>
      </c>
    </row>
    <row r="158" spans="1:28" ht="24" x14ac:dyDescent="0.55000000000000004">
      <c r="A158" s="13">
        <f t="shared" ref="A158:A181" si="56">+A157+1</f>
        <v>3</v>
      </c>
      <c r="B158" s="14" t="str">
        <f t="shared" si="53"/>
        <v>/* 3*/      [ac("Re", "cp14","m"), ac("La","cp230","7")],</v>
      </c>
      <c r="C158" s="14"/>
      <c r="D158" s="14">
        <f t="shared" si="54"/>
        <v>3</v>
      </c>
      <c r="E158" s="44" t="s">
        <v>1211</v>
      </c>
      <c r="F158" s="38" t="str">
        <f t="shared" si="38"/>
        <v>Re</v>
      </c>
      <c r="G158" s="44" t="s">
        <v>1212</v>
      </c>
      <c r="H158" s="21">
        <f>IF(F129="","",F129)</f>
        <v>14</v>
      </c>
      <c r="I158" s="44" t="s">
        <v>1213</v>
      </c>
      <c r="J158" s="21" t="str">
        <f>IF(G129="","",G129)</f>
        <v>m</v>
      </c>
      <c r="K158" t="str">
        <f t="shared" si="39"/>
        <v>"), ac("</v>
      </c>
      <c r="L158" s="47" t="str">
        <f t="shared" si="40"/>
        <v>La</v>
      </c>
      <c r="M158" s="52" t="str">
        <f t="shared" si="41"/>
        <v>","</v>
      </c>
      <c r="N158" s="53" t="str">
        <f t="shared" si="42"/>
        <v>cp</v>
      </c>
      <c r="O158" s="25">
        <f t="shared" si="43"/>
        <v>230</v>
      </c>
      <c r="P158" s="53" t="str">
        <f t="shared" si="44"/>
        <v>","</v>
      </c>
      <c r="Q158" s="25">
        <f t="shared" si="45"/>
        <v>7</v>
      </c>
      <c r="R158" t="str">
        <f t="shared" si="55"/>
        <v>")],</v>
      </c>
      <c r="S158" s="38" t="str">
        <f t="shared" si="46"/>
        <v/>
      </c>
      <c r="T158" s="44" t="str">
        <f t="shared" si="47"/>
        <v/>
      </c>
      <c r="U158" s="44" t="str">
        <f t="shared" si="48"/>
        <v/>
      </c>
      <c r="V158" s="21" t="str">
        <f t="shared" si="49"/>
        <v/>
      </c>
      <c r="W158" s="44" t="str">
        <f t="shared" si="50"/>
        <v/>
      </c>
      <c r="X158" s="21" t="str">
        <f t="shared" si="51"/>
        <v/>
      </c>
      <c r="Y158" s="21" t="str">
        <f t="shared" si="52"/>
        <v/>
      </c>
      <c r="Z158" t="s">
        <v>1381</v>
      </c>
    </row>
    <row r="159" spans="1:28" ht="24" x14ac:dyDescent="0.55000000000000004">
      <c r="A159" s="13">
        <f t="shared" si="56"/>
        <v>4</v>
      </c>
      <c r="B159" s="14" t="str">
        <f t="shared" si="53"/>
        <v>/* 4*/      [ac("Si♭", "cp14","7"), ac("La","cp230","7")],</v>
      </c>
      <c r="C159" s="14"/>
      <c r="D159" s="14">
        <f t="shared" si="54"/>
        <v>4</v>
      </c>
      <c r="E159" s="45" t="s">
        <v>1211</v>
      </c>
      <c r="F159" s="46" t="str">
        <f t="shared" si="38"/>
        <v>Si♭</v>
      </c>
      <c r="G159" s="45" t="s">
        <v>1212</v>
      </c>
      <c r="H159" s="24">
        <f t="shared" ref="H159" si="57">IF(F130="","",F130)</f>
        <v>14</v>
      </c>
      <c r="I159" s="45" t="s">
        <v>1213</v>
      </c>
      <c r="J159" s="24">
        <f t="shared" ref="J159" si="58">IF(G130="","",G130)</f>
        <v>7</v>
      </c>
      <c r="K159" t="str">
        <f t="shared" si="39"/>
        <v>"), ac("</v>
      </c>
      <c r="L159" s="48" t="str">
        <f t="shared" si="40"/>
        <v>La</v>
      </c>
      <c r="M159" s="54" t="str">
        <f t="shared" si="41"/>
        <v>","</v>
      </c>
      <c r="N159" s="55" t="str">
        <f t="shared" si="42"/>
        <v>cp</v>
      </c>
      <c r="O159" s="26">
        <f t="shared" si="43"/>
        <v>230</v>
      </c>
      <c r="P159" s="55" t="str">
        <f t="shared" si="44"/>
        <v>","</v>
      </c>
      <c r="Q159" s="26">
        <f t="shared" si="45"/>
        <v>7</v>
      </c>
      <c r="R159" t="str">
        <f t="shared" si="55"/>
        <v>")],</v>
      </c>
      <c r="S159" s="46" t="str">
        <f t="shared" si="46"/>
        <v/>
      </c>
      <c r="T159" s="45" t="str">
        <f t="shared" si="47"/>
        <v/>
      </c>
      <c r="U159" s="45" t="str">
        <f t="shared" si="48"/>
        <v/>
      </c>
      <c r="V159" s="24" t="str">
        <f t="shared" si="49"/>
        <v/>
      </c>
      <c r="W159" s="45" t="str">
        <f t="shared" si="50"/>
        <v/>
      </c>
      <c r="X159" s="24" t="str">
        <f t="shared" si="51"/>
        <v/>
      </c>
      <c r="Y159" s="24" t="str">
        <f t="shared" si="52"/>
        <v/>
      </c>
      <c r="Z159" t="s">
        <v>1381</v>
      </c>
    </row>
    <row r="160" spans="1:28" ht="24" x14ac:dyDescent="0.55000000000000004">
      <c r="A160" s="13">
        <f>+A159+1</f>
        <v>5</v>
      </c>
      <c r="B160" s="14" t="str">
        <f t="shared" si="53"/>
        <v>/* 5*/      [ac("Re", "cp14","m"), ac("La","cp230","7")],</v>
      </c>
      <c r="C160" s="14"/>
      <c r="D160" s="14">
        <f t="shared" si="54"/>
        <v>5</v>
      </c>
      <c r="E160" s="44" t="s">
        <v>1211</v>
      </c>
      <c r="F160" s="38" t="str">
        <f t="shared" si="38"/>
        <v>Re</v>
      </c>
      <c r="G160" s="44" t="s">
        <v>1212</v>
      </c>
      <c r="H160" s="21">
        <f>IF(F131="","",F131)</f>
        <v>14</v>
      </c>
      <c r="I160" s="44" t="s">
        <v>1213</v>
      </c>
      <c r="J160" s="21" t="str">
        <f>IF(G131="","",G131)</f>
        <v>m</v>
      </c>
      <c r="K160" t="str">
        <f t="shared" si="39"/>
        <v>"), ac("</v>
      </c>
      <c r="L160" s="47" t="str">
        <f t="shared" si="40"/>
        <v>La</v>
      </c>
      <c r="M160" s="52" t="str">
        <f t="shared" si="41"/>
        <v>","</v>
      </c>
      <c r="N160" s="53" t="str">
        <f t="shared" si="42"/>
        <v>cp</v>
      </c>
      <c r="O160" s="25">
        <f t="shared" si="43"/>
        <v>230</v>
      </c>
      <c r="P160" s="53" t="str">
        <f t="shared" si="44"/>
        <v>","</v>
      </c>
      <c r="Q160" s="25">
        <f t="shared" si="45"/>
        <v>7</v>
      </c>
      <c r="R160" t="str">
        <f t="shared" si="55"/>
        <v>")],</v>
      </c>
      <c r="S160" s="38" t="str">
        <f t="shared" si="46"/>
        <v/>
      </c>
      <c r="T160" s="44" t="str">
        <f t="shared" si="47"/>
        <v/>
      </c>
      <c r="U160" s="44" t="str">
        <f t="shared" si="48"/>
        <v/>
      </c>
      <c r="V160" s="21" t="str">
        <f t="shared" si="49"/>
        <v/>
      </c>
      <c r="W160" s="44" t="str">
        <f t="shared" si="50"/>
        <v/>
      </c>
      <c r="X160" s="21" t="str">
        <f t="shared" si="51"/>
        <v/>
      </c>
      <c r="Y160" s="21" t="str">
        <f t="shared" si="52"/>
        <v/>
      </c>
      <c r="Z160" t="s">
        <v>1381</v>
      </c>
    </row>
    <row r="161" spans="1:26" ht="24" x14ac:dyDescent="0.55000000000000004">
      <c r="A161" s="13">
        <f t="shared" si="56"/>
        <v>6</v>
      </c>
      <c r="B161" s="14" t="str">
        <f t="shared" si="53"/>
        <v>/* 6*/      [ac("Si♭", "cp14","7"), ac("La","cp230","7")],</v>
      </c>
      <c r="C161" s="14"/>
      <c r="D161" s="14">
        <f t="shared" si="54"/>
        <v>6</v>
      </c>
      <c r="E161" s="45" t="s">
        <v>1211</v>
      </c>
      <c r="F161" s="46" t="str">
        <f t="shared" si="38"/>
        <v>Si♭</v>
      </c>
      <c r="G161" s="45" t="s">
        <v>1212</v>
      </c>
      <c r="H161" s="24">
        <f t="shared" ref="H161" si="59">IF(F132="","",F132)</f>
        <v>14</v>
      </c>
      <c r="I161" s="45" t="s">
        <v>1213</v>
      </c>
      <c r="J161" s="24">
        <f t="shared" ref="J161" si="60">IF(G132="","",G132)</f>
        <v>7</v>
      </c>
      <c r="K161" t="str">
        <f t="shared" si="39"/>
        <v>"), ac("</v>
      </c>
      <c r="L161" s="48" t="str">
        <f t="shared" si="40"/>
        <v>La</v>
      </c>
      <c r="M161" s="54" t="str">
        <f t="shared" si="41"/>
        <v>","</v>
      </c>
      <c r="N161" s="55" t="str">
        <f t="shared" si="42"/>
        <v>cp</v>
      </c>
      <c r="O161" s="26">
        <f t="shared" si="43"/>
        <v>230</v>
      </c>
      <c r="P161" s="55" t="str">
        <f t="shared" si="44"/>
        <v>","</v>
      </c>
      <c r="Q161" s="26">
        <f t="shared" si="45"/>
        <v>7</v>
      </c>
      <c r="R161" t="str">
        <f t="shared" si="55"/>
        <v>")],</v>
      </c>
      <c r="S161" s="46" t="str">
        <f t="shared" si="46"/>
        <v/>
      </c>
      <c r="T161" s="45" t="str">
        <f t="shared" si="47"/>
        <v/>
      </c>
      <c r="U161" s="45" t="str">
        <f t="shared" si="48"/>
        <v/>
      </c>
      <c r="V161" s="24" t="str">
        <f t="shared" si="49"/>
        <v/>
      </c>
      <c r="W161" s="45" t="str">
        <f t="shared" si="50"/>
        <v/>
      </c>
      <c r="X161" s="24" t="str">
        <f t="shared" si="51"/>
        <v/>
      </c>
      <c r="Y161" s="24" t="str">
        <f t="shared" si="52"/>
        <v/>
      </c>
      <c r="Z161" t="s">
        <v>1381</v>
      </c>
    </row>
    <row r="162" spans="1:26" ht="24" x14ac:dyDescent="0.55000000000000004">
      <c r="A162" s="13">
        <f t="shared" si="56"/>
        <v>7</v>
      </c>
      <c r="B162" s="14" t="str">
        <f>_xlfn.CONCAT("/* ",A162,"*/      ",E162:Y162)</f>
        <v>/* 7*/      [ac("Re", "cp14","m"), ac("La","cp230","7")],</v>
      </c>
      <c r="C162" s="14"/>
      <c r="D162" s="14">
        <f t="shared" si="54"/>
        <v>7</v>
      </c>
      <c r="E162" s="44" t="s">
        <v>1211</v>
      </c>
      <c r="F162" s="38" t="str">
        <f t="shared" si="38"/>
        <v>Re</v>
      </c>
      <c r="G162" s="44" t="s">
        <v>1212</v>
      </c>
      <c r="H162" s="21">
        <f>IF(F133="","",F133)</f>
        <v>14</v>
      </c>
      <c r="I162" s="44" t="s">
        <v>1213</v>
      </c>
      <c r="J162" s="21" t="str">
        <f>IF(G133="","",G133)</f>
        <v>m</v>
      </c>
      <c r="K162" t="str">
        <f t="shared" si="39"/>
        <v>"), ac("</v>
      </c>
      <c r="L162" s="47" t="str">
        <f t="shared" si="40"/>
        <v>La</v>
      </c>
      <c r="M162" s="52" t="str">
        <f t="shared" si="41"/>
        <v>","</v>
      </c>
      <c r="N162" s="53" t="str">
        <f t="shared" si="42"/>
        <v>cp</v>
      </c>
      <c r="O162" s="25">
        <f t="shared" si="43"/>
        <v>230</v>
      </c>
      <c r="P162" s="53" t="str">
        <f t="shared" si="44"/>
        <v>","</v>
      </c>
      <c r="Q162" s="25">
        <f t="shared" si="45"/>
        <v>7</v>
      </c>
      <c r="R162" t="str">
        <f t="shared" si="55"/>
        <v>")],</v>
      </c>
      <c r="S162" s="38" t="str">
        <f t="shared" si="46"/>
        <v/>
      </c>
      <c r="T162" s="44" t="str">
        <f t="shared" si="47"/>
        <v/>
      </c>
      <c r="U162" s="44" t="str">
        <f t="shared" si="48"/>
        <v/>
      </c>
      <c r="V162" s="21" t="str">
        <f t="shared" si="49"/>
        <v/>
      </c>
      <c r="W162" s="44" t="str">
        <f t="shared" si="50"/>
        <v/>
      </c>
      <c r="X162" s="21" t="str">
        <f t="shared" si="51"/>
        <v/>
      </c>
      <c r="Y162" s="21" t="str">
        <f t="shared" si="52"/>
        <v/>
      </c>
      <c r="Z162" t="s">
        <v>1381</v>
      </c>
    </row>
    <row r="163" spans="1:26" ht="24" x14ac:dyDescent="0.55000000000000004">
      <c r="A163" s="13">
        <f t="shared" si="56"/>
        <v>8</v>
      </c>
      <c r="B163" s="14" t="str">
        <f t="shared" si="53"/>
        <v>/* 8*/      [ac("Si♭", "cp14","7"), ac("La","cp230","7")],</v>
      </c>
      <c r="C163" s="14"/>
      <c r="D163" s="14">
        <f t="shared" si="54"/>
        <v>8</v>
      </c>
      <c r="E163" s="45" t="s">
        <v>1211</v>
      </c>
      <c r="F163" s="46" t="str">
        <f t="shared" si="38"/>
        <v>Si♭</v>
      </c>
      <c r="G163" s="45" t="s">
        <v>1212</v>
      </c>
      <c r="H163" s="24">
        <f t="shared" ref="H163" si="61">IF(F134="","",F134)</f>
        <v>14</v>
      </c>
      <c r="I163" s="45" t="s">
        <v>1213</v>
      </c>
      <c r="J163" s="24">
        <f t="shared" ref="J163" si="62">IF(G134="","",G134)</f>
        <v>7</v>
      </c>
      <c r="K163" t="str">
        <f t="shared" si="39"/>
        <v>"), ac("</v>
      </c>
      <c r="L163" s="48" t="str">
        <f t="shared" si="40"/>
        <v>La</v>
      </c>
      <c r="M163" s="54" t="str">
        <f t="shared" si="41"/>
        <v>","</v>
      </c>
      <c r="N163" s="55" t="str">
        <f t="shared" si="42"/>
        <v>cp</v>
      </c>
      <c r="O163" s="26">
        <f t="shared" si="43"/>
        <v>230</v>
      </c>
      <c r="P163" s="55" t="str">
        <f t="shared" si="44"/>
        <v>","</v>
      </c>
      <c r="Q163" s="26">
        <f t="shared" si="45"/>
        <v>7</v>
      </c>
      <c r="R163" t="str">
        <f t="shared" si="55"/>
        <v>")],</v>
      </c>
      <c r="S163" s="46" t="str">
        <f t="shared" si="46"/>
        <v/>
      </c>
      <c r="T163" s="45" t="str">
        <f t="shared" si="47"/>
        <v/>
      </c>
      <c r="U163" s="45" t="str">
        <f t="shared" si="48"/>
        <v/>
      </c>
      <c r="V163" s="24" t="str">
        <f t="shared" si="49"/>
        <v/>
      </c>
      <c r="W163" s="45" t="str">
        <f t="shared" si="50"/>
        <v/>
      </c>
      <c r="X163" s="24" t="str">
        <f t="shared" si="51"/>
        <v/>
      </c>
      <c r="Y163" s="24" t="str">
        <f t="shared" si="52"/>
        <v/>
      </c>
      <c r="Z163" t="s">
        <v>1381</v>
      </c>
    </row>
    <row r="164" spans="1:26" ht="24" x14ac:dyDescent="0.55000000000000004">
      <c r="A164" s="13">
        <f>+A163+1</f>
        <v>9</v>
      </c>
      <c r="B164" s="14" t="str">
        <f t="shared" si="53"/>
        <v>/* 9*/      [ac("Re", "cp14","m"), ac("La","cp230","7")],</v>
      </c>
      <c r="C164" s="14"/>
      <c r="D164" s="14">
        <f t="shared" si="54"/>
        <v>9</v>
      </c>
      <c r="E164" s="44" t="s">
        <v>1211</v>
      </c>
      <c r="F164" s="38" t="str">
        <f t="shared" si="38"/>
        <v>Re</v>
      </c>
      <c r="G164" s="44" t="s">
        <v>1212</v>
      </c>
      <c r="H164" s="21">
        <f>IF(F135="","",F135)</f>
        <v>14</v>
      </c>
      <c r="I164" s="44" t="s">
        <v>1213</v>
      </c>
      <c r="J164" s="21" t="str">
        <f>IF(G135="","",G135)</f>
        <v>m</v>
      </c>
      <c r="K164" t="str">
        <f t="shared" si="39"/>
        <v>"), ac("</v>
      </c>
      <c r="L164" s="47" t="str">
        <f t="shared" si="40"/>
        <v>La</v>
      </c>
      <c r="M164" s="52" t="str">
        <f t="shared" si="41"/>
        <v>","</v>
      </c>
      <c r="N164" s="53" t="str">
        <f t="shared" si="42"/>
        <v>cp</v>
      </c>
      <c r="O164" s="25">
        <f t="shared" si="43"/>
        <v>230</v>
      </c>
      <c r="P164" s="53" t="str">
        <f t="shared" si="44"/>
        <v>","</v>
      </c>
      <c r="Q164" s="25">
        <f t="shared" si="45"/>
        <v>7</v>
      </c>
      <c r="R164" t="str">
        <f t="shared" si="55"/>
        <v>")],</v>
      </c>
      <c r="S164" s="38" t="str">
        <f t="shared" si="46"/>
        <v/>
      </c>
      <c r="T164" s="44" t="str">
        <f t="shared" si="47"/>
        <v/>
      </c>
      <c r="U164" s="44" t="str">
        <f t="shared" si="48"/>
        <v/>
      </c>
      <c r="V164" s="21" t="str">
        <f t="shared" si="49"/>
        <v/>
      </c>
      <c r="W164" s="44" t="str">
        <f t="shared" si="50"/>
        <v/>
      </c>
      <c r="X164" s="21" t="str">
        <f t="shared" si="51"/>
        <v/>
      </c>
      <c r="Y164" s="21" t="str">
        <f t="shared" si="52"/>
        <v/>
      </c>
      <c r="Z164" t="s">
        <v>1381</v>
      </c>
    </row>
    <row r="165" spans="1:26" ht="24" x14ac:dyDescent="0.55000000000000004">
      <c r="A165" s="13">
        <f t="shared" si="56"/>
        <v>10</v>
      </c>
      <c r="B165" s="14" t="str">
        <f t="shared" si="53"/>
        <v>/* 10*/      [ac("Si♭", "cp14","7"), ac("La","cp230","7")],</v>
      </c>
      <c r="C165" s="14"/>
      <c r="D165" s="14">
        <f t="shared" si="54"/>
        <v>10</v>
      </c>
      <c r="E165" s="45" t="s">
        <v>1211</v>
      </c>
      <c r="F165" s="46" t="str">
        <f t="shared" si="38"/>
        <v>Si♭</v>
      </c>
      <c r="G165" s="45" t="s">
        <v>1212</v>
      </c>
      <c r="H165" s="24">
        <f t="shared" ref="H165" si="63">IF(F136="","",F136)</f>
        <v>14</v>
      </c>
      <c r="I165" s="45" t="s">
        <v>1213</v>
      </c>
      <c r="J165" s="24">
        <f t="shared" ref="J165" si="64">IF(G136="","",G136)</f>
        <v>7</v>
      </c>
      <c r="K165" t="str">
        <f t="shared" si="39"/>
        <v>"), ac("</v>
      </c>
      <c r="L165" s="48" t="str">
        <f t="shared" si="40"/>
        <v>La</v>
      </c>
      <c r="M165" s="54" t="str">
        <f t="shared" si="41"/>
        <v>","</v>
      </c>
      <c r="N165" s="55" t="str">
        <f t="shared" si="42"/>
        <v>cp</v>
      </c>
      <c r="O165" s="26">
        <f t="shared" si="43"/>
        <v>230</v>
      </c>
      <c r="P165" s="55" t="str">
        <f t="shared" si="44"/>
        <v>","</v>
      </c>
      <c r="Q165" s="26">
        <f t="shared" si="45"/>
        <v>7</v>
      </c>
      <c r="R165" t="str">
        <f t="shared" si="55"/>
        <v>")],</v>
      </c>
      <c r="S165" s="46" t="str">
        <f t="shared" si="46"/>
        <v/>
      </c>
      <c r="T165" s="45" t="str">
        <f t="shared" si="47"/>
        <v/>
      </c>
      <c r="U165" s="45" t="str">
        <f t="shared" si="48"/>
        <v/>
      </c>
      <c r="V165" s="24" t="str">
        <f t="shared" si="49"/>
        <v/>
      </c>
      <c r="W165" s="45" t="str">
        <f t="shared" si="50"/>
        <v/>
      </c>
      <c r="X165" s="24" t="str">
        <f t="shared" si="51"/>
        <v/>
      </c>
      <c r="Y165" s="24" t="str">
        <f t="shared" si="52"/>
        <v/>
      </c>
      <c r="Z165" t="s">
        <v>1381</v>
      </c>
    </row>
    <row r="166" spans="1:26" ht="24" hidden="1" x14ac:dyDescent="0.55000000000000004">
      <c r="A166" s="13">
        <f t="shared" si="56"/>
        <v>11</v>
      </c>
      <c r="B166" s="14" t="str">
        <f t="shared" si="53"/>
        <v>/* 11*/      [ac("Fa", "cp14",""), ac("Mi","cp480","")],</v>
      </c>
      <c r="C166" s="14"/>
      <c r="D166" s="14">
        <f t="shared" si="54"/>
        <v>11</v>
      </c>
      <c r="E166" s="44" t="s">
        <v>1211</v>
      </c>
      <c r="F166" s="38" t="str">
        <f t="shared" si="38"/>
        <v>Fa</v>
      </c>
      <c r="G166" s="44" t="s">
        <v>1212</v>
      </c>
      <c r="H166" s="21">
        <f>IF(F137="","",F137)</f>
        <v>14</v>
      </c>
      <c r="I166" s="44" t="s">
        <v>1213</v>
      </c>
      <c r="J166" s="21" t="str">
        <f>IF(G137="","",G137)</f>
        <v/>
      </c>
      <c r="K166" t="str">
        <f t="shared" si="39"/>
        <v>"), ac("</v>
      </c>
      <c r="L166" s="47" t="str">
        <f t="shared" si="40"/>
        <v>Mi</v>
      </c>
      <c r="M166" s="52" t="str">
        <f t="shared" si="41"/>
        <v>","</v>
      </c>
      <c r="N166" s="53" t="str">
        <f t="shared" si="42"/>
        <v>cp</v>
      </c>
      <c r="O166" s="25">
        <f t="shared" si="43"/>
        <v>480</v>
      </c>
      <c r="P166" s="53" t="str">
        <f t="shared" si="44"/>
        <v>","</v>
      </c>
      <c r="Q166" s="25" t="str">
        <f t="shared" si="45"/>
        <v/>
      </c>
      <c r="R166" t="str">
        <f t="shared" si="55"/>
        <v>")],</v>
      </c>
      <c r="S166" s="38" t="str">
        <f t="shared" si="46"/>
        <v/>
      </c>
      <c r="T166" s="44" t="str">
        <f t="shared" si="47"/>
        <v/>
      </c>
      <c r="U166" s="44" t="str">
        <f t="shared" si="48"/>
        <v/>
      </c>
      <c r="V166" s="21" t="str">
        <f t="shared" si="49"/>
        <v/>
      </c>
      <c r="W166" s="44" t="str">
        <f t="shared" si="50"/>
        <v/>
      </c>
      <c r="X166" s="21" t="str">
        <f t="shared" si="51"/>
        <v/>
      </c>
      <c r="Y166" s="21" t="str">
        <f t="shared" si="52"/>
        <v/>
      </c>
      <c r="Z166" t="s">
        <v>1381</v>
      </c>
    </row>
    <row r="167" spans="1:26" ht="24" hidden="1" x14ac:dyDescent="0.55000000000000004">
      <c r="A167" s="13">
        <f t="shared" si="56"/>
        <v>12</v>
      </c>
      <c r="B167" s="14" t="str">
        <f t="shared" si="53"/>
        <v>/* 12*/      [ac("Mi", "cp18","")],</v>
      </c>
      <c r="C167" s="14"/>
      <c r="D167" s="14">
        <f t="shared" si="54"/>
        <v>12</v>
      </c>
      <c r="E167" s="45" t="s">
        <v>1211</v>
      </c>
      <c r="F167" s="46" t="str">
        <f t="shared" si="38"/>
        <v>Mi</v>
      </c>
      <c r="G167" s="45" t="s">
        <v>1212</v>
      </c>
      <c r="H167" s="24">
        <f t="shared" ref="H167" si="65">IF(F138="","",F138)</f>
        <v>18</v>
      </c>
      <c r="I167" s="45" t="s">
        <v>1213</v>
      </c>
      <c r="J167" s="24" t="str">
        <f t="shared" ref="J167" si="66">IF(G138="","",G138)</f>
        <v/>
      </c>
      <c r="K167" t="str">
        <f t="shared" si="39"/>
        <v>"</v>
      </c>
      <c r="L167" s="48" t="str">
        <f t="shared" si="40"/>
        <v/>
      </c>
      <c r="M167" s="54" t="str">
        <f t="shared" si="41"/>
        <v/>
      </c>
      <c r="N167" s="55" t="str">
        <f t="shared" si="42"/>
        <v/>
      </c>
      <c r="O167" s="26" t="str">
        <f t="shared" si="43"/>
        <v/>
      </c>
      <c r="P167" s="55" t="str">
        <f t="shared" si="44"/>
        <v/>
      </c>
      <c r="Q167" s="26" t="str">
        <f t="shared" si="45"/>
        <v/>
      </c>
      <c r="R167" t="str">
        <f t="shared" si="55"/>
        <v>)],</v>
      </c>
      <c r="S167" s="46" t="str">
        <f t="shared" si="46"/>
        <v/>
      </c>
      <c r="T167" s="45" t="str">
        <f t="shared" si="47"/>
        <v/>
      </c>
      <c r="U167" s="45" t="str">
        <f t="shared" si="48"/>
        <v/>
      </c>
      <c r="V167" s="24" t="str">
        <f t="shared" si="49"/>
        <v/>
      </c>
      <c r="W167" s="45" t="str">
        <f t="shared" si="50"/>
        <v/>
      </c>
      <c r="X167" s="24" t="str">
        <f t="shared" si="51"/>
        <v/>
      </c>
      <c r="Y167" s="24" t="str">
        <f t="shared" si="52"/>
        <v/>
      </c>
      <c r="Z167" t="s">
        <v>1381</v>
      </c>
    </row>
    <row r="168" spans="1:26" ht="24" hidden="1" x14ac:dyDescent="0.55000000000000004">
      <c r="A168" s="13">
        <f>+A167+1</f>
        <v>13</v>
      </c>
      <c r="B168" s="14" t="str">
        <f t="shared" si="53"/>
        <v>/* 13*/      [ac("Sol", "cp18",""), ac("La","cp20","m")],</v>
      </c>
      <c r="C168" s="14"/>
      <c r="D168" s="14">
        <f t="shared" si="54"/>
        <v>13</v>
      </c>
      <c r="E168" s="44" t="s">
        <v>1211</v>
      </c>
      <c r="F168" s="38" t="str">
        <f t="shared" ref="F168:F181" si="67">IF(E139="","",E139)</f>
        <v>Sol</v>
      </c>
      <c r="G168" s="44" t="s">
        <v>1212</v>
      </c>
      <c r="H168" s="21">
        <f>IF(F139="","",F139)</f>
        <v>18</v>
      </c>
      <c r="I168" s="44" t="s">
        <v>1213</v>
      </c>
      <c r="J168" s="21" t="str">
        <f>IF(G139="","",G139)</f>
        <v/>
      </c>
      <c r="K168" t="str">
        <f t="shared" si="39"/>
        <v>"), ac("</v>
      </c>
      <c r="L168" s="47" t="str">
        <f t="shared" ref="L168:L181" si="68">IF(H139="","",H139)</f>
        <v>La</v>
      </c>
      <c r="M168" s="52" t="str">
        <f t="shared" si="41"/>
        <v>","</v>
      </c>
      <c r="N168" s="53" t="str">
        <f t="shared" si="42"/>
        <v>cp</v>
      </c>
      <c r="O168" s="25">
        <f t="shared" ref="O168:O181" si="69">IF(I139="","",I139)</f>
        <v>20</v>
      </c>
      <c r="P168" s="53" t="str">
        <f t="shared" si="44"/>
        <v>","</v>
      </c>
      <c r="Q168" s="25" t="str">
        <f t="shared" ref="Q168:Q181" si="70">IF(J139="","",J139)</f>
        <v>m</v>
      </c>
      <c r="R168" t="str">
        <f t="shared" si="55"/>
        <v>")],</v>
      </c>
      <c r="S168" s="38" t="str">
        <f t="shared" ref="S168:S181" si="71">IF(K139="","",K139)</f>
        <v/>
      </c>
      <c r="T168" s="44" t="str">
        <f t="shared" si="47"/>
        <v/>
      </c>
      <c r="U168" s="44" t="str">
        <f t="shared" si="48"/>
        <v/>
      </c>
      <c r="V168" s="21" t="str">
        <f t="shared" ref="V168:V181" si="72">IF(L139="","",L139)</f>
        <v/>
      </c>
      <c r="W168" s="44" t="str">
        <f t="shared" si="50"/>
        <v/>
      </c>
      <c r="X168" s="21" t="str">
        <f t="shared" ref="X168:X181" si="73">IF(M139="","",M139)</f>
        <v/>
      </c>
      <c r="Y168" s="21" t="str">
        <f t="shared" si="52"/>
        <v/>
      </c>
      <c r="Z168" t="s">
        <v>1381</v>
      </c>
    </row>
    <row r="169" spans="1:26" ht="24" hidden="1" x14ac:dyDescent="0.55000000000000004">
      <c r="A169" s="13">
        <f t="shared" si="56"/>
        <v>14</v>
      </c>
      <c r="B169" s="14" t="str">
        <f t="shared" si="53"/>
        <v>/* 14*/      [ac("La", "cp35","m")],</v>
      </c>
      <c r="C169" s="14"/>
      <c r="D169" s="14">
        <f t="shared" si="54"/>
        <v>14</v>
      </c>
      <c r="E169" s="45" t="s">
        <v>1211</v>
      </c>
      <c r="F169" s="46" t="str">
        <f t="shared" si="67"/>
        <v>La</v>
      </c>
      <c r="G169" s="45" t="s">
        <v>1212</v>
      </c>
      <c r="H169" s="24">
        <f t="shared" ref="H169" si="74">IF(F140="","",F140)</f>
        <v>35</v>
      </c>
      <c r="I169" s="45" t="s">
        <v>1213</v>
      </c>
      <c r="J169" s="24" t="str">
        <f t="shared" ref="J169" si="75">IF(G140="","",G140)</f>
        <v>m</v>
      </c>
      <c r="K169" t="str">
        <f t="shared" si="39"/>
        <v>"</v>
      </c>
      <c r="L169" s="48" t="str">
        <f t="shared" si="68"/>
        <v/>
      </c>
      <c r="M169" s="54" t="str">
        <f t="shared" si="41"/>
        <v/>
      </c>
      <c r="N169" s="55" t="str">
        <f t="shared" si="42"/>
        <v/>
      </c>
      <c r="O169" s="26" t="str">
        <f t="shared" si="69"/>
        <v/>
      </c>
      <c r="P169" s="55" t="str">
        <f t="shared" si="44"/>
        <v/>
      </c>
      <c r="Q169" s="26" t="str">
        <f t="shared" si="70"/>
        <v/>
      </c>
      <c r="R169" t="str">
        <f t="shared" si="55"/>
        <v>)],</v>
      </c>
      <c r="S169" s="46" t="str">
        <f t="shared" si="71"/>
        <v/>
      </c>
      <c r="T169" s="45" t="str">
        <f t="shared" si="47"/>
        <v/>
      </c>
      <c r="U169" s="45" t="str">
        <f t="shared" si="48"/>
        <v/>
      </c>
      <c r="V169" s="24" t="str">
        <f t="shared" si="72"/>
        <v/>
      </c>
      <c r="W169" s="45" t="str">
        <f t="shared" si="50"/>
        <v/>
      </c>
      <c r="X169" s="24" t="str">
        <f t="shared" si="73"/>
        <v/>
      </c>
      <c r="Y169" s="24" t="str">
        <f t="shared" si="52"/>
        <v/>
      </c>
      <c r="Z169" t="s">
        <v>1381</v>
      </c>
    </row>
    <row r="170" spans="1:26" ht="24" hidden="1" x14ac:dyDescent="0.55000000000000004">
      <c r="A170" s="13">
        <f t="shared" si="56"/>
        <v>15</v>
      </c>
      <c r="B170" s="14" t="str">
        <f t="shared" si="53"/>
        <v>/* 15*/      [ac("Re", "cp2","m"), ac("Mi","cp77","")],</v>
      </c>
      <c r="C170" s="14"/>
      <c r="D170" s="14">
        <f t="shared" si="54"/>
        <v>15</v>
      </c>
      <c r="E170" s="44" t="s">
        <v>1211</v>
      </c>
      <c r="F170" s="38" t="str">
        <f t="shared" si="67"/>
        <v>Re</v>
      </c>
      <c r="G170" s="44" t="s">
        <v>1212</v>
      </c>
      <c r="H170" s="21">
        <f>IF(F141="","",F141)</f>
        <v>2</v>
      </c>
      <c r="I170" s="44" t="s">
        <v>1213</v>
      </c>
      <c r="J170" s="21" t="str">
        <f>IF(G141="","",G141)</f>
        <v>m</v>
      </c>
      <c r="K170" t="str">
        <f t="shared" si="39"/>
        <v>"), ac("</v>
      </c>
      <c r="L170" s="47" t="str">
        <f t="shared" si="68"/>
        <v>Mi</v>
      </c>
      <c r="M170" s="52" t="str">
        <f t="shared" si="41"/>
        <v>","</v>
      </c>
      <c r="N170" s="53" t="str">
        <f t="shared" si="42"/>
        <v>cp</v>
      </c>
      <c r="O170" s="25">
        <f t="shared" si="69"/>
        <v>77</v>
      </c>
      <c r="P170" s="53" t="str">
        <f t="shared" si="44"/>
        <v>","</v>
      </c>
      <c r="Q170" s="25" t="str">
        <f t="shared" si="70"/>
        <v/>
      </c>
      <c r="R170" t="str">
        <f t="shared" si="55"/>
        <v>")],</v>
      </c>
      <c r="S170" s="38" t="str">
        <f t="shared" si="71"/>
        <v/>
      </c>
      <c r="T170" s="44" t="str">
        <f t="shared" si="47"/>
        <v/>
      </c>
      <c r="U170" s="44" t="str">
        <f t="shared" si="48"/>
        <v/>
      </c>
      <c r="V170" s="21" t="str">
        <f t="shared" si="72"/>
        <v/>
      </c>
      <c r="W170" s="44" t="str">
        <f t="shared" si="50"/>
        <v/>
      </c>
      <c r="X170" s="21" t="str">
        <f t="shared" si="73"/>
        <v/>
      </c>
      <c r="Y170" s="21" t="str">
        <f t="shared" si="52"/>
        <v/>
      </c>
      <c r="Z170" t="s">
        <v>1381</v>
      </c>
    </row>
    <row r="171" spans="1:26" ht="24" hidden="1" x14ac:dyDescent="0.55000000000000004">
      <c r="A171" s="13">
        <f t="shared" si="56"/>
        <v>16</v>
      </c>
      <c r="B171" s="14" t="str">
        <f t="shared" si="53"/>
        <v>/* 16*/      [ac("La", "cp2","m")],</v>
      </c>
      <c r="C171" s="14"/>
      <c r="D171" s="14">
        <f t="shared" si="54"/>
        <v>16</v>
      </c>
      <c r="E171" s="45" t="s">
        <v>1211</v>
      </c>
      <c r="F171" s="46" t="str">
        <f t="shared" si="67"/>
        <v>La</v>
      </c>
      <c r="G171" s="45" t="s">
        <v>1212</v>
      </c>
      <c r="H171" s="24">
        <f t="shared" ref="H171" si="76">IF(F142="","",F142)</f>
        <v>2</v>
      </c>
      <c r="I171" s="45" t="s">
        <v>1213</v>
      </c>
      <c r="J171" s="24" t="str">
        <f t="shared" ref="J171" si="77">IF(G142="","",G142)</f>
        <v>m</v>
      </c>
      <c r="K171" t="str">
        <f t="shared" si="39"/>
        <v>"</v>
      </c>
      <c r="L171" s="48" t="str">
        <f t="shared" si="68"/>
        <v/>
      </c>
      <c r="M171" s="54" t="str">
        <f t="shared" si="41"/>
        <v/>
      </c>
      <c r="N171" s="55" t="str">
        <f t="shared" si="42"/>
        <v/>
      </c>
      <c r="O171" s="26" t="str">
        <f t="shared" si="69"/>
        <v/>
      </c>
      <c r="P171" s="55" t="str">
        <f t="shared" si="44"/>
        <v/>
      </c>
      <c r="Q171" s="26" t="str">
        <f t="shared" si="70"/>
        <v/>
      </c>
      <c r="R171" t="str">
        <f t="shared" si="55"/>
        <v>)],</v>
      </c>
      <c r="S171" s="46" t="str">
        <f t="shared" si="71"/>
        <v/>
      </c>
      <c r="T171" s="45" t="str">
        <f t="shared" si="47"/>
        <v/>
      </c>
      <c r="U171" s="45" t="str">
        <f t="shared" si="48"/>
        <v/>
      </c>
      <c r="V171" s="24" t="str">
        <f t="shared" si="72"/>
        <v/>
      </c>
      <c r="W171" s="45" t="str">
        <f t="shared" si="50"/>
        <v/>
      </c>
      <c r="X171" s="24" t="str">
        <f t="shared" si="73"/>
        <v/>
      </c>
      <c r="Y171" s="24" t="str">
        <f t="shared" si="52"/>
        <v/>
      </c>
      <c r="Z171" t="s">
        <v>1381</v>
      </c>
    </row>
    <row r="172" spans="1:26" ht="24" hidden="1" x14ac:dyDescent="0.55000000000000004">
      <c r="A172" s="13">
        <f t="shared" si="56"/>
        <v>17</v>
      </c>
      <c r="B172" s="14" t="str">
        <f t="shared" si="53"/>
        <v>/* 17*/      [ac("Re", "cp44","m")],</v>
      </c>
      <c r="C172" s="14"/>
      <c r="D172" s="14">
        <f t="shared" si="54"/>
        <v>17</v>
      </c>
      <c r="E172" s="44" t="s">
        <v>1211</v>
      </c>
      <c r="F172" s="38" t="str">
        <f t="shared" si="67"/>
        <v>Re</v>
      </c>
      <c r="G172" s="44" t="s">
        <v>1212</v>
      </c>
      <c r="H172" s="21">
        <f>IF(F143="","",F143)</f>
        <v>44</v>
      </c>
      <c r="I172" s="44" t="s">
        <v>1213</v>
      </c>
      <c r="J172" s="21" t="str">
        <f>IF(G143="","",G143)</f>
        <v>m</v>
      </c>
      <c r="K172" t="str">
        <f t="shared" si="39"/>
        <v>"</v>
      </c>
      <c r="L172" s="47" t="str">
        <f t="shared" si="68"/>
        <v/>
      </c>
      <c r="M172" s="52" t="str">
        <f t="shared" si="41"/>
        <v/>
      </c>
      <c r="N172" s="53" t="str">
        <f t="shared" si="42"/>
        <v/>
      </c>
      <c r="O172" s="25" t="str">
        <f t="shared" si="69"/>
        <v/>
      </c>
      <c r="P172" s="53" t="str">
        <f t="shared" si="44"/>
        <v/>
      </c>
      <c r="Q172" s="25" t="str">
        <f t="shared" si="70"/>
        <v/>
      </c>
      <c r="R172" t="str">
        <f t="shared" si="55"/>
        <v>)],</v>
      </c>
      <c r="S172" s="38" t="str">
        <f t="shared" si="71"/>
        <v/>
      </c>
      <c r="T172" s="44" t="str">
        <f t="shared" si="47"/>
        <v/>
      </c>
      <c r="U172" s="44" t="str">
        <f t="shared" si="48"/>
        <v/>
      </c>
      <c r="V172" s="21" t="str">
        <f t="shared" si="72"/>
        <v/>
      </c>
      <c r="W172" s="44" t="str">
        <f t="shared" si="50"/>
        <v/>
      </c>
      <c r="X172" s="21" t="str">
        <f t="shared" si="73"/>
        <v/>
      </c>
      <c r="Y172" s="21" t="str">
        <f t="shared" si="52"/>
        <v/>
      </c>
      <c r="Z172" t="s">
        <v>1381</v>
      </c>
    </row>
    <row r="173" spans="1:26" ht="24" hidden="1" x14ac:dyDescent="0.55000000000000004">
      <c r="A173" s="13">
        <f t="shared" si="56"/>
        <v>18</v>
      </c>
      <c r="B173" s="14" t="str">
        <f t="shared" si="53"/>
        <v>/* 18*/      [ac("Mi", "cp14","")],</v>
      </c>
      <c r="C173" s="14"/>
      <c r="D173" s="14">
        <f t="shared" si="54"/>
        <v>18</v>
      </c>
      <c r="E173" s="45" t="s">
        <v>1211</v>
      </c>
      <c r="F173" s="46" t="str">
        <f t="shared" si="67"/>
        <v>Mi</v>
      </c>
      <c r="G173" s="45" t="s">
        <v>1212</v>
      </c>
      <c r="H173" s="24">
        <f t="shared" ref="H173" si="78">IF(F144="","",F144)</f>
        <v>14</v>
      </c>
      <c r="I173" s="45" t="s">
        <v>1213</v>
      </c>
      <c r="J173" s="24" t="str">
        <f t="shared" ref="J173" si="79">IF(G144="","",G144)</f>
        <v/>
      </c>
      <c r="K173" t="str">
        <f t="shared" si="39"/>
        <v>"</v>
      </c>
      <c r="L173" s="48" t="str">
        <f t="shared" si="68"/>
        <v/>
      </c>
      <c r="M173" s="54" t="str">
        <f t="shared" si="41"/>
        <v/>
      </c>
      <c r="N173" s="55" t="str">
        <f t="shared" si="42"/>
        <v/>
      </c>
      <c r="O173" s="26" t="str">
        <f t="shared" si="69"/>
        <v/>
      </c>
      <c r="P173" s="55" t="str">
        <f t="shared" si="44"/>
        <v/>
      </c>
      <c r="Q173" s="26" t="str">
        <f t="shared" si="70"/>
        <v/>
      </c>
      <c r="R173" t="str">
        <f t="shared" si="55"/>
        <v>)],</v>
      </c>
      <c r="S173" s="46" t="str">
        <f t="shared" si="71"/>
        <v/>
      </c>
      <c r="T173" s="45" t="str">
        <f t="shared" si="47"/>
        <v/>
      </c>
      <c r="U173" s="45" t="str">
        <f t="shared" si="48"/>
        <v/>
      </c>
      <c r="V173" s="24" t="str">
        <f t="shared" si="72"/>
        <v/>
      </c>
      <c r="W173" s="45" t="str">
        <f t="shared" si="50"/>
        <v/>
      </c>
      <c r="X173" s="24" t="str">
        <f t="shared" si="73"/>
        <v/>
      </c>
      <c r="Y173" s="24" t="str">
        <f t="shared" si="52"/>
        <v/>
      </c>
      <c r="Z173" t="s">
        <v>1381</v>
      </c>
    </row>
    <row r="174" spans="1:26" ht="24" hidden="1" x14ac:dyDescent="0.55000000000000004">
      <c r="A174" s="13">
        <f t="shared" si="56"/>
        <v>19</v>
      </c>
      <c r="B174" s="14" t="str">
        <f t="shared" si="53"/>
        <v>/* 19*/      [ac("La", "cp35","m")],</v>
      </c>
      <c r="C174" s="14"/>
      <c r="D174" s="14">
        <f t="shared" si="54"/>
        <v>19</v>
      </c>
      <c r="E174" s="44" t="s">
        <v>1211</v>
      </c>
      <c r="F174" s="38" t="str">
        <f t="shared" si="67"/>
        <v>La</v>
      </c>
      <c r="G174" s="44" t="s">
        <v>1212</v>
      </c>
      <c r="H174" s="21">
        <f>IF(F145="","",F145)</f>
        <v>35</v>
      </c>
      <c r="I174" s="44" t="s">
        <v>1213</v>
      </c>
      <c r="J174" s="21" t="str">
        <f>IF(G145="","",G145)</f>
        <v>m</v>
      </c>
      <c r="K174" t="str">
        <f t="shared" si="39"/>
        <v>"</v>
      </c>
      <c r="L174" s="47" t="str">
        <f t="shared" si="68"/>
        <v/>
      </c>
      <c r="M174" s="52" t="str">
        <f t="shared" si="41"/>
        <v/>
      </c>
      <c r="N174" s="53" t="str">
        <f t="shared" si="42"/>
        <v/>
      </c>
      <c r="O174" s="25" t="str">
        <f t="shared" si="69"/>
        <v/>
      </c>
      <c r="P174" s="53" t="str">
        <f t="shared" si="44"/>
        <v/>
      </c>
      <c r="Q174" s="25" t="str">
        <f t="shared" si="70"/>
        <v/>
      </c>
      <c r="R174" t="str">
        <f t="shared" si="55"/>
        <v>)],</v>
      </c>
      <c r="S174" s="38" t="str">
        <f t="shared" si="71"/>
        <v/>
      </c>
      <c r="T174" s="44" t="str">
        <f t="shared" si="47"/>
        <v/>
      </c>
      <c r="U174" s="44" t="str">
        <f t="shared" si="48"/>
        <v/>
      </c>
      <c r="V174" s="21" t="str">
        <f t="shared" si="72"/>
        <v/>
      </c>
      <c r="W174" s="44" t="str">
        <f t="shared" si="50"/>
        <v/>
      </c>
      <c r="X174" s="21" t="str">
        <f t="shared" si="73"/>
        <v/>
      </c>
      <c r="Y174" s="21" t="str">
        <f t="shared" si="52"/>
        <v/>
      </c>
      <c r="Z174" t="s">
        <v>1381</v>
      </c>
    </row>
    <row r="175" spans="1:26" ht="24" hidden="1" x14ac:dyDescent="0.55000000000000004">
      <c r="A175" s="13">
        <f t="shared" si="56"/>
        <v>20</v>
      </c>
      <c r="B175" s="14" t="str">
        <f t="shared" si="53"/>
        <v>/* 20*/      [ac("Re", "cp2","m"), ac("Mi","cp77","")],</v>
      </c>
      <c r="C175" s="14"/>
      <c r="D175" s="14">
        <f t="shared" si="54"/>
        <v>20</v>
      </c>
      <c r="E175" s="45" t="s">
        <v>1211</v>
      </c>
      <c r="F175" s="46" t="str">
        <f t="shared" si="67"/>
        <v>Re</v>
      </c>
      <c r="G175" s="45" t="s">
        <v>1212</v>
      </c>
      <c r="H175" s="24">
        <f t="shared" ref="H175" si="80">IF(F146="","",F146)</f>
        <v>2</v>
      </c>
      <c r="I175" s="45" t="s">
        <v>1213</v>
      </c>
      <c r="J175" s="24" t="str">
        <f t="shared" ref="J175" si="81">IF(G146="","",G146)</f>
        <v>m</v>
      </c>
      <c r="K175" t="str">
        <f t="shared" si="39"/>
        <v>"), ac("</v>
      </c>
      <c r="L175" s="48" t="str">
        <f t="shared" si="68"/>
        <v>Mi</v>
      </c>
      <c r="M175" s="54" t="str">
        <f t="shared" si="41"/>
        <v>","</v>
      </c>
      <c r="N175" s="55" t="str">
        <f t="shared" si="42"/>
        <v>cp</v>
      </c>
      <c r="O175" s="26">
        <f t="shared" si="69"/>
        <v>77</v>
      </c>
      <c r="P175" s="55" t="str">
        <f t="shared" si="44"/>
        <v>","</v>
      </c>
      <c r="Q175" s="26" t="str">
        <f t="shared" si="70"/>
        <v/>
      </c>
      <c r="R175" t="str">
        <f t="shared" si="55"/>
        <v>")],</v>
      </c>
      <c r="S175" s="46" t="str">
        <f t="shared" si="71"/>
        <v/>
      </c>
      <c r="T175" s="45" t="str">
        <f t="shared" si="47"/>
        <v/>
      </c>
      <c r="U175" s="45" t="str">
        <f t="shared" si="48"/>
        <v/>
      </c>
      <c r="V175" s="24" t="str">
        <f t="shared" si="72"/>
        <v/>
      </c>
      <c r="W175" s="45" t="str">
        <f t="shared" si="50"/>
        <v/>
      </c>
      <c r="X175" s="24" t="str">
        <f t="shared" si="73"/>
        <v/>
      </c>
      <c r="Y175" s="24" t="str">
        <f t="shared" si="52"/>
        <v/>
      </c>
      <c r="Z175" t="s">
        <v>1381</v>
      </c>
    </row>
    <row r="176" spans="1:26" ht="24" hidden="1" x14ac:dyDescent="0.55000000000000004">
      <c r="A176" s="13">
        <f t="shared" si="56"/>
        <v>21</v>
      </c>
      <c r="B176" s="14" t="str">
        <f t="shared" si="53"/>
        <v>/* 21*/      [ac("", "cp","")],</v>
      </c>
      <c r="C176" s="14"/>
      <c r="D176" s="14"/>
      <c r="E176" s="44" t="s">
        <v>1211</v>
      </c>
      <c r="F176" s="38" t="str">
        <f t="shared" si="67"/>
        <v/>
      </c>
      <c r="G176" s="44" t="s">
        <v>1212</v>
      </c>
      <c r="H176" s="21" t="str">
        <f>IF(F147="","",F147)</f>
        <v/>
      </c>
      <c r="I176" s="44" t="s">
        <v>1213</v>
      </c>
      <c r="J176" s="21" t="str">
        <f>IF(G147="","",G147)</f>
        <v/>
      </c>
      <c r="K176" t="str">
        <f t="shared" si="39"/>
        <v>"</v>
      </c>
      <c r="L176" s="47" t="str">
        <f t="shared" si="68"/>
        <v/>
      </c>
      <c r="M176" s="52" t="str">
        <f t="shared" si="41"/>
        <v/>
      </c>
      <c r="N176" s="53" t="str">
        <f t="shared" si="42"/>
        <v/>
      </c>
      <c r="O176" s="25" t="str">
        <f t="shared" si="69"/>
        <v/>
      </c>
      <c r="P176" s="53" t="str">
        <f t="shared" si="44"/>
        <v/>
      </c>
      <c r="Q176" s="25" t="str">
        <f t="shared" si="70"/>
        <v/>
      </c>
      <c r="R176" t="str">
        <f t="shared" si="55"/>
        <v>)],</v>
      </c>
      <c r="S176" s="38" t="str">
        <f t="shared" si="71"/>
        <v/>
      </c>
      <c r="T176" s="44" t="str">
        <f t="shared" si="47"/>
        <v/>
      </c>
      <c r="U176" s="44" t="str">
        <f t="shared" si="48"/>
        <v/>
      </c>
      <c r="V176" s="21" t="str">
        <f t="shared" si="72"/>
        <v/>
      </c>
      <c r="W176" s="44" t="str">
        <f t="shared" si="50"/>
        <v/>
      </c>
      <c r="X176" s="21" t="str">
        <f t="shared" si="73"/>
        <v/>
      </c>
      <c r="Y176" s="21" t="str">
        <f t="shared" si="52"/>
        <v/>
      </c>
      <c r="Z176" t="s">
        <v>1381</v>
      </c>
    </row>
    <row r="177" spans="1:28" ht="24" hidden="1" x14ac:dyDescent="0.55000000000000004">
      <c r="A177" s="13">
        <f t="shared" si="56"/>
        <v>22</v>
      </c>
      <c r="B177" s="14" t="str">
        <f t="shared" si="53"/>
        <v>/* 22*/      [ac("", "cp","")],</v>
      </c>
      <c r="C177" s="14"/>
      <c r="D177" s="14"/>
      <c r="E177" s="45" t="s">
        <v>1211</v>
      </c>
      <c r="F177" s="46" t="str">
        <f t="shared" si="67"/>
        <v/>
      </c>
      <c r="G177" s="45" t="s">
        <v>1212</v>
      </c>
      <c r="H177" s="24" t="str">
        <f t="shared" ref="H177" si="82">IF(F148="","",F148)</f>
        <v/>
      </c>
      <c r="I177" s="45" t="s">
        <v>1213</v>
      </c>
      <c r="J177" s="24" t="str">
        <f t="shared" ref="J177" si="83">IF(G148="","",G148)</f>
        <v/>
      </c>
      <c r="K177" t="str">
        <f t="shared" si="39"/>
        <v>"</v>
      </c>
      <c r="L177" s="48" t="str">
        <f t="shared" si="68"/>
        <v/>
      </c>
      <c r="M177" s="54" t="str">
        <f t="shared" si="41"/>
        <v/>
      </c>
      <c r="N177" s="55" t="str">
        <f t="shared" si="42"/>
        <v/>
      </c>
      <c r="O177" s="26" t="str">
        <f t="shared" si="69"/>
        <v/>
      </c>
      <c r="P177" s="55" t="str">
        <f t="shared" si="44"/>
        <v/>
      </c>
      <c r="Q177" s="26" t="str">
        <f t="shared" si="70"/>
        <v/>
      </c>
      <c r="R177" t="str">
        <f t="shared" si="55"/>
        <v>)],</v>
      </c>
      <c r="S177" s="46" t="str">
        <f t="shared" si="71"/>
        <v/>
      </c>
      <c r="T177" s="45" t="str">
        <f t="shared" si="47"/>
        <v/>
      </c>
      <c r="U177" s="45" t="str">
        <f t="shared" si="48"/>
        <v/>
      </c>
      <c r="V177" s="24" t="str">
        <f t="shared" si="72"/>
        <v/>
      </c>
      <c r="W177" s="45" t="str">
        <f t="shared" si="50"/>
        <v/>
      </c>
      <c r="X177" s="24" t="str">
        <f t="shared" si="73"/>
        <v/>
      </c>
      <c r="Y177" s="24" t="str">
        <f t="shared" si="52"/>
        <v/>
      </c>
      <c r="Z177" t="s">
        <v>1381</v>
      </c>
    </row>
    <row r="178" spans="1:28" ht="24" hidden="1" x14ac:dyDescent="0.55000000000000004">
      <c r="A178" s="13">
        <f t="shared" si="56"/>
        <v>23</v>
      </c>
      <c r="B178" s="14" t="str">
        <f t="shared" si="53"/>
        <v>/* 23*/      [ac("", "cp","")],</v>
      </c>
      <c r="C178" s="14"/>
      <c r="D178" s="14"/>
      <c r="E178" s="44" t="s">
        <v>1211</v>
      </c>
      <c r="F178" s="38" t="str">
        <f t="shared" si="67"/>
        <v/>
      </c>
      <c r="G178" s="44" t="s">
        <v>1212</v>
      </c>
      <c r="H178" s="21" t="str">
        <f>IF(F149="","",F149)</f>
        <v/>
      </c>
      <c r="I178" s="44" t="s">
        <v>1213</v>
      </c>
      <c r="J178" s="21" t="str">
        <f>IF(G149="","",G149)</f>
        <v/>
      </c>
      <c r="K178" t="str">
        <f t="shared" si="39"/>
        <v>"</v>
      </c>
      <c r="L178" s="47" t="str">
        <f t="shared" si="68"/>
        <v/>
      </c>
      <c r="M178" s="52" t="str">
        <f t="shared" si="41"/>
        <v/>
      </c>
      <c r="N178" s="53" t="str">
        <f t="shared" si="42"/>
        <v/>
      </c>
      <c r="O178" s="25" t="str">
        <f t="shared" si="69"/>
        <v/>
      </c>
      <c r="P178" s="53" t="str">
        <f t="shared" si="44"/>
        <v/>
      </c>
      <c r="Q178" s="25" t="str">
        <f t="shared" si="70"/>
        <v/>
      </c>
      <c r="R178" t="str">
        <f t="shared" si="55"/>
        <v>)],</v>
      </c>
      <c r="S178" s="38" t="str">
        <f t="shared" si="71"/>
        <v/>
      </c>
      <c r="T178" s="44" t="str">
        <f t="shared" si="47"/>
        <v/>
      </c>
      <c r="U178" s="44" t="str">
        <f t="shared" si="48"/>
        <v/>
      </c>
      <c r="V178" s="21" t="str">
        <f t="shared" si="72"/>
        <v/>
      </c>
      <c r="W178" s="44" t="str">
        <f t="shared" si="50"/>
        <v/>
      </c>
      <c r="X178" s="21" t="str">
        <f t="shared" si="73"/>
        <v/>
      </c>
      <c r="Y178" s="21" t="str">
        <f t="shared" si="52"/>
        <v/>
      </c>
      <c r="Z178" t="s">
        <v>1381</v>
      </c>
    </row>
    <row r="179" spans="1:28" ht="24" hidden="1" x14ac:dyDescent="0.55000000000000004">
      <c r="A179" s="13">
        <f t="shared" si="56"/>
        <v>24</v>
      </c>
      <c r="B179" s="14" t="str">
        <f t="shared" si="53"/>
        <v>/* 24*/      [ac("", "cp","")],</v>
      </c>
      <c r="C179" s="14"/>
      <c r="D179" s="14"/>
      <c r="E179" s="45" t="s">
        <v>1211</v>
      </c>
      <c r="F179" s="46" t="str">
        <f t="shared" si="67"/>
        <v/>
      </c>
      <c r="G179" s="45" t="s">
        <v>1212</v>
      </c>
      <c r="H179" s="24" t="str">
        <f t="shared" ref="H179" si="84">IF(F150="","",F150)</f>
        <v/>
      </c>
      <c r="I179" s="45" t="s">
        <v>1213</v>
      </c>
      <c r="J179" s="24" t="str">
        <f t="shared" ref="J179" si="85">IF(G150="","",G150)</f>
        <v/>
      </c>
      <c r="K179" t="str">
        <f t="shared" si="39"/>
        <v>"</v>
      </c>
      <c r="L179" s="48" t="str">
        <f t="shared" si="68"/>
        <v/>
      </c>
      <c r="M179" s="54" t="str">
        <f t="shared" si="41"/>
        <v/>
      </c>
      <c r="N179" s="55" t="str">
        <f t="shared" si="42"/>
        <v/>
      </c>
      <c r="O179" s="26" t="str">
        <f t="shared" si="69"/>
        <v/>
      </c>
      <c r="P179" s="55" t="str">
        <f t="shared" si="44"/>
        <v/>
      </c>
      <c r="Q179" s="26" t="str">
        <f t="shared" si="70"/>
        <v/>
      </c>
      <c r="R179" t="str">
        <f t="shared" si="55"/>
        <v>)],</v>
      </c>
      <c r="S179" s="46" t="str">
        <f t="shared" si="71"/>
        <v/>
      </c>
      <c r="T179" s="45" t="str">
        <f t="shared" si="47"/>
        <v/>
      </c>
      <c r="U179" s="45" t="str">
        <f t="shared" si="48"/>
        <v/>
      </c>
      <c r="V179" s="24" t="str">
        <f t="shared" si="72"/>
        <v/>
      </c>
      <c r="W179" s="45" t="str">
        <f t="shared" si="50"/>
        <v/>
      </c>
      <c r="X179" s="24" t="str">
        <f t="shared" si="73"/>
        <v/>
      </c>
      <c r="Y179" s="24" t="str">
        <f t="shared" si="52"/>
        <v/>
      </c>
      <c r="Z179" t="s">
        <v>1381</v>
      </c>
    </row>
    <row r="180" spans="1:28" ht="24" hidden="1" x14ac:dyDescent="0.55000000000000004">
      <c r="A180" s="13">
        <f t="shared" si="56"/>
        <v>25</v>
      </c>
      <c r="B180" s="14" t="str">
        <f t="shared" si="53"/>
        <v>/* 25*/      [ac("", "cp","")],</v>
      </c>
      <c r="C180" s="14"/>
      <c r="D180" s="14"/>
      <c r="E180" s="44" t="s">
        <v>1211</v>
      </c>
      <c r="F180" s="38" t="str">
        <f t="shared" si="67"/>
        <v/>
      </c>
      <c r="G180" s="44" t="s">
        <v>1212</v>
      </c>
      <c r="H180" s="21" t="str">
        <f>IF(F151="","",F151)</f>
        <v/>
      </c>
      <c r="I180" s="44" t="s">
        <v>1213</v>
      </c>
      <c r="J180" s="21" t="str">
        <f>IF(G151="","",G151)</f>
        <v/>
      </c>
      <c r="K180" t="str">
        <f t="shared" si="39"/>
        <v>"</v>
      </c>
      <c r="L180" s="47" t="str">
        <f t="shared" si="68"/>
        <v/>
      </c>
      <c r="M180" s="52" t="str">
        <f t="shared" si="41"/>
        <v/>
      </c>
      <c r="N180" s="53" t="str">
        <f t="shared" si="42"/>
        <v/>
      </c>
      <c r="O180" s="25" t="str">
        <f t="shared" si="69"/>
        <v/>
      </c>
      <c r="P180" s="53" t="str">
        <f t="shared" si="44"/>
        <v/>
      </c>
      <c r="Q180" s="25" t="str">
        <f t="shared" si="70"/>
        <v/>
      </c>
      <c r="R180" t="str">
        <f t="shared" si="55"/>
        <v>)],</v>
      </c>
      <c r="S180" s="38" t="str">
        <f t="shared" si="71"/>
        <v/>
      </c>
      <c r="T180" s="44" t="str">
        <f t="shared" si="47"/>
        <v/>
      </c>
      <c r="U180" s="44" t="str">
        <f t="shared" si="48"/>
        <v/>
      </c>
      <c r="V180" s="21" t="str">
        <f t="shared" si="72"/>
        <v/>
      </c>
      <c r="W180" s="44" t="str">
        <f t="shared" si="50"/>
        <v/>
      </c>
      <c r="X180" s="21" t="str">
        <f t="shared" si="73"/>
        <v/>
      </c>
      <c r="Y180" s="21" t="str">
        <f t="shared" si="52"/>
        <v/>
      </c>
      <c r="Z180" t="s">
        <v>1381</v>
      </c>
    </row>
    <row r="181" spans="1:28" ht="24" hidden="1" x14ac:dyDescent="0.55000000000000004">
      <c r="A181" s="13">
        <f t="shared" si="56"/>
        <v>26</v>
      </c>
      <c r="B181" s="14" t="str">
        <f t="shared" si="53"/>
        <v>/* 26*/      [ac("", "cp","")],</v>
      </c>
      <c r="C181" s="14"/>
      <c r="D181" s="14"/>
      <c r="E181" s="45" t="s">
        <v>1211</v>
      </c>
      <c r="F181" s="46" t="str">
        <f t="shared" si="67"/>
        <v/>
      </c>
      <c r="G181" s="45" t="s">
        <v>1212</v>
      </c>
      <c r="H181" s="24" t="str">
        <f t="shared" ref="H181" si="86">IF(F152="","",F152)</f>
        <v/>
      </c>
      <c r="I181" s="45" t="s">
        <v>1213</v>
      </c>
      <c r="J181" s="24" t="str">
        <f t="shared" ref="J181" si="87">IF(G152="","",G152)</f>
        <v/>
      </c>
      <c r="K181" t="str">
        <f t="shared" si="39"/>
        <v>"</v>
      </c>
      <c r="L181" s="48" t="str">
        <f t="shared" si="68"/>
        <v/>
      </c>
      <c r="M181" s="54" t="str">
        <f t="shared" si="41"/>
        <v/>
      </c>
      <c r="N181" s="55" t="str">
        <f t="shared" si="42"/>
        <v/>
      </c>
      <c r="O181" s="26" t="str">
        <f t="shared" si="69"/>
        <v/>
      </c>
      <c r="P181" s="55" t="str">
        <f t="shared" si="44"/>
        <v/>
      </c>
      <c r="Q181" s="26" t="str">
        <f t="shared" si="70"/>
        <v/>
      </c>
      <c r="R181" t="str">
        <f t="shared" si="55"/>
        <v>)],</v>
      </c>
      <c r="S181" s="46" t="str">
        <f t="shared" si="71"/>
        <v/>
      </c>
      <c r="T181" s="45" t="str">
        <f t="shared" si="47"/>
        <v/>
      </c>
      <c r="U181" s="45" t="str">
        <f t="shared" si="48"/>
        <v/>
      </c>
      <c r="V181" s="24" t="str">
        <f t="shared" si="72"/>
        <v/>
      </c>
      <c r="W181" s="45" t="str">
        <f t="shared" si="50"/>
        <v/>
      </c>
      <c r="X181" s="24" t="str">
        <f t="shared" si="73"/>
        <v/>
      </c>
      <c r="Y181" s="24" t="str">
        <f t="shared" si="52"/>
        <v/>
      </c>
      <c r="Z181" t="s">
        <v>1381</v>
      </c>
    </row>
    <row r="182" spans="1:28" x14ac:dyDescent="0.55000000000000004">
      <c r="B182" s="62" t="s">
        <v>1224</v>
      </c>
      <c r="M182" s="19"/>
      <c r="N182" s="56"/>
      <c r="P182" s="57"/>
    </row>
    <row r="183" spans="1:28" x14ac:dyDescent="0.55000000000000004">
      <c r="B183" s="62" t="s">
        <v>1225</v>
      </c>
      <c r="M183" s="19"/>
      <c r="N183" s="56"/>
    </row>
    <row r="185" spans="1:28" x14ac:dyDescent="0.55000000000000004">
      <c r="B185" s="60" t="s">
        <v>1332</v>
      </c>
    </row>
    <row r="186" spans="1:28" s="13" customFormat="1" x14ac:dyDescent="0.55000000000000004">
      <c r="B186" s="60" t="s">
        <v>1334</v>
      </c>
      <c r="E186"/>
      <c r="F186" s="15"/>
      <c r="G186" s="15"/>
      <c r="H186" s="15"/>
      <c r="I186" s="15"/>
      <c r="J186" s="22"/>
      <c r="K186"/>
      <c r="L186" s="15"/>
      <c r="M186"/>
      <c r="N186" s="42"/>
      <c r="O186" s="15"/>
      <c r="P186" s="51"/>
      <c r="Q186" s="22"/>
      <c r="R186" s="42"/>
      <c r="S186"/>
      <c r="T186"/>
      <c r="U186"/>
      <c r="V186"/>
      <c r="W186"/>
      <c r="X186"/>
      <c r="Y186"/>
      <c r="Z186"/>
      <c r="AA186"/>
      <c r="AB186"/>
    </row>
    <row r="187" spans="1:28" x14ac:dyDescent="0.55000000000000004">
      <c r="B187" s="60" t="s">
        <v>1333</v>
      </c>
    </row>
    <row r="189" spans="1:28" ht="25.5" x14ac:dyDescent="0.55000000000000004">
      <c r="B189" s="65" t="s">
        <v>1343</v>
      </c>
    </row>
    <row r="190" spans="1:28" ht="25.5" x14ac:dyDescent="0.55000000000000004">
      <c r="B190" s="65" t="s">
        <v>1335</v>
      </c>
    </row>
    <row r="191" spans="1:28" ht="25.5" x14ac:dyDescent="0.55000000000000004">
      <c r="B191" s="65" t="s">
        <v>1344</v>
      </c>
    </row>
    <row r="192" spans="1:28" ht="25.5" x14ac:dyDescent="0.55000000000000004">
      <c r="B192" s="65" t="s">
        <v>1345</v>
      </c>
    </row>
    <row r="193" spans="2:2" ht="25.5" x14ac:dyDescent="0.55000000000000004">
      <c r="B193" s="65" t="s">
        <v>1346</v>
      </c>
    </row>
    <row r="194" spans="2:2" ht="25.5" x14ac:dyDescent="0.55000000000000004">
      <c r="B194" s="66" t="s">
        <v>1336</v>
      </c>
    </row>
    <row r="195" spans="2:2" ht="25.5" x14ac:dyDescent="0.55000000000000004">
      <c r="B195" s="65" t="s">
        <v>1347</v>
      </c>
    </row>
    <row r="196" spans="2:2" ht="25.5" x14ac:dyDescent="0.55000000000000004">
      <c r="B196" s="66" t="s">
        <v>1299</v>
      </c>
    </row>
    <row r="197" spans="2:2" ht="25.5" x14ac:dyDescent="0.55000000000000004">
      <c r="B197" s="66" t="s">
        <v>1310</v>
      </c>
    </row>
    <row r="198" spans="2:2" ht="25.5" x14ac:dyDescent="0.55000000000000004">
      <c r="B198" s="65" t="s">
        <v>1335</v>
      </c>
    </row>
    <row r="199" spans="2:2" ht="25.5" x14ac:dyDescent="0.55000000000000004">
      <c r="B199" s="65" t="s">
        <v>1348</v>
      </c>
    </row>
    <row r="200" spans="2:2" ht="25.5" x14ac:dyDescent="0.55000000000000004">
      <c r="B200" s="65" t="s">
        <v>1349</v>
      </c>
    </row>
    <row r="201" spans="2:2" ht="25.5" x14ac:dyDescent="0.55000000000000004">
      <c r="B201" s="66" t="s">
        <v>1337</v>
      </c>
    </row>
    <row r="202" spans="2:2" ht="25.5" x14ac:dyDescent="0.55000000000000004">
      <c r="B202" s="65" t="s">
        <v>1350</v>
      </c>
    </row>
    <row r="203" spans="2:2" ht="25.5" x14ac:dyDescent="0.55000000000000004">
      <c r="B203" s="66" t="s">
        <v>1338</v>
      </c>
    </row>
    <row r="204" spans="2:2" ht="25.5" x14ac:dyDescent="0.55000000000000004">
      <c r="B204" s="65" t="s">
        <v>1351</v>
      </c>
    </row>
    <row r="205" spans="2:2" ht="25.5" x14ac:dyDescent="0.55000000000000004">
      <c r="B205" s="66" t="s">
        <v>1310</v>
      </c>
    </row>
    <row r="206" spans="2:2" ht="25.5" x14ac:dyDescent="0.55000000000000004">
      <c r="B206" s="65" t="s">
        <v>1335</v>
      </c>
    </row>
    <row r="207" spans="2:2" ht="25.5" x14ac:dyDescent="0.55000000000000004">
      <c r="B207" s="65" t="s">
        <v>1341</v>
      </c>
    </row>
    <row r="208" spans="2:2" ht="25.5" x14ac:dyDescent="0.55000000000000004">
      <c r="B208" s="65" t="s">
        <v>1352</v>
      </c>
    </row>
    <row r="209" spans="2:2" ht="25.5" x14ac:dyDescent="0.55000000000000004">
      <c r="B209" s="65" t="s">
        <v>1342</v>
      </c>
    </row>
    <row r="210" spans="2:2" ht="25.5" x14ac:dyDescent="0.55000000000000004">
      <c r="B210" s="65" t="s">
        <v>1353</v>
      </c>
    </row>
    <row r="211" spans="2:2" ht="25.5" x14ac:dyDescent="0.55000000000000004">
      <c r="B211" s="65" t="s">
        <v>1354</v>
      </c>
    </row>
    <row r="212" spans="2:2" ht="25.5" x14ac:dyDescent="0.55000000000000004">
      <c r="B212" s="65" t="s">
        <v>1309</v>
      </c>
    </row>
    <row r="213" spans="2:2" ht="25.5" x14ac:dyDescent="0.55000000000000004">
      <c r="B213" s="66" t="s">
        <v>1339</v>
      </c>
    </row>
    <row r="214" spans="2:2" ht="25.5" x14ac:dyDescent="0.55000000000000004">
      <c r="B214" s="65" t="s">
        <v>1355</v>
      </c>
    </row>
    <row r="215" spans="2:2" ht="25.5" x14ac:dyDescent="0.55000000000000004">
      <c r="B215" s="66" t="s">
        <v>1340</v>
      </c>
    </row>
  </sheetData>
  <pageMargins left="0.7" right="0.7" top="0.75" bottom="0.75" header="0.3" footer="0.3"/>
  <pageSetup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C269FC-6759-4D5A-A600-6C256DD9C934}">
  <dimension ref="A1:AB214"/>
  <sheetViews>
    <sheetView zoomScale="85" zoomScaleNormal="85" workbookViewId="0">
      <pane xSplit="1" ySplit="1" topLeftCell="B104" activePane="bottomRight" state="frozen"/>
      <selection pane="topRight" activeCell="B1" sqref="B1"/>
      <selection pane="bottomLeft" activeCell="A2" sqref="A2"/>
      <selection pane="bottomRight" activeCell="B127" sqref="B127"/>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 xml:space="preserve">A TI, SEÑOR, LEVANTO MI ALMA </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LEVANTO MI ALMA ";</v>
      </c>
      <c r="C53" s="13" t="str">
        <f>find!D16</f>
        <v xml:space="preserve">A TI, SEÑOR, LEVANTO MI ALMA </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find!B16</f>
        <v>atisenorlevantomialma</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25 (24)",</v>
      </c>
      <c r="C58" s="13" t="str">
        <f>find!E16</f>
        <v>Salmo 25 (24)</v>
      </c>
    </row>
    <row r="59" spans="1:28" x14ac:dyDescent="0.55000000000000004">
      <c r="B59" s="14" t="str">
        <f>_xlfn.CONCAT("      dbnos: ","""",C59,"""",",")</f>
        <v xml:space="preserve">      dbnos: "1",</v>
      </c>
      <c r="C59" s="13">
        <f>find!A12</f>
        <v>1</v>
      </c>
    </row>
    <row r="61" spans="1:28" x14ac:dyDescent="0.55000000000000004">
      <c r="B61" s="60" t="s">
        <v>1323</v>
      </c>
    </row>
    <row r="63" spans="1:28" x14ac:dyDescent="0.55000000000000004">
      <c r="B63" s="59" t="s">
        <v>1324</v>
      </c>
    </row>
    <row r="64" spans="1:28" ht="27" x14ac:dyDescent="0.65">
      <c r="A64" s="13">
        <v>1</v>
      </c>
      <c r="B64" s="14" t="str">
        <f>_xlfn.CONCAT("/* ",A64," */", "        ","""", C64,"""",",")</f>
        <v>/* 1 */        "En ti confío, Señor,",</v>
      </c>
      <c r="C64" s="13" t="s">
        <v>1418</v>
      </c>
      <c r="D64" s="13">
        <v>3</v>
      </c>
      <c r="E64" s="32" t="s">
        <v>1123</v>
      </c>
      <c r="F64" s="33">
        <v>14</v>
      </c>
      <c r="G64" s="34" t="s">
        <v>1214</v>
      </c>
      <c r="H64" s="30" t="s">
        <v>1117</v>
      </c>
      <c r="I64" s="27">
        <v>430</v>
      </c>
      <c r="J64" s="28"/>
      <c r="K64" s="32"/>
      <c r="L64" s="33"/>
      <c r="M64" s="34"/>
      <c r="O64"/>
      <c r="Q64" s="15"/>
      <c r="S64" s="22"/>
    </row>
    <row r="65" spans="1:19" ht="27" x14ac:dyDescent="0.65">
      <c r="A65" s="13">
        <f>+A64+1</f>
        <v>2</v>
      </c>
      <c r="B65" s="14" t="str">
        <f>_xlfn.CONCAT("/* ",A65," */", "        ","""", C65,"""",",")</f>
        <v>/* 2 */        "no triunfen sobre mí mis enemigos.",</v>
      </c>
      <c r="C65" s="13" t="s">
        <v>1409</v>
      </c>
      <c r="D65" s="13">
        <v>4</v>
      </c>
      <c r="E65" s="35" t="s">
        <v>1178</v>
      </c>
      <c r="F65" s="36">
        <v>14</v>
      </c>
      <c r="G65" s="37" t="s">
        <v>1214</v>
      </c>
      <c r="H65" s="31" t="s">
        <v>1150</v>
      </c>
      <c r="I65" s="29">
        <v>430</v>
      </c>
      <c r="J65" s="29"/>
      <c r="K65" s="35" t="s">
        <v>1117</v>
      </c>
      <c r="L65" s="37">
        <v>500</v>
      </c>
      <c r="M65" s="37"/>
      <c r="O65"/>
      <c r="Q65" s="15"/>
      <c r="S65" s="22"/>
    </row>
    <row r="66" spans="1:19" ht="27" x14ac:dyDescent="0.65">
      <c r="A66" s="13">
        <f t="shared" ref="A66:A90" si="0">+A65+1</f>
        <v>3</v>
      </c>
      <c r="B66" s="14" t="str">
        <f>_xlfn.CONCAT("/* ",A66," */", "        ","""", C66,"""",",")</f>
        <v>/* 3 */        "Muéstrame, Señor, tu camino,",</v>
      </c>
      <c r="C66" s="13" t="s">
        <v>1410</v>
      </c>
      <c r="D66" s="13">
        <v>5</v>
      </c>
      <c r="E66" s="32" t="s">
        <v>1123</v>
      </c>
      <c r="F66" s="33">
        <v>14</v>
      </c>
      <c r="G66" s="34" t="s">
        <v>1214</v>
      </c>
      <c r="H66" s="30" t="s">
        <v>1117</v>
      </c>
      <c r="I66" s="27">
        <v>430</v>
      </c>
      <c r="J66" s="28"/>
      <c r="K66" s="32"/>
      <c r="L66" s="33"/>
      <c r="M66" s="34"/>
      <c r="O66"/>
      <c r="Q66" s="15"/>
      <c r="S66" s="22"/>
    </row>
    <row r="67" spans="1:19" ht="27" x14ac:dyDescent="0.65">
      <c r="A67" s="13">
        <f t="shared" si="0"/>
        <v>4</v>
      </c>
      <c r="B67" s="14" t="str">
        <f t="shared" ref="B67:B90" si="1">_xlfn.CONCAT("/* ",A67," */", "        ","""", C67,"""",",")</f>
        <v>/* 4 */        "enséñame, Señor, tu sendero.",</v>
      </c>
      <c r="C67" s="13" t="s">
        <v>1411</v>
      </c>
      <c r="D67" s="13">
        <v>6</v>
      </c>
      <c r="E67" s="35" t="s">
        <v>1178</v>
      </c>
      <c r="F67" s="36">
        <v>14</v>
      </c>
      <c r="G67" s="37" t="s">
        <v>1214</v>
      </c>
      <c r="H67" s="31" t="s">
        <v>1150</v>
      </c>
      <c r="I67" s="29">
        <v>430</v>
      </c>
      <c r="J67" s="29"/>
      <c r="K67" s="35" t="s">
        <v>1117</v>
      </c>
      <c r="L67" s="37">
        <v>500</v>
      </c>
      <c r="M67" s="37"/>
      <c r="O67"/>
      <c r="Q67" s="15"/>
      <c r="S67" s="22"/>
    </row>
    <row r="68" spans="1:19" ht="27" x14ac:dyDescent="0.65">
      <c r="A68" s="13">
        <f t="shared" si="0"/>
        <v>5</v>
      </c>
      <c r="B68" s="14" t="str">
        <f t="shared" si="1"/>
        <v>/* 5 */        "Acuérdate, Señor, de tu ternura,",</v>
      </c>
      <c r="C68" s="13" t="s">
        <v>1417</v>
      </c>
      <c r="D68" s="13">
        <v>7</v>
      </c>
      <c r="E68" s="32" t="s">
        <v>1123</v>
      </c>
      <c r="F68" s="33">
        <v>14</v>
      </c>
      <c r="G68" s="34" t="s">
        <v>1214</v>
      </c>
      <c r="H68" s="30" t="s">
        <v>1117</v>
      </c>
      <c r="I68" s="27">
        <v>430</v>
      </c>
      <c r="J68" s="28"/>
      <c r="K68" s="32"/>
      <c r="L68" s="33"/>
      <c r="M68" s="34"/>
      <c r="O68"/>
      <c r="Q68" s="15"/>
      <c r="S68" s="22"/>
    </row>
    <row r="69" spans="1:19" ht="27" x14ac:dyDescent="0.65">
      <c r="A69" s="13">
        <f t="shared" si="0"/>
        <v>6</v>
      </c>
      <c r="B69" s="14" t="str">
        <f t="shared" si="1"/>
        <v>/* 6 */        "de tu inmensa compasión, que son de siempre.",</v>
      </c>
      <c r="C69" s="13" t="s">
        <v>1412</v>
      </c>
      <c r="D69" s="13">
        <v>8</v>
      </c>
      <c r="E69" s="35" t="s">
        <v>1178</v>
      </c>
      <c r="F69" s="36">
        <v>14</v>
      </c>
      <c r="G69" s="37" t="s">
        <v>1214</v>
      </c>
      <c r="H69" s="31" t="s">
        <v>1150</v>
      </c>
      <c r="I69" s="29">
        <v>430</v>
      </c>
      <c r="J69" s="29"/>
      <c r="K69" s="35" t="s">
        <v>1117</v>
      </c>
      <c r="L69" s="37">
        <v>500</v>
      </c>
      <c r="M69" s="37"/>
      <c r="O69"/>
      <c r="Q69" s="15"/>
      <c r="S69" s="22"/>
    </row>
    <row r="70" spans="1:19" ht="27" x14ac:dyDescent="0.65">
      <c r="A70" s="13">
        <f t="shared" si="0"/>
        <v>7</v>
      </c>
      <c r="B70" s="14" t="str">
        <f t="shared" si="1"/>
        <v>/* 7 */        "De mis pecados, Señor, no te acuerdes,",</v>
      </c>
      <c r="C70" s="13" t="s">
        <v>1413</v>
      </c>
      <c r="D70" s="13">
        <v>9</v>
      </c>
      <c r="E70" s="32" t="s">
        <v>1123</v>
      </c>
      <c r="F70" s="33">
        <v>14</v>
      </c>
      <c r="G70" s="34" t="s">
        <v>1214</v>
      </c>
      <c r="H70" s="30" t="s">
        <v>1117</v>
      </c>
      <c r="I70" s="27">
        <v>430</v>
      </c>
      <c r="J70" s="28"/>
      <c r="K70" s="32"/>
      <c r="L70" s="33"/>
      <c r="M70" s="34"/>
      <c r="O70"/>
      <c r="Q70" s="15"/>
      <c r="S70" s="22"/>
    </row>
    <row r="71" spans="1:19" ht="27" x14ac:dyDescent="0.65">
      <c r="A71" s="13">
        <f t="shared" si="0"/>
        <v>8</v>
      </c>
      <c r="B71" s="14" t="str">
        <f t="shared" si="1"/>
        <v>/* 8 */        "acuérdate, Señor, que eres misericordia.",</v>
      </c>
      <c r="C71" s="13" t="s">
        <v>1414</v>
      </c>
      <c r="D71" s="13">
        <v>10</v>
      </c>
      <c r="E71" s="35" t="s">
        <v>1178</v>
      </c>
      <c r="F71" s="36">
        <v>14</v>
      </c>
      <c r="G71" s="37" t="s">
        <v>1214</v>
      </c>
      <c r="H71" s="31" t="s">
        <v>1150</v>
      </c>
      <c r="I71" s="29">
        <v>430</v>
      </c>
      <c r="J71" s="29"/>
      <c r="K71" s="35" t="s">
        <v>1117</v>
      </c>
      <c r="L71" s="37">
        <v>500</v>
      </c>
      <c r="M71" s="37"/>
      <c r="O71"/>
      <c r="Q71" s="15"/>
      <c r="S71" s="22"/>
    </row>
    <row r="72" spans="1:19" ht="27" x14ac:dyDescent="0.65">
      <c r="A72" s="13">
        <f t="shared" si="0"/>
        <v>9</v>
      </c>
      <c r="B72" s="14" t="str">
        <f t="shared" si="1"/>
        <v>/* 9 */        "Rocíame, Señor, de tu misericordia.",</v>
      </c>
      <c r="C72" s="13" t="s">
        <v>1415</v>
      </c>
      <c r="D72" s="13">
        <v>11</v>
      </c>
      <c r="E72" s="32" t="s">
        <v>1150</v>
      </c>
      <c r="F72" s="33">
        <v>14</v>
      </c>
      <c r="G72" s="34"/>
      <c r="H72" s="30" t="s">
        <v>1117</v>
      </c>
      <c r="I72" s="27">
        <v>430</v>
      </c>
      <c r="J72" s="28"/>
      <c r="K72" s="32"/>
      <c r="L72" s="33"/>
      <c r="M72" s="34"/>
      <c r="O72"/>
      <c r="Q72" s="15"/>
      <c r="S72" s="22"/>
    </row>
    <row r="73" spans="1:19" ht="27" x14ac:dyDescent="0.65">
      <c r="A73" s="13">
        <f t="shared" si="0"/>
        <v>10</v>
      </c>
      <c r="B73" s="14" t="str">
        <f t="shared" si="1"/>
        <v>/* 10 */        "Sumérgeme, Señor, en tu misericordia.",</v>
      </c>
      <c r="C73" s="13" t="s">
        <v>1416</v>
      </c>
      <c r="D73" s="13">
        <v>12</v>
      </c>
      <c r="E73" s="35" t="s">
        <v>1150</v>
      </c>
      <c r="F73" s="36">
        <v>14</v>
      </c>
      <c r="G73" s="37"/>
      <c r="H73" s="31" t="s">
        <v>1117</v>
      </c>
      <c r="I73" s="29">
        <v>430</v>
      </c>
      <c r="J73" s="29"/>
      <c r="K73" s="35"/>
      <c r="L73" s="37"/>
      <c r="M73" s="37"/>
      <c r="O73"/>
      <c r="Q73" s="15"/>
      <c r="S73" s="22"/>
    </row>
    <row r="74" spans="1:19" ht="27" hidden="1" x14ac:dyDescent="0.65">
      <c r="A74" s="13">
        <f t="shared" si="0"/>
        <v>11</v>
      </c>
      <c r="B74" s="14" t="str">
        <f t="shared" si="1"/>
        <v>/* 11 */        "",</v>
      </c>
      <c r="D74" s="13">
        <v>11</v>
      </c>
      <c r="E74" s="32" t="s">
        <v>1123</v>
      </c>
      <c r="F74" s="33">
        <v>14</v>
      </c>
      <c r="G74" s="34">
        <v>7</v>
      </c>
      <c r="H74" s="30"/>
      <c r="I74" s="27"/>
      <c r="J74" s="28"/>
      <c r="K74" s="32"/>
      <c r="L74" s="33"/>
      <c r="M74" s="34"/>
      <c r="O74"/>
      <c r="Q74" s="15"/>
      <c r="S74" s="22"/>
    </row>
    <row r="75" spans="1:19" ht="27" hidden="1" x14ac:dyDescent="0.65">
      <c r="A75" s="13">
        <f t="shared" si="0"/>
        <v>12</v>
      </c>
      <c r="B75" s="14" t="str">
        <f t="shared" si="1"/>
        <v>/* 12 */        "",</v>
      </c>
      <c r="D75" s="13">
        <v>12</v>
      </c>
      <c r="E75" s="35"/>
      <c r="F75" s="36">
        <v>0</v>
      </c>
      <c r="G75" s="37"/>
      <c r="H75" s="31"/>
      <c r="I75" s="29"/>
      <c r="J75" s="29"/>
      <c r="K75" s="35"/>
      <c r="L75" s="37"/>
      <c r="M75" s="37"/>
      <c r="O75"/>
      <c r="Q75" s="15"/>
      <c r="S75" s="22"/>
    </row>
    <row r="76" spans="1:19" ht="27" hidden="1" x14ac:dyDescent="0.65">
      <c r="A76" s="13">
        <f t="shared" si="0"/>
        <v>13</v>
      </c>
      <c r="B76" s="14" t="str">
        <f t="shared" si="1"/>
        <v>/* 13 */        "",</v>
      </c>
      <c r="D76" s="13">
        <v>13</v>
      </c>
      <c r="E76" s="32" t="s">
        <v>1150</v>
      </c>
      <c r="F76" s="33">
        <v>14</v>
      </c>
      <c r="G76" s="34" t="s">
        <v>1216</v>
      </c>
      <c r="H76" s="30" t="s">
        <v>1117</v>
      </c>
      <c r="I76" s="27">
        <v>480</v>
      </c>
      <c r="J76" s="28"/>
      <c r="K76" s="32"/>
      <c r="L76" s="33"/>
      <c r="M76" s="34"/>
      <c r="O76"/>
      <c r="Q76" s="15"/>
      <c r="S76" s="22"/>
    </row>
    <row r="77" spans="1:19" ht="27" hidden="1" x14ac:dyDescent="0.65">
      <c r="A77" s="13">
        <f t="shared" si="0"/>
        <v>14</v>
      </c>
      <c r="B77" s="14" t="str">
        <f t="shared" si="1"/>
        <v>/* 14 */        "",</v>
      </c>
      <c r="D77" s="13">
        <v>14</v>
      </c>
      <c r="E77" s="35" t="s">
        <v>1178</v>
      </c>
      <c r="F77" s="36">
        <v>14</v>
      </c>
      <c r="G77" s="37" t="s">
        <v>1215</v>
      </c>
      <c r="H77" s="31" t="s">
        <v>1150</v>
      </c>
      <c r="I77" s="29">
        <v>350</v>
      </c>
      <c r="J77" s="29"/>
      <c r="K77" s="35" t="s">
        <v>1117</v>
      </c>
      <c r="L77" s="37">
        <v>480</v>
      </c>
      <c r="M77" s="37"/>
      <c r="O77"/>
      <c r="Q77" s="15"/>
      <c r="S77" s="22"/>
    </row>
    <row r="78" spans="1:19" ht="27" hidden="1" x14ac:dyDescent="0.65">
      <c r="A78" s="13">
        <f t="shared" si="0"/>
        <v>15</v>
      </c>
      <c r="B78" s="14" t="str">
        <f t="shared" si="1"/>
        <v>/* 15 */        "",</v>
      </c>
      <c r="D78" s="13">
        <v>15</v>
      </c>
      <c r="E78" s="32" t="s">
        <v>1150</v>
      </c>
      <c r="F78" s="33">
        <v>14</v>
      </c>
      <c r="G78" s="34"/>
      <c r="H78" s="30" t="s">
        <v>1117</v>
      </c>
      <c r="I78" s="27">
        <v>480</v>
      </c>
      <c r="J78" s="28"/>
      <c r="K78" s="32"/>
      <c r="L78" s="33"/>
      <c r="M78" s="34"/>
      <c r="O78"/>
      <c r="Q78" s="15"/>
      <c r="S78" s="22"/>
    </row>
    <row r="79" spans="1:19" ht="27" hidden="1" x14ac:dyDescent="0.65">
      <c r="A79" s="13">
        <f t="shared" si="0"/>
        <v>16</v>
      </c>
      <c r="B79" s="14" t="str">
        <f t="shared" si="1"/>
        <v>/* 16 */        "",</v>
      </c>
      <c r="D79" s="13">
        <v>16</v>
      </c>
      <c r="E79" s="35" t="s">
        <v>1150</v>
      </c>
      <c r="F79" s="36">
        <v>14</v>
      </c>
      <c r="G79" s="37"/>
      <c r="H79" s="31" t="s">
        <v>1117</v>
      </c>
      <c r="I79" s="29">
        <v>480</v>
      </c>
      <c r="J79" s="29"/>
      <c r="K79" s="35"/>
      <c r="L79" s="37"/>
      <c r="M79" s="37"/>
      <c r="O79"/>
      <c r="Q79" s="15"/>
      <c r="S79" s="22"/>
    </row>
    <row r="80" spans="1:19" ht="27" hidden="1" x14ac:dyDescent="0.65">
      <c r="A80" s="13">
        <f t="shared" si="0"/>
        <v>17</v>
      </c>
      <c r="B80" s="14" t="str">
        <f t="shared" si="1"/>
        <v>/* 17 */        "",</v>
      </c>
      <c r="D80" s="13">
        <v>17</v>
      </c>
      <c r="E80" s="32" t="s">
        <v>1123</v>
      </c>
      <c r="F80" s="33">
        <v>18</v>
      </c>
      <c r="G80" s="34" t="s">
        <v>1214</v>
      </c>
      <c r="H80" s="30" t="s">
        <v>1217</v>
      </c>
      <c r="I80" s="27">
        <v>50</v>
      </c>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[ac("La", "cp14","m"), ac("Mi","cp430","), ac(Mi","cp500","")],</v>
      </c>
      <c r="C96" s="14"/>
      <c r="D96" s="14">
        <v>1</v>
      </c>
      <c r="E96" s="44" t="s">
        <v>1211</v>
      </c>
      <c r="F96" s="38" t="str">
        <f>IF(E64="","",E64)</f>
        <v>La</v>
      </c>
      <c r="G96" s="44" t="s">
        <v>1212</v>
      </c>
      <c r="H96" s="21">
        <f>IF(F64="","",F64)</f>
        <v>14</v>
      </c>
      <c r="I96" s="44" t="s">
        <v>1213</v>
      </c>
      <c r="J96" s="21" t="str">
        <f t="shared" ref="J96:J121" si="3">IF(G64="","",G64)</f>
        <v>m</v>
      </c>
      <c r="K96" t="str">
        <f t="shared" ref="K96:K104" si="4">IF(L96="","""","""), ac(""")</f>
        <v>"), ac("</v>
      </c>
      <c r="L96" s="47" t="str">
        <f t="shared" ref="L96:L122" si="5">IF(H64="","",H64)</f>
        <v>Mi</v>
      </c>
      <c r="M96" s="52" t="str">
        <f t="shared" ref="M96:M122" si="6">IF(L96="","",""",""")</f>
        <v>","</v>
      </c>
      <c r="N96" s="53" t="str">
        <f t="shared" ref="N96:N122" si="7">IF(L96="","","cp")</f>
        <v>cp</v>
      </c>
      <c r="O96" s="25">
        <f t="shared" ref="O96:O122" si="8">IF(I64="","",I64)</f>
        <v>430</v>
      </c>
      <c r="P96" s="49" t="str">
        <f t="shared" ref="P96:P122" si="9">IF(L96="","",""",""")</f>
        <v>","</v>
      </c>
      <c r="Q96" s="25" t="str">
        <f t="shared" ref="Q96:Q122" si="10">IF(J64="","",J64)</f>
        <v/>
      </c>
      <c r="R96" t="str">
        <f>IF(S96="",IF(L96="",")],",""")],"),"), ac(")</f>
        <v>), ac(</v>
      </c>
      <c r="S96" s="38" t="str">
        <f>IF(K67="","",K67)</f>
        <v>Mi</v>
      </c>
      <c r="T96" s="44" t="str">
        <f t="shared" ref="T96:T122" si="11">IF(S96="","",""",""")</f>
        <v>","</v>
      </c>
      <c r="U96" s="44" t="str">
        <f t="shared" ref="U96:U122" si="12">IF(S96="","","cp")</f>
        <v>cp</v>
      </c>
      <c r="V96" s="21">
        <f>IF(L67="","",L67)</f>
        <v>500</v>
      </c>
      <c r="W96" s="44" t="str">
        <f t="shared" ref="W96:W122" si="13">IF(S96="","",""",""")</f>
        <v>","</v>
      </c>
      <c r="X96" s="21" t="str">
        <f>IF(M67="","",M67)</f>
        <v/>
      </c>
      <c r="Y96" s="21" t="str">
        <f t="shared" ref="Y96:Y122" si="14">IF(S96="","",IF(L96="","",Z96))</f>
        <v>")],</v>
      </c>
      <c r="Z96" t="s">
        <v>1381</v>
      </c>
    </row>
    <row r="97" spans="1:26" ht="24" x14ac:dyDescent="0.55000000000000004">
      <c r="A97" s="13">
        <f>+A96+1</f>
        <v>2</v>
      </c>
      <c r="B97" s="14" t="str">
        <f t="shared" ref="B97:B122" si="15">_xlfn.CONCAT("/* ",A97,"*/      ",E97:Y97)</f>
        <v>/* 2*/      [ac("Re", "cp14","m"), ac("Fa","cp430","), ac(Mi","cp500","")],</v>
      </c>
      <c r="C97" s="14"/>
      <c r="D97" s="14">
        <v>2</v>
      </c>
      <c r="E97" s="40" t="s">
        <v>1211</v>
      </c>
      <c r="F97" s="24" t="str">
        <f>E65</f>
        <v>Re</v>
      </c>
      <c r="G97" s="40" t="s">
        <v>1212</v>
      </c>
      <c r="H97" s="24">
        <f t="shared" ref="H97:H122" si="16">F65</f>
        <v>14</v>
      </c>
      <c r="I97" s="40" t="s">
        <v>1213</v>
      </c>
      <c r="J97" s="24" t="str">
        <f t="shared" si="3"/>
        <v>m</v>
      </c>
      <c r="K97" t="str">
        <f t="shared" si="4"/>
        <v>"), ac("</v>
      </c>
      <c r="L97" s="48" t="str">
        <f t="shared" si="5"/>
        <v>Fa</v>
      </c>
      <c r="M97" s="54" t="str">
        <f t="shared" si="6"/>
        <v>","</v>
      </c>
      <c r="N97" s="55" t="str">
        <f t="shared" si="7"/>
        <v>cp</v>
      </c>
      <c r="O97" s="26">
        <f t="shared" si="8"/>
        <v>430</v>
      </c>
      <c r="P97" s="41" t="str">
        <f t="shared" si="9"/>
        <v>","</v>
      </c>
      <c r="Q97" s="26" t="str">
        <f t="shared" si="10"/>
        <v/>
      </c>
      <c r="R97" t="str">
        <f>IF(S97="",IF(L97="",")],",""")],"),"), ac(")</f>
        <v>), ac(</v>
      </c>
      <c r="S97" s="18" t="str">
        <f t="shared" ref="S97:S122" si="17">IF(K65="","",K65)</f>
        <v>Mi</v>
      </c>
      <c r="T97" s="18" t="str">
        <f t="shared" si="11"/>
        <v>","</v>
      </c>
      <c r="U97" s="18" t="str">
        <f t="shared" si="12"/>
        <v>cp</v>
      </c>
      <c r="V97" s="18">
        <f t="shared" ref="V97:V122" si="18">IF(L65="","",L65)</f>
        <v>500</v>
      </c>
      <c r="W97" s="18" t="str">
        <f t="shared" si="13"/>
        <v>","</v>
      </c>
      <c r="X97" s="18" t="str">
        <f t="shared" ref="X97:X122" si="19">IF(M65="","",M65)</f>
        <v/>
      </c>
      <c r="Y97" s="18" t="str">
        <f t="shared" si="14"/>
        <v>")],</v>
      </c>
      <c r="Z97" t="s">
        <v>1381</v>
      </c>
    </row>
    <row r="98" spans="1:26" ht="24" x14ac:dyDescent="0.55000000000000004">
      <c r="A98" s="13">
        <f t="shared" ref="A98:A122" si="20">+A97+1</f>
        <v>3</v>
      </c>
      <c r="B98" s="14" t="str">
        <f t="shared" si="15"/>
        <v>/* 3*/      [ac("La", "cp14","m"), ac("Mi","cp430","")],</v>
      </c>
      <c r="C98" s="14"/>
      <c r="D98" s="14">
        <f>+D97+1</f>
        <v>3</v>
      </c>
      <c r="E98" s="39" t="s">
        <v>1211</v>
      </c>
      <c r="F98" s="21" t="str">
        <f t="shared" ref="F98:F122" si="21">E66</f>
        <v>La</v>
      </c>
      <c r="G98" s="39" t="s">
        <v>1212</v>
      </c>
      <c r="H98" s="21">
        <f t="shared" si="16"/>
        <v>14</v>
      </c>
      <c r="I98" s="39" t="s">
        <v>1213</v>
      </c>
      <c r="J98" s="21" t="str">
        <f t="shared" si="3"/>
        <v>m</v>
      </c>
      <c r="K98" t="str">
        <f t="shared" si="4"/>
        <v>"), ac("</v>
      </c>
      <c r="L98" s="47" t="str">
        <f t="shared" si="5"/>
        <v>Mi</v>
      </c>
      <c r="M98" s="52" t="str">
        <f t="shared" si="6"/>
        <v>","</v>
      </c>
      <c r="N98" s="53" t="str">
        <f t="shared" si="7"/>
        <v>cp</v>
      </c>
      <c r="O98" s="25">
        <f t="shared" si="8"/>
        <v>430</v>
      </c>
      <c r="P98" s="49" t="str">
        <f t="shared" si="9"/>
        <v>","</v>
      </c>
      <c r="Q98" s="25" t="str">
        <f t="shared" si="10"/>
        <v/>
      </c>
      <c r="R98" t="str">
        <f>IF(S98="",IF(L98="",")],",""")],"),"), ac(")</f>
        <v>")],</v>
      </c>
      <c r="S98" s="17" t="str">
        <f t="shared" si="17"/>
        <v/>
      </c>
      <c r="T98" s="17" t="str">
        <f t="shared" si="11"/>
        <v/>
      </c>
      <c r="U98" s="17" t="str">
        <f t="shared" si="12"/>
        <v/>
      </c>
      <c r="V98" s="17" t="str">
        <f t="shared" si="18"/>
        <v/>
      </c>
      <c r="W98" s="17" t="str">
        <f t="shared" si="13"/>
        <v/>
      </c>
      <c r="X98" s="17" t="str">
        <f t="shared" si="19"/>
        <v/>
      </c>
      <c r="Y98" s="17" t="str">
        <f t="shared" si="14"/>
        <v/>
      </c>
      <c r="Z98" t="s">
        <v>1381</v>
      </c>
    </row>
    <row r="99" spans="1:26" ht="24" x14ac:dyDescent="0.55000000000000004">
      <c r="A99" s="13">
        <f t="shared" si="20"/>
        <v>4</v>
      </c>
      <c r="B99" s="14" t="str">
        <f t="shared" si="15"/>
        <v>/* 4*/      [ac("Re", "cp14","m"), ac("Fa","cp430","), ac(Mi","cp500","")],</v>
      </c>
      <c r="C99" s="14"/>
      <c r="D99" s="14">
        <f t="shared" ref="D99:D122" si="22">+D98+1</f>
        <v>4</v>
      </c>
      <c r="E99" s="40" t="s">
        <v>1211</v>
      </c>
      <c r="F99" s="24" t="str">
        <f t="shared" si="21"/>
        <v>Re</v>
      </c>
      <c r="G99" s="40" t="s">
        <v>1212</v>
      </c>
      <c r="H99" s="24">
        <f t="shared" si="16"/>
        <v>14</v>
      </c>
      <c r="I99" s="40" t="s">
        <v>1213</v>
      </c>
      <c r="J99" s="24" t="str">
        <f t="shared" si="3"/>
        <v>m</v>
      </c>
      <c r="K99" t="str">
        <f t="shared" si="4"/>
        <v>"), ac("</v>
      </c>
      <c r="L99" s="48" t="str">
        <f t="shared" si="5"/>
        <v>Fa</v>
      </c>
      <c r="M99" s="54" t="str">
        <f t="shared" si="6"/>
        <v>","</v>
      </c>
      <c r="N99" s="55" t="str">
        <f t="shared" si="7"/>
        <v>cp</v>
      </c>
      <c r="O99" s="26">
        <f t="shared" si="8"/>
        <v>430</v>
      </c>
      <c r="P99" s="41" t="str">
        <f t="shared" si="9"/>
        <v>","</v>
      </c>
      <c r="Q99" s="26" t="str">
        <f t="shared" si="10"/>
        <v/>
      </c>
      <c r="R99" t="str">
        <f>IF(S99="",IF(L99="",")],",""")],"),"), ac(")</f>
        <v>), ac(</v>
      </c>
      <c r="S99" s="18" t="str">
        <f t="shared" si="17"/>
        <v>Mi</v>
      </c>
      <c r="T99" s="18" t="str">
        <f t="shared" si="11"/>
        <v>","</v>
      </c>
      <c r="U99" s="18" t="str">
        <f t="shared" si="12"/>
        <v>cp</v>
      </c>
      <c r="V99" s="18">
        <f t="shared" si="18"/>
        <v>500</v>
      </c>
      <c r="W99" s="18" t="str">
        <f t="shared" si="13"/>
        <v>","</v>
      </c>
      <c r="X99" s="18" t="str">
        <f t="shared" si="19"/>
        <v/>
      </c>
      <c r="Y99" s="18" t="str">
        <f t="shared" si="14"/>
        <v>")],</v>
      </c>
      <c r="Z99" t="s">
        <v>1381</v>
      </c>
    </row>
    <row r="100" spans="1:26" ht="24" x14ac:dyDescent="0.55000000000000004">
      <c r="A100" s="13">
        <f>+A99+1</f>
        <v>5</v>
      </c>
      <c r="B100" s="14" t="str">
        <f t="shared" si="15"/>
        <v>/* 5*/      [ac("La", "cp14","m"), ac("Mi","cp430","")],</v>
      </c>
      <c r="C100" s="14"/>
      <c r="D100" s="14">
        <f>+D99+1</f>
        <v>5</v>
      </c>
      <c r="E100" s="39" t="s">
        <v>1211</v>
      </c>
      <c r="F100" s="21" t="str">
        <f t="shared" si="21"/>
        <v>La</v>
      </c>
      <c r="G100" s="39" t="s">
        <v>1212</v>
      </c>
      <c r="H100" s="21">
        <f t="shared" si="16"/>
        <v>14</v>
      </c>
      <c r="I100" s="39" t="s">
        <v>1213</v>
      </c>
      <c r="J100" s="21" t="str">
        <f t="shared" si="3"/>
        <v>m</v>
      </c>
      <c r="K100" t="str">
        <f t="shared" si="4"/>
        <v>"), ac("</v>
      </c>
      <c r="L100" s="47" t="str">
        <f t="shared" si="5"/>
        <v>Mi</v>
      </c>
      <c r="M100" s="52" t="str">
        <f t="shared" si="6"/>
        <v>","</v>
      </c>
      <c r="N100" s="53" t="str">
        <f t="shared" si="7"/>
        <v>cp</v>
      </c>
      <c r="O100" s="25">
        <f t="shared" si="8"/>
        <v>430</v>
      </c>
      <c r="P100" s="49" t="str">
        <f t="shared" si="9"/>
        <v>","</v>
      </c>
      <c r="Q100" s="25" t="str">
        <f t="shared" si="10"/>
        <v/>
      </c>
      <c r="R100" t="str">
        <f>IF(S100="",IF(L100="",")],",""")],"),"), ac(")</f>
        <v>")],</v>
      </c>
      <c r="S100" s="17" t="str">
        <f t="shared" si="17"/>
        <v/>
      </c>
      <c r="T100" s="17" t="str">
        <f t="shared" si="11"/>
        <v/>
      </c>
      <c r="U100" s="17" t="str">
        <f t="shared" si="12"/>
        <v/>
      </c>
      <c r="V100" s="17" t="str">
        <f t="shared" si="18"/>
        <v/>
      </c>
      <c r="W100" s="17" t="str">
        <f t="shared" si="13"/>
        <v/>
      </c>
      <c r="X100" s="17" t="str">
        <f t="shared" si="19"/>
        <v/>
      </c>
      <c r="Y100" s="17" t="str">
        <f t="shared" si="14"/>
        <v/>
      </c>
      <c r="Z100" t="s">
        <v>1381</v>
      </c>
    </row>
    <row r="101" spans="1:26" ht="24" x14ac:dyDescent="0.55000000000000004">
      <c r="A101" s="13">
        <f t="shared" si="20"/>
        <v>6</v>
      </c>
      <c r="B101" s="14" t="str">
        <f t="shared" si="15"/>
        <v>/* 6*/      [ac("Re", "cp14","m"), ac("Fa","cp430","), ac(Mi","cp500","")],</v>
      </c>
      <c r="C101" s="14"/>
      <c r="D101" s="14">
        <f t="shared" si="22"/>
        <v>6</v>
      </c>
      <c r="E101" s="40" t="s">
        <v>1211</v>
      </c>
      <c r="F101" s="24" t="str">
        <f t="shared" si="21"/>
        <v>Re</v>
      </c>
      <c r="G101" s="40" t="s">
        <v>1212</v>
      </c>
      <c r="H101" s="24">
        <f t="shared" si="16"/>
        <v>14</v>
      </c>
      <c r="I101" s="40" t="s">
        <v>1213</v>
      </c>
      <c r="J101" s="24" t="str">
        <f t="shared" si="3"/>
        <v>m</v>
      </c>
      <c r="K101" t="str">
        <f t="shared" si="4"/>
        <v>"), ac("</v>
      </c>
      <c r="L101" s="48" t="str">
        <f t="shared" si="5"/>
        <v>Fa</v>
      </c>
      <c r="M101" s="54" t="str">
        <f t="shared" si="6"/>
        <v>","</v>
      </c>
      <c r="N101" s="55" t="str">
        <f t="shared" si="7"/>
        <v>cp</v>
      </c>
      <c r="O101" s="26">
        <f t="shared" si="8"/>
        <v>430</v>
      </c>
      <c r="P101" s="41" t="str">
        <f t="shared" si="9"/>
        <v>","</v>
      </c>
      <c r="Q101" s="26" t="str">
        <f t="shared" si="10"/>
        <v/>
      </c>
      <c r="R101" t="str">
        <f t="shared" ref="R101:R122" si="23">IF(S101="",IF(L101="",")],",""")],"),"), ac(")</f>
        <v>), ac(</v>
      </c>
      <c r="S101" s="18" t="str">
        <f t="shared" si="17"/>
        <v>Mi</v>
      </c>
      <c r="T101" s="18" t="str">
        <f t="shared" si="11"/>
        <v>","</v>
      </c>
      <c r="U101" s="18" t="str">
        <f t="shared" si="12"/>
        <v>cp</v>
      </c>
      <c r="V101" s="18">
        <f t="shared" si="18"/>
        <v>500</v>
      </c>
      <c r="W101" s="18" t="str">
        <f t="shared" si="13"/>
        <v>","</v>
      </c>
      <c r="X101" s="18" t="str">
        <f t="shared" si="19"/>
        <v/>
      </c>
      <c r="Y101" s="18" t="str">
        <f t="shared" si="14"/>
        <v>")],</v>
      </c>
      <c r="Z101" t="s">
        <v>1381</v>
      </c>
    </row>
    <row r="102" spans="1:26" ht="24" x14ac:dyDescent="0.55000000000000004">
      <c r="A102" s="13">
        <f t="shared" si="20"/>
        <v>7</v>
      </c>
      <c r="B102" s="14" t="str">
        <f t="shared" si="15"/>
        <v>/* 7*/      [ac("La", "cp14","m"), ac("Mi","cp430","")],</v>
      </c>
      <c r="C102" s="14"/>
      <c r="D102" s="14">
        <f t="shared" si="22"/>
        <v>7</v>
      </c>
      <c r="E102" s="39" t="s">
        <v>1211</v>
      </c>
      <c r="F102" s="21" t="str">
        <f t="shared" si="21"/>
        <v>La</v>
      </c>
      <c r="G102" s="39" t="s">
        <v>1212</v>
      </c>
      <c r="H102" s="21">
        <f t="shared" si="16"/>
        <v>14</v>
      </c>
      <c r="I102" s="39" t="s">
        <v>1213</v>
      </c>
      <c r="J102" s="21" t="str">
        <f t="shared" si="3"/>
        <v>m</v>
      </c>
      <c r="K102" t="str">
        <f t="shared" si="4"/>
        <v>"), ac("</v>
      </c>
      <c r="L102" s="47" t="str">
        <f t="shared" si="5"/>
        <v>Mi</v>
      </c>
      <c r="M102" s="52" t="str">
        <f t="shared" si="6"/>
        <v>","</v>
      </c>
      <c r="N102" s="53" t="str">
        <f t="shared" si="7"/>
        <v>cp</v>
      </c>
      <c r="O102" s="25">
        <f t="shared" si="8"/>
        <v>430</v>
      </c>
      <c r="P102" s="49" t="str">
        <f t="shared" si="9"/>
        <v>","</v>
      </c>
      <c r="Q102" s="25" t="str">
        <f t="shared" si="10"/>
        <v/>
      </c>
      <c r="R102" t="str">
        <f t="shared" si="23"/>
        <v>")],</v>
      </c>
      <c r="S102" s="17" t="str">
        <f t="shared" si="17"/>
        <v/>
      </c>
      <c r="T102" s="17" t="str">
        <f t="shared" si="11"/>
        <v/>
      </c>
      <c r="U102" s="17" t="str">
        <f t="shared" si="12"/>
        <v/>
      </c>
      <c r="V102" s="17" t="str">
        <f t="shared" si="18"/>
        <v/>
      </c>
      <c r="W102" s="17" t="str">
        <f t="shared" si="13"/>
        <v/>
      </c>
      <c r="X102" s="17" t="str">
        <f t="shared" si="19"/>
        <v/>
      </c>
      <c r="Y102" s="17" t="str">
        <f t="shared" si="14"/>
        <v/>
      </c>
      <c r="Z102" t="s">
        <v>1381</v>
      </c>
    </row>
    <row r="103" spans="1:26" ht="24" x14ac:dyDescent="0.55000000000000004">
      <c r="A103" s="13">
        <f t="shared" si="20"/>
        <v>8</v>
      </c>
      <c r="B103" s="14" t="str">
        <f t="shared" si="15"/>
        <v>/* 8*/      [ac("Re", "cp14","m"), ac("Fa","cp430","), ac(Mi","cp500","")],</v>
      </c>
      <c r="C103" s="14"/>
      <c r="D103" s="14">
        <f t="shared" si="22"/>
        <v>8</v>
      </c>
      <c r="E103" s="40" t="s">
        <v>1211</v>
      </c>
      <c r="F103" s="24" t="str">
        <f t="shared" si="21"/>
        <v>Re</v>
      </c>
      <c r="G103" s="40" t="s">
        <v>1212</v>
      </c>
      <c r="H103" s="24">
        <f t="shared" si="16"/>
        <v>14</v>
      </c>
      <c r="I103" s="40" t="s">
        <v>1213</v>
      </c>
      <c r="J103" s="24" t="str">
        <f t="shared" si="3"/>
        <v>m</v>
      </c>
      <c r="K103" t="str">
        <f t="shared" si="4"/>
        <v>"), ac("</v>
      </c>
      <c r="L103" s="48" t="str">
        <f t="shared" si="5"/>
        <v>Fa</v>
      </c>
      <c r="M103" s="54" t="str">
        <f t="shared" si="6"/>
        <v>","</v>
      </c>
      <c r="N103" s="55" t="str">
        <f t="shared" si="7"/>
        <v>cp</v>
      </c>
      <c r="O103" s="26">
        <f t="shared" si="8"/>
        <v>430</v>
      </c>
      <c r="P103" s="41" t="str">
        <f t="shared" si="9"/>
        <v>","</v>
      </c>
      <c r="Q103" s="26" t="str">
        <f t="shared" si="10"/>
        <v/>
      </c>
      <c r="R103" t="str">
        <f t="shared" si="23"/>
        <v>), ac(</v>
      </c>
      <c r="S103" s="18" t="str">
        <f t="shared" si="17"/>
        <v>Mi</v>
      </c>
      <c r="T103" s="18" t="str">
        <f t="shared" si="11"/>
        <v>","</v>
      </c>
      <c r="U103" s="18" t="str">
        <f t="shared" si="12"/>
        <v>cp</v>
      </c>
      <c r="V103" s="18">
        <f t="shared" si="18"/>
        <v>500</v>
      </c>
      <c r="W103" s="18" t="str">
        <f t="shared" si="13"/>
        <v>","</v>
      </c>
      <c r="X103" s="18" t="str">
        <f t="shared" si="19"/>
        <v/>
      </c>
      <c r="Y103" s="18" t="str">
        <f t="shared" si="14"/>
        <v>")],</v>
      </c>
      <c r="Z103" t="s">
        <v>1381</v>
      </c>
    </row>
    <row r="104" spans="1:26" ht="24" x14ac:dyDescent="0.55000000000000004">
      <c r="A104" s="13">
        <f>+A103+1</f>
        <v>9</v>
      </c>
      <c r="B104" s="14" t="str">
        <f t="shared" si="15"/>
        <v>/* 9*/      [ac("Fa", "cp14",""), ac("Mi","cp430","")],</v>
      </c>
      <c r="C104" s="14"/>
      <c r="D104" s="14">
        <f>+D103+1</f>
        <v>9</v>
      </c>
      <c r="E104" s="39" t="s">
        <v>1211</v>
      </c>
      <c r="F104" s="21" t="str">
        <f t="shared" si="21"/>
        <v>Fa</v>
      </c>
      <c r="G104" s="39" t="s">
        <v>1212</v>
      </c>
      <c r="H104" s="21">
        <f t="shared" si="16"/>
        <v>14</v>
      </c>
      <c r="I104" s="39" t="s">
        <v>1213</v>
      </c>
      <c r="J104" s="21" t="str">
        <f t="shared" si="3"/>
        <v/>
      </c>
      <c r="K104" t="str">
        <f t="shared" si="4"/>
        <v>"), ac("</v>
      </c>
      <c r="L104" s="47" t="str">
        <f t="shared" si="5"/>
        <v>Mi</v>
      </c>
      <c r="M104" s="52" t="str">
        <f t="shared" si="6"/>
        <v>","</v>
      </c>
      <c r="N104" s="53" t="str">
        <f t="shared" si="7"/>
        <v>cp</v>
      </c>
      <c r="O104" s="25">
        <f t="shared" si="8"/>
        <v>430</v>
      </c>
      <c r="P104" s="49" t="str">
        <f t="shared" si="9"/>
        <v>","</v>
      </c>
      <c r="Q104" s="25" t="str">
        <f t="shared" si="10"/>
        <v/>
      </c>
      <c r="R104" t="str">
        <f t="shared" si="23"/>
        <v>")],</v>
      </c>
      <c r="S104" s="17" t="str">
        <f t="shared" si="17"/>
        <v/>
      </c>
      <c r="T104" s="17" t="str">
        <f t="shared" si="11"/>
        <v/>
      </c>
      <c r="U104" s="17" t="str">
        <f t="shared" si="12"/>
        <v/>
      </c>
      <c r="V104" s="17" t="str">
        <f t="shared" si="18"/>
        <v/>
      </c>
      <c r="W104" s="17" t="str">
        <f t="shared" si="13"/>
        <v/>
      </c>
      <c r="X104" s="17" t="str">
        <f t="shared" si="19"/>
        <v/>
      </c>
      <c r="Y104" s="17" t="str">
        <f t="shared" si="14"/>
        <v/>
      </c>
      <c r="Z104" t="s">
        <v>1381</v>
      </c>
    </row>
    <row r="105" spans="1:26" ht="24" x14ac:dyDescent="0.55000000000000004">
      <c r="A105" s="13">
        <f t="shared" si="20"/>
        <v>10</v>
      </c>
      <c r="B105" s="14" t="str">
        <f t="shared" si="15"/>
        <v>/* 10*/      [ac("Fa", "cp14",""), ac("Mi","cp430","")],</v>
      </c>
      <c r="C105" s="14"/>
      <c r="D105" s="14">
        <f t="shared" si="22"/>
        <v>10</v>
      </c>
      <c r="E105" s="40" t="s">
        <v>1211</v>
      </c>
      <c r="F105" s="24" t="str">
        <f t="shared" si="21"/>
        <v>Fa</v>
      </c>
      <c r="G105" s="40" t="s">
        <v>1212</v>
      </c>
      <c r="H105" s="24">
        <f t="shared" si="16"/>
        <v>14</v>
      </c>
      <c r="I105" s="40" t="s">
        <v>1213</v>
      </c>
      <c r="J105" s="24" t="str">
        <f t="shared" si="3"/>
        <v/>
      </c>
      <c r="K105" t="str">
        <f>IF(L105="","""","""), ac(""")</f>
        <v>"), ac("</v>
      </c>
      <c r="L105" s="48" t="str">
        <f t="shared" si="5"/>
        <v>Mi</v>
      </c>
      <c r="M105" s="54" t="str">
        <f t="shared" si="6"/>
        <v>","</v>
      </c>
      <c r="N105" s="55" t="str">
        <f t="shared" si="7"/>
        <v>cp</v>
      </c>
      <c r="O105" s="26">
        <f t="shared" si="8"/>
        <v>430</v>
      </c>
      <c r="P105" s="41" t="str">
        <f t="shared" si="9"/>
        <v>","</v>
      </c>
      <c r="Q105" s="26" t="str">
        <f t="shared" si="10"/>
        <v/>
      </c>
      <c r="R105" t="str">
        <f t="shared" si="23"/>
        <v>")],</v>
      </c>
      <c r="S105" s="18" t="str">
        <f t="shared" si="17"/>
        <v/>
      </c>
      <c r="T105" s="18" t="str">
        <f t="shared" si="11"/>
        <v/>
      </c>
      <c r="U105" s="18" t="str">
        <f t="shared" si="12"/>
        <v/>
      </c>
      <c r="V105" s="18" t="str">
        <f t="shared" si="18"/>
        <v/>
      </c>
      <c r="W105" s="18" t="str">
        <f t="shared" si="13"/>
        <v/>
      </c>
      <c r="X105" s="18" t="str">
        <f t="shared" si="19"/>
        <v/>
      </c>
      <c r="Y105" s="18" t="str">
        <f t="shared" si="14"/>
        <v/>
      </c>
      <c r="Z105" t="s">
        <v>1381</v>
      </c>
    </row>
    <row r="106" spans="1:26" ht="24" hidden="1" x14ac:dyDescent="0.55000000000000004">
      <c r="A106" s="13">
        <f t="shared" si="20"/>
        <v>11</v>
      </c>
      <c r="B106" s="14" t="str">
        <f t="shared" si="15"/>
        <v>/* 11*/      [ac("La", "cp14","7")],</v>
      </c>
      <c r="C106" s="14"/>
      <c r="D106" s="14">
        <f t="shared" si="22"/>
        <v>11</v>
      </c>
      <c r="E106" s="39" t="s">
        <v>1211</v>
      </c>
      <c r="F106" s="21" t="str">
        <f t="shared" si="21"/>
        <v>La</v>
      </c>
      <c r="G106" s="39" t="s">
        <v>1212</v>
      </c>
      <c r="H106" s="21">
        <f t="shared" si="16"/>
        <v>14</v>
      </c>
      <c r="I106" s="39" t="s">
        <v>1213</v>
      </c>
      <c r="J106" s="21">
        <f t="shared" si="3"/>
        <v>7</v>
      </c>
      <c r="K106" t="str">
        <f t="shared" ref="K106:K122" si="24">IF(L106="","""","""), ac(""")</f>
        <v>"</v>
      </c>
      <c r="L106" s="47" t="str">
        <f t="shared" si="5"/>
        <v/>
      </c>
      <c r="M106" s="52" t="str">
        <f t="shared" si="6"/>
        <v/>
      </c>
      <c r="N106" s="53" t="str">
        <f t="shared" si="7"/>
        <v/>
      </c>
      <c r="O106" s="25" t="str">
        <f t="shared" si="8"/>
        <v/>
      </c>
      <c r="P106" s="49" t="str">
        <f t="shared" si="9"/>
        <v/>
      </c>
      <c r="Q106" s="25" t="str">
        <f t="shared" si="10"/>
        <v/>
      </c>
      <c r="R106" t="str">
        <f t="shared" si="23"/>
        <v>)],</v>
      </c>
      <c r="S106" s="17" t="str">
        <f t="shared" si="17"/>
        <v/>
      </c>
      <c r="T106" s="17" t="str">
        <f t="shared" si="11"/>
        <v/>
      </c>
      <c r="U106" s="17" t="str">
        <f t="shared" si="12"/>
        <v/>
      </c>
      <c r="V106" s="17" t="str">
        <f t="shared" si="18"/>
        <v/>
      </c>
      <c r="W106" s="17" t="str">
        <f t="shared" si="13"/>
        <v/>
      </c>
      <c r="X106" s="17" t="str">
        <f t="shared" si="19"/>
        <v/>
      </c>
      <c r="Y106" s="17" t="str">
        <f t="shared" si="14"/>
        <v/>
      </c>
      <c r="Z106" t="s">
        <v>1381</v>
      </c>
    </row>
    <row r="107" spans="1:26" ht="24" hidden="1" x14ac:dyDescent="0.55000000000000004">
      <c r="A107" s="13">
        <f t="shared" si="20"/>
        <v>12</v>
      </c>
      <c r="B107" s="14" t="str">
        <f t="shared" si="15"/>
        <v>/* 12*/      [ac("0", "cp0","")],</v>
      </c>
      <c r="C107" s="14"/>
      <c r="D107" s="14">
        <f t="shared" si="22"/>
        <v>12</v>
      </c>
      <c r="E107" s="40" t="s">
        <v>1211</v>
      </c>
      <c r="F107" s="24">
        <f t="shared" si="21"/>
        <v>0</v>
      </c>
      <c r="G107" s="40" t="s">
        <v>1212</v>
      </c>
      <c r="H107" s="24">
        <f t="shared" si="16"/>
        <v>0</v>
      </c>
      <c r="I107" s="40" t="s">
        <v>1213</v>
      </c>
      <c r="J107" s="24" t="str">
        <f t="shared" si="3"/>
        <v/>
      </c>
      <c r="K107" t="str">
        <f t="shared" si="24"/>
        <v>"</v>
      </c>
      <c r="L107" s="48" t="str">
        <f t="shared" si="5"/>
        <v/>
      </c>
      <c r="M107" s="54" t="str">
        <f t="shared" si="6"/>
        <v/>
      </c>
      <c r="N107" s="55" t="str">
        <f t="shared" si="7"/>
        <v/>
      </c>
      <c r="O107" s="26" t="str">
        <f t="shared" si="8"/>
        <v/>
      </c>
      <c r="P107" s="41" t="str">
        <f t="shared" si="9"/>
        <v/>
      </c>
      <c r="Q107" s="26" t="str">
        <f t="shared" si="10"/>
        <v/>
      </c>
      <c r="R107" t="str">
        <f t="shared" si="23"/>
        <v>)],</v>
      </c>
      <c r="S107" s="18" t="str">
        <f t="shared" si="17"/>
        <v/>
      </c>
      <c r="T107" s="18" t="str">
        <f t="shared" si="11"/>
        <v/>
      </c>
      <c r="U107" s="18" t="str">
        <f t="shared" si="12"/>
        <v/>
      </c>
      <c r="V107" s="18" t="str">
        <f t="shared" si="18"/>
        <v/>
      </c>
      <c r="W107" s="18" t="str">
        <f t="shared" si="13"/>
        <v/>
      </c>
      <c r="X107" s="18" t="str">
        <f t="shared" si="19"/>
        <v/>
      </c>
      <c r="Y107" s="18" t="str">
        <f t="shared" si="14"/>
        <v/>
      </c>
      <c r="Z107" t="s">
        <v>1381</v>
      </c>
    </row>
    <row r="108" spans="1:26" ht="24" hidden="1" x14ac:dyDescent="0.55000000000000004">
      <c r="A108" s="13">
        <f>+A107+1</f>
        <v>13</v>
      </c>
      <c r="B108" s="14" t="str">
        <f t="shared" si="15"/>
        <v>/* 13*/      [ac("Fa", "cp14","maj7"), ac("Mi","cp480","")],</v>
      </c>
      <c r="C108" s="14"/>
      <c r="D108" s="14">
        <f>+D107+1</f>
        <v>13</v>
      </c>
      <c r="E108" s="39" t="s">
        <v>1211</v>
      </c>
      <c r="F108" s="21" t="str">
        <f t="shared" si="21"/>
        <v>Fa</v>
      </c>
      <c r="G108" s="39" t="s">
        <v>1212</v>
      </c>
      <c r="H108" s="21">
        <f t="shared" si="16"/>
        <v>14</v>
      </c>
      <c r="I108" s="39" t="s">
        <v>1213</v>
      </c>
      <c r="J108" s="21" t="str">
        <f t="shared" si="3"/>
        <v>maj7</v>
      </c>
      <c r="K108" t="str">
        <f t="shared" si="24"/>
        <v>"), ac("</v>
      </c>
      <c r="L108" s="47" t="str">
        <f t="shared" si="5"/>
        <v>Mi</v>
      </c>
      <c r="M108" s="52" t="str">
        <f t="shared" si="6"/>
        <v>","</v>
      </c>
      <c r="N108" s="53" t="str">
        <f t="shared" si="7"/>
        <v>cp</v>
      </c>
      <c r="O108" s="25">
        <f t="shared" si="8"/>
        <v>480</v>
      </c>
      <c r="P108" s="49" t="str">
        <f t="shared" si="9"/>
        <v>","</v>
      </c>
      <c r="Q108" s="25" t="str">
        <f t="shared" si="10"/>
        <v/>
      </c>
      <c r="R108" t="str">
        <f t="shared" si="23"/>
        <v>")],</v>
      </c>
      <c r="S108" s="17" t="str">
        <f t="shared" si="17"/>
        <v/>
      </c>
      <c r="T108" s="17" t="str">
        <f t="shared" si="11"/>
        <v/>
      </c>
      <c r="U108" s="17" t="str">
        <f t="shared" si="12"/>
        <v/>
      </c>
      <c r="V108" s="17" t="str">
        <f t="shared" si="18"/>
        <v/>
      </c>
      <c r="W108" s="17" t="str">
        <f t="shared" si="13"/>
        <v/>
      </c>
      <c r="X108" s="17" t="str">
        <f t="shared" si="19"/>
        <v/>
      </c>
      <c r="Y108" s="17" t="str">
        <f t="shared" si="14"/>
        <v/>
      </c>
      <c r="Z108" t="s">
        <v>1381</v>
      </c>
    </row>
    <row r="109" spans="1:26" ht="24" hidden="1" x14ac:dyDescent="0.55000000000000004">
      <c r="A109" s="13">
        <f t="shared" si="20"/>
        <v>14</v>
      </c>
      <c r="B109" s="14" t="str">
        <f t="shared" si="15"/>
        <v>/* 14*/      [ac("Re", "cp14","m9"), ac("Fa","cp350","), ac(Mi","cp480","")],</v>
      </c>
      <c r="C109" s="14"/>
      <c r="D109" s="14">
        <f t="shared" si="22"/>
        <v>14</v>
      </c>
      <c r="E109" s="40" t="s">
        <v>1211</v>
      </c>
      <c r="F109" s="24" t="str">
        <f t="shared" si="21"/>
        <v>Re</v>
      </c>
      <c r="G109" s="40" t="s">
        <v>1212</v>
      </c>
      <c r="H109" s="24">
        <f t="shared" si="16"/>
        <v>14</v>
      </c>
      <c r="I109" s="40" t="s">
        <v>1213</v>
      </c>
      <c r="J109" s="24" t="str">
        <f t="shared" si="3"/>
        <v>m9</v>
      </c>
      <c r="K109" t="str">
        <f t="shared" si="24"/>
        <v>"), ac("</v>
      </c>
      <c r="L109" s="48" t="str">
        <f t="shared" si="5"/>
        <v>Fa</v>
      </c>
      <c r="M109" s="54" t="str">
        <f t="shared" si="6"/>
        <v>","</v>
      </c>
      <c r="N109" s="55" t="str">
        <f t="shared" si="7"/>
        <v>cp</v>
      </c>
      <c r="O109" s="26">
        <f t="shared" si="8"/>
        <v>350</v>
      </c>
      <c r="P109" s="41" t="str">
        <f t="shared" si="9"/>
        <v>","</v>
      </c>
      <c r="Q109" s="26" t="str">
        <f t="shared" si="10"/>
        <v/>
      </c>
      <c r="R109" t="str">
        <f t="shared" si="23"/>
        <v>), ac(</v>
      </c>
      <c r="S109" s="18" t="str">
        <f t="shared" si="17"/>
        <v>Mi</v>
      </c>
      <c r="T109" s="18" t="str">
        <f t="shared" si="11"/>
        <v>","</v>
      </c>
      <c r="U109" s="18" t="str">
        <f t="shared" si="12"/>
        <v>cp</v>
      </c>
      <c r="V109" s="18">
        <f t="shared" si="18"/>
        <v>480</v>
      </c>
      <c r="W109" s="18" t="str">
        <f t="shared" si="13"/>
        <v>","</v>
      </c>
      <c r="X109" s="18" t="str">
        <f t="shared" si="19"/>
        <v/>
      </c>
      <c r="Y109" s="18" t="str">
        <f t="shared" si="14"/>
        <v>")],</v>
      </c>
      <c r="Z109" t="s">
        <v>1381</v>
      </c>
    </row>
    <row r="110" spans="1:26" ht="24" hidden="1" x14ac:dyDescent="0.55000000000000004">
      <c r="A110" s="13">
        <f t="shared" si="20"/>
        <v>15</v>
      </c>
      <c r="B110" s="14" t="str">
        <f t="shared" si="15"/>
        <v>/* 15*/      [ac("Fa", "cp14",""), ac("Mi","cp480","")],</v>
      </c>
      <c r="C110" s="14"/>
      <c r="D110" s="14">
        <f t="shared" si="22"/>
        <v>15</v>
      </c>
      <c r="E110" s="39" t="s">
        <v>1211</v>
      </c>
      <c r="F110" s="21" t="str">
        <f t="shared" si="21"/>
        <v>Fa</v>
      </c>
      <c r="G110" s="39" t="s">
        <v>1212</v>
      </c>
      <c r="H110" s="21">
        <f t="shared" si="16"/>
        <v>14</v>
      </c>
      <c r="I110" s="39" t="s">
        <v>1213</v>
      </c>
      <c r="J110" s="21" t="str">
        <f t="shared" si="3"/>
        <v/>
      </c>
      <c r="K110" t="str">
        <f t="shared" si="24"/>
        <v>"), ac("</v>
      </c>
      <c r="L110" s="47" t="str">
        <f t="shared" si="5"/>
        <v>Mi</v>
      </c>
      <c r="M110" s="52" t="str">
        <f t="shared" si="6"/>
        <v>","</v>
      </c>
      <c r="N110" s="53" t="str">
        <f t="shared" si="7"/>
        <v>cp</v>
      </c>
      <c r="O110" s="25">
        <f t="shared" si="8"/>
        <v>480</v>
      </c>
      <c r="P110" s="49" t="str">
        <f t="shared" si="9"/>
        <v>","</v>
      </c>
      <c r="Q110" s="25" t="str">
        <f t="shared" si="10"/>
        <v/>
      </c>
      <c r="R110" t="str">
        <f t="shared" si="23"/>
        <v>")],</v>
      </c>
      <c r="S110" s="17" t="str">
        <f t="shared" si="17"/>
        <v/>
      </c>
      <c r="T110" s="17" t="str">
        <f t="shared" si="11"/>
        <v/>
      </c>
      <c r="U110" s="17" t="str">
        <f t="shared" si="12"/>
        <v/>
      </c>
      <c r="V110" s="17" t="str">
        <f t="shared" si="18"/>
        <v/>
      </c>
      <c r="W110" s="17" t="str">
        <f t="shared" si="13"/>
        <v/>
      </c>
      <c r="X110" s="17" t="str">
        <f t="shared" si="19"/>
        <v/>
      </c>
      <c r="Y110" s="17" t="str">
        <f t="shared" si="14"/>
        <v/>
      </c>
      <c r="Z110" t="s">
        <v>1381</v>
      </c>
    </row>
    <row r="111" spans="1:26" ht="24" hidden="1" x14ac:dyDescent="0.55000000000000004">
      <c r="A111" s="13">
        <f t="shared" si="20"/>
        <v>16</v>
      </c>
      <c r="B111" s="14" t="str">
        <f t="shared" si="15"/>
        <v>/* 16*/      [ac("Fa", "cp14",""), ac("Mi","cp480","")],</v>
      </c>
      <c r="C111" s="14"/>
      <c r="D111" s="14">
        <f t="shared" si="22"/>
        <v>16</v>
      </c>
      <c r="E111" s="40" t="s">
        <v>1211</v>
      </c>
      <c r="F111" s="24" t="str">
        <f t="shared" si="21"/>
        <v>Fa</v>
      </c>
      <c r="G111" s="40" t="s">
        <v>1212</v>
      </c>
      <c r="H111" s="24">
        <f t="shared" si="16"/>
        <v>14</v>
      </c>
      <c r="I111" s="40" t="s">
        <v>1213</v>
      </c>
      <c r="J111" s="24" t="str">
        <f t="shared" si="3"/>
        <v/>
      </c>
      <c r="K111" t="str">
        <f t="shared" si="24"/>
        <v>"), ac("</v>
      </c>
      <c r="L111" s="48" t="str">
        <f t="shared" si="5"/>
        <v>Mi</v>
      </c>
      <c r="M111" s="54" t="str">
        <f t="shared" si="6"/>
        <v>","</v>
      </c>
      <c r="N111" s="55" t="str">
        <f t="shared" si="7"/>
        <v>cp</v>
      </c>
      <c r="O111" s="26">
        <f t="shared" si="8"/>
        <v>480</v>
      </c>
      <c r="P111" s="41" t="str">
        <f t="shared" si="9"/>
        <v>","</v>
      </c>
      <c r="Q111" s="26" t="str">
        <f t="shared" si="10"/>
        <v/>
      </c>
      <c r="R111" t="str">
        <f t="shared" si="23"/>
        <v>")],</v>
      </c>
      <c r="S111" s="18" t="str">
        <f t="shared" si="17"/>
        <v/>
      </c>
      <c r="T111" s="18" t="str">
        <f t="shared" si="11"/>
        <v/>
      </c>
      <c r="U111" s="18" t="str">
        <f t="shared" si="12"/>
        <v/>
      </c>
      <c r="V111" s="18" t="str">
        <f t="shared" si="18"/>
        <v/>
      </c>
      <c r="W111" s="18" t="str">
        <f t="shared" si="13"/>
        <v/>
      </c>
      <c r="X111" s="18" t="str">
        <f t="shared" si="19"/>
        <v/>
      </c>
      <c r="Y111" s="18" t="str">
        <f t="shared" si="14"/>
        <v/>
      </c>
      <c r="Z111" t="s">
        <v>1381</v>
      </c>
    </row>
    <row r="112" spans="1:26" ht="24" hidden="1" x14ac:dyDescent="0.55000000000000004">
      <c r="A112" s="13">
        <f>+A111+1</f>
        <v>17</v>
      </c>
      <c r="B112" s="14" t="str">
        <f t="shared" si="15"/>
        <v>/* 17*/      [ac("La", "cp18","m"), ac("Sol","cp50","")],</v>
      </c>
      <c r="C112" s="14"/>
      <c r="D112" s="14">
        <f>+D111+1</f>
        <v>17</v>
      </c>
      <c r="E112" s="39" t="s">
        <v>1211</v>
      </c>
      <c r="F112" s="21" t="str">
        <f t="shared" si="21"/>
        <v>La</v>
      </c>
      <c r="G112" s="39" t="s">
        <v>1212</v>
      </c>
      <c r="H112" s="21">
        <f t="shared" si="16"/>
        <v>18</v>
      </c>
      <c r="I112" s="39" t="s">
        <v>1213</v>
      </c>
      <c r="J112" s="21" t="str">
        <f t="shared" si="3"/>
        <v>m</v>
      </c>
      <c r="K112" t="str">
        <f t="shared" si="24"/>
        <v>"), ac("</v>
      </c>
      <c r="L112" s="47" t="str">
        <f t="shared" si="5"/>
        <v>Sol</v>
      </c>
      <c r="M112" s="52" t="str">
        <f t="shared" si="6"/>
        <v>","</v>
      </c>
      <c r="N112" s="53" t="str">
        <f t="shared" si="7"/>
        <v>cp</v>
      </c>
      <c r="O112" s="25">
        <f t="shared" si="8"/>
        <v>50</v>
      </c>
      <c r="P112" s="49" t="str">
        <f t="shared" si="9"/>
        <v>","</v>
      </c>
      <c r="Q112" s="25" t="str">
        <f t="shared" si="10"/>
        <v/>
      </c>
      <c r="R112" t="str">
        <f t="shared" si="23"/>
        <v>")],</v>
      </c>
      <c r="S112" s="17" t="str">
        <f t="shared" si="17"/>
        <v/>
      </c>
      <c r="T112" s="17" t="str">
        <f t="shared" si="11"/>
        <v/>
      </c>
      <c r="U112" s="17" t="str">
        <f t="shared" si="12"/>
        <v/>
      </c>
      <c r="V112" s="17" t="str">
        <f t="shared" si="18"/>
        <v/>
      </c>
      <c r="W112" s="17" t="str">
        <f t="shared" si="13"/>
        <v/>
      </c>
      <c r="X112" s="17" t="str">
        <f t="shared" si="19"/>
        <v/>
      </c>
      <c r="Y112" s="17" t="str">
        <f t="shared" si="14"/>
        <v/>
      </c>
      <c r="Z112" t="s">
        <v>1381</v>
      </c>
    </row>
    <row r="113" spans="1:26" ht="24" hidden="1" x14ac:dyDescent="0.55000000000000004">
      <c r="A113" s="13">
        <f t="shared" si="20"/>
        <v>18</v>
      </c>
      <c r="B113" s="14" t="str">
        <f t="shared" si="15"/>
        <v>/* 18*/      [ac("La", "cp18","m")],</v>
      </c>
      <c r="C113" s="14"/>
      <c r="D113" s="14">
        <f t="shared" si="22"/>
        <v>18</v>
      </c>
      <c r="E113" s="40" t="s">
        <v>1211</v>
      </c>
      <c r="F113" s="24" t="str">
        <f t="shared" si="21"/>
        <v>La</v>
      </c>
      <c r="G113" s="40" t="s">
        <v>1212</v>
      </c>
      <c r="H113" s="24">
        <f t="shared" si="1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7"/>
        <v/>
      </c>
      <c r="T113" s="18" t="str">
        <f t="shared" si="11"/>
        <v/>
      </c>
      <c r="U113" s="18" t="str">
        <f t="shared" si="12"/>
        <v/>
      </c>
      <c r="V113" s="18" t="str">
        <f t="shared" si="18"/>
        <v/>
      </c>
      <c r="W113" s="18" t="str">
        <f t="shared" si="13"/>
        <v/>
      </c>
      <c r="X113" s="18" t="str">
        <f t="shared" si="19"/>
        <v/>
      </c>
      <c r="Y113" s="18" t="str">
        <f t="shared" si="14"/>
        <v/>
      </c>
      <c r="Z113" t="s">
        <v>1381</v>
      </c>
    </row>
    <row r="114" spans="1:26" ht="24" hidden="1" x14ac:dyDescent="0.55000000000000004">
      <c r="A114" s="13">
        <f t="shared" si="20"/>
        <v>19</v>
      </c>
      <c r="B114" s="14" t="str">
        <f t="shared" si="15"/>
        <v>/* 19*/      [ac("Sol", "cp18","")],</v>
      </c>
      <c r="C114" s="14"/>
      <c r="D114" s="14">
        <f t="shared" si="22"/>
        <v>19</v>
      </c>
      <c r="E114" s="39" t="s">
        <v>1211</v>
      </c>
      <c r="F114" s="21" t="str">
        <f t="shared" si="21"/>
        <v>Sol</v>
      </c>
      <c r="G114" s="39" t="s">
        <v>1212</v>
      </c>
      <c r="H114" s="21">
        <f t="shared" si="1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7"/>
        <v/>
      </c>
      <c r="T114" s="17" t="str">
        <f t="shared" si="11"/>
        <v/>
      </c>
      <c r="U114" s="17" t="str">
        <f t="shared" si="12"/>
        <v/>
      </c>
      <c r="V114" s="17" t="str">
        <f t="shared" si="18"/>
        <v/>
      </c>
      <c r="W114" s="17" t="str">
        <f t="shared" si="13"/>
        <v/>
      </c>
      <c r="X114" s="17" t="str">
        <f t="shared" si="19"/>
        <v/>
      </c>
      <c r="Y114" s="17" t="str">
        <f t="shared" si="14"/>
        <v/>
      </c>
      <c r="Z114" t="s">
        <v>1381</v>
      </c>
    </row>
    <row r="115" spans="1:26" ht="24" hidden="1" x14ac:dyDescent="0.55000000000000004">
      <c r="A115" s="13">
        <f t="shared" si="20"/>
        <v>20</v>
      </c>
      <c r="B115" s="14" t="str">
        <f t="shared" si="15"/>
        <v>/* 20*/      [ac("La", "cp18","m")],</v>
      </c>
      <c r="C115" s="14"/>
      <c r="D115" s="14">
        <f t="shared" si="22"/>
        <v>20</v>
      </c>
      <c r="E115" s="40" t="s">
        <v>1211</v>
      </c>
      <c r="F115" s="24" t="str">
        <f t="shared" si="21"/>
        <v>La</v>
      </c>
      <c r="G115" s="40" t="s">
        <v>1212</v>
      </c>
      <c r="H115" s="24">
        <f t="shared" si="1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7"/>
        <v/>
      </c>
      <c r="T115" s="18" t="str">
        <f t="shared" si="11"/>
        <v/>
      </c>
      <c r="U115" s="18" t="str">
        <f t="shared" si="12"/>
        <v/>
      </c>
      <c r="V115" s="18" t="str">
        <f t="shared" si="18"/>
        <v/>
      </c>
      <c r="W115" s="18" t="str">
        <f t="shared" si="13"/>
        <v/>
      </c>
      <c r="X115" s="18" t="str">
        <f t="shared" si="19"/>
        <v/>
      </c>
      <c r="Y115" s="18" t="str">
        <f t="shared" si="14"/>
        <v/>
      </c>
      <c r="Z115" t="s">
        <v>1381</v>
      </c>
    </row>
    <row r="116" spans="1:26" ht="24" hidden="1" x14ac:dyDescent="0.55000000000000004">
      <c r="A116" s="13">
        <f t="shared" si="20"/>
        <v>21</v>
      </c>
      <c r="B116" s="14" t="str">
        <f t="shared" si="15"/>
        <v>/* 21*/      [ac("Mi", "cp68","")],</v>
      </c>
      <c r="C116" s="14"/>
      <c r="D116" s="14">
        <f t="shared" si="22"/>
        <v>21</v>
      </c>
      <c r="E116" s="39" t="s">
        <v>1211</v>
      </c>
      <c r="F116" s="21" t="str">
        <f t="shared" si="21"/>
        <v>Mi</v>
      </c>
      <c r="G116" s="39" t="s">
        <v>1212</v>
      </c>
      <c r="H116" s="21">
        <f t="shared" si="1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7"/>
        <v/>
      </c>
      <c r="T116" s="17" t="str">
        <f t="shared" si="11"/>
        <v/>
      </c>
      <c r="U116" s="17" t="str">
        <f t="shared" si="12"/>
        <v/>
      </c>
      <c r="V116" s="17" t="str">
        <f t="shared" si="18"/>
        <v/>
      </c>
      <c r="W116" s="17" t="str">
        <f t="shared" si="13"/>
        <v/>
      </c>
      <c r="X116" s="17" t="str">
        <f t="shared" si="19"/>
        <v/>
      </c>
      <c r="Y116" s="17" t="str">
        <f t="shared" si="14"/>
        <v/>
      </c>
      <c r="Z116" t="s">
        <v>1381</v>
      </c>
    </row>
    <row r="117" spans="1:26" ht="24" hidden="1" x14ac:dyDescent="0.55000000000000004">
      <c r="A117" s="13">
        <f t="shared" si="20"/>
        <v>22</v>
      </c>
      <c r="B117" s="14" t="str">
        <f t="shared" si="15"/>
        <v>/* 22*/      [ac("Re", "cp2","m"), ac("Mi","cp91","")],</v>
      </c>
      <c r="C117" s="14"/>
      <c r="D117" s="14">
        <f t="shared" si="22"/>
        <v>22</v>
      </c>
      <c r="E117" s="40" t="s">
        <v>1211</v>
      </c>
      <c r="F117" s="24" t="str">
        <f t="shared" si="21"/>
        <v>Re</v>
      </c>
      <c r="G117" s="40" t="s">
        <v>1212</v>
      </c>
      <c r="H117" s="24">
        <f t="shared" si="1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7"/>
        <v/>
      </c>
      <c r="T117" s="18" t="str">
        <f t="shared" si="11"/>
        <v/>
      </c>
      <c r="U117" s="18" t="str">
        <f t="shared" si="12"/>
        <v/>
      </c>
      <c r="V117" s="18" t="str">
        <f t="shared" si="18"/>
        <v/>
      </c>
      <c r="W117" s="18" t="str">
        <f t="shared" si="13"/>
        <v/>
      </c>
      <c r="X117" s="18" t="str">
        <f t="shared" si="19"/>
        <v/>
      </c>
      <c r="Y117" s="18" t="str">
        <f t="shared" si="14"/>
        <v/>
      </c>
      <c r="Z117" t="s">
        <v>1381</v>
      </c>
    </row>
    <row r="118" spans="1:26" ht="24" hidden="1" x14ac:dyDescent="0.55000000000000004">
      <c r="A118" s="13">
        <f t="shared" si="20"/>
        <v>23</v>
      </c>
      <c r="B118" s="14" t="str">
        <f t="shared" si="15"/>
        <v>/* 23*/      [ac("Re", "cp2","m"), ac("Mi","cp98","")],</v>
      </c>
      <c r="C118" s="14"/>
      <c r="D118" s="14">
        <f t="shared" si="22"/>
        <v>23</v>
      </c>
      <c r="E118" s="39" t="s">
        <v>1211</v>
      </c>
      <c r="F118" s="21" t="str">
        <f t="shared" si="21"/>
        <v>Re</v>
      </c>
      <c r="G118" s="39" t="s">
        <v>1212</v>
      </c>
      <c r="H118" s="21">
        <f t="shared" si="1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7"/>
        <v/>
      </c>
      <c r="T118" s="17" t="str">
        <f t="shared" si="11"/>
        <v/>
      </c>
      <c r="U118" s="17" t="str">
        <f t="shared" si="12"/>
        <v/>
      </c>
      <c r="V118" s="17" t="str">
        <f t="shared" si="18"/>
        <v/>
      </c>
      <c r="W118" s="17" t="str">
        <f t="shared" si="13"/>
        <v/>
      </c>
      <c r="X118" s="17" t="str">
        <f t="shared" si="19"/>
        <v/>
      </c>
      <c r="Y118" s="17" t="str">
        <f t="shared" si="14"/>
        <v/>
      </c>
      <c r="Z118" t="s">
        <v>1381</v>
      </c>
    </row>
    <row r="119" spans="1:26" ht="24" hidden="1" x14ac:dyDescent="0.55000000000000004">
      <c r="A119" s="13">
        <f t="shared" si="20"/>
        <v>24</v>
      </c>
      <c r="B119" s="14" t="str">
        <f t="shared" si="15"/>
        <v>/* 24*/      [ac("Fa", "cp81","")],</v>
      </c>
      <c r="C119" s="14"/>
      <c r="D119" s="14">
        <f t="shared" si="22"/>
        <v>24</v>
      </c>
      <c r="E119" s="40" t="s">
        <v>1211</v>
      </c>
      <c r="F119" s="24" t="str">
        <f t="shared" si="21"/>
        <v>Fa</v>
      </c>
      <c r="G119" s="40" t="s">
        <v>1212</v>
      </c>
      <c r="H119" s="24">
        <f t="shared" si="1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7"/>
        <v/>
      </c>
      <c r="T119" s="18" t="str">
        <f t="shared" si="11"/>
        <v/>
      </c>
      <c r="U119" s="18" t="str">
        <f t="shared" si="12"/>
        <v/>
      </c>
      <c r="V119" s="18" t="str">
        <f t="shared" si="18"/>
        <v/>
      </c>
      <c r="W119" s="18" t="str">
        <f t="shared" si="13"/>
        <v/>
      </c>
      <c r="X119" s="18" t="str">
        <f t="shared" si="19"/>
        <v/>
      </c>
      <c r="Y119" s="18" t="str">
        <f t="shared" si="14"/>
        <v/>
      </c>
      <c r="Z119" t="s">
        <v>1381</v>
      </c>
    </row>
    <row r="120" spans="1:26" ht="24" hidden="1" x14ac:dyDescent="0.55000000000000004">
      <c r="A120" s="13">
        <f t="shared" si="20"/>
        <v>25</v>
      </c>
      <c r="B120" s="14" t="str">
        <f t="shared" si="15"/>
        <v>/* 25*/      [ac("Mi", "cp47","")],</v>
      </c>
      <c r="C120" s="14"/>
      <c r="D120" s="14">
        <f t="shared" si="22"/>
        <v>25</v>
      </c>
      <c r="E120" s="39" t="s">
        <v>1211</v>
      </c>
      <c r="F120" s="21" t="str">
        <f t="shared" si="21"/>
        <v>Mi</v>
      </c>
      <c r="G120" s="39" t="s">
        <v>1212</v>
      </c>
      <c r="H120" s="21">
        <f t="shared" si="1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7"/>
        <v/>
      </c>
      <c r="T120" s="17" t="str">
        <f t="shared" si="11"/>
        <v/>
      </c>
      <c r="U120" s="17" t="str">
        <f t="shared" si="12"/>
        <v/>
      </c>
      <c r="V120" s="17" t="str">
        <f t="shared" si="18"/>
        <v/>
      </c>
      <c r="W120" s="17" t="str">
        <f t="shared" si="13"/>
        <v/>
      </c>
      <c r="X120" s="17" t="str">
        <f t="shared" si="19"/>
        <v/>
      </c>
      <c r="Y120" s="17" t="str">
        <f t="shared" si="14"/>
        <v/>
      </c>
      <c r="Z120" t="s">
        <v>1381</v>
      </c>
    </row>
    <row r="121" spans="1:26" ht="24" hidden="1" x14ac:dyDescent="0.55000000000000004">
      <c r="A121" s="13">
        <f t="shared" si="20"/>
        <v>26</v>
      </c>
      <c r="B121" s="14" t="str">
        <f t="shared" si="15"/>
        <v>/* 26*/      [ac("Re", "cp2","m"), ac("Mi","cp64","")],</v>
      </c>
      <c r="C121" s="14"/>
      <c r="D121" s="14">
        <f t="shared" si="22"/>
        <v>26</v>
      </c>
      <c r="E121" s="40" t="s">
        <v>1211</v>
      </c>
      <c r="F121" s="24" t="str">
        <f t="shared" si="21"/>
        <v>Re</v>
      </c>
      <c r="G121" s="40" t="s">
        <v>1212</v>
      </c>
      <c r="H121" s="24">
        <f t="shared" si="1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7"/>
        <v/>
      </c>
      <c r="T121" s="18" t="str">
        <f t="shared" si="11"/>
        <v/>
      </c>
      <c r="U121" s="18" t="str">
        <f t="shared" si="12"/>
        <v/>
      </c>
      <c r="V121" s="18" t="str">
        <f t="shared" si="18"/>
        <v/>
      </c>
      <c r="W121" s="18" t="str">
        <f t="shared" si="13"/>
        <v/>
      </c>
      <c r="X121" s="18" t="str">
        <f t="shared" si="19"/>
        <v/>
      </c>
      <c r="Y121" s="18" t="str">
        <f t="shared" si="14"/>
        <v/>
      </c>
      <c r="Z121" t="s">
        <v>1381</v>
      </c>
    </row>
    <row r="122" spans="1:26" ht="24" hidden="1" x14ac:dyDescent="0.55000000000000004">
      <c r="A122" s="13">
        <f t="shared" si="20"/>
        <v>27</v>
      </c>
      <c r="B122" s="14" t="str">
        <f t="shared" si="15"/>
        <v>/* 27*/      [ac("Fa", "cp33",""), ac("Mi","cp89","")],</v>
      </c>
      <c r="C122" s="14"/>
      <c r="D122" s="14">
        <f t="shared" si="22"/>
        <v>27</v>
      </c>
      <c r="E122" s="39" t="s">
        <v>1211</v>
      </c>
      <c r="F122" s="21" t="str">
        <f t="shared" si="21"/>
        <v>Fa</v>
      </c>
      <c r="G122" s="39" t="s">
        <v>1212</v>
      </c>
      <c r="H122" s="21">
        <f t="shared" si="1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7"/>
        <v/>
      </c>
      <c r="T122" s="17" t="str">
        <f t="shared" si="11"/>
        <v/>
      </c>
      <c r="U122" s="17" t="str">
        <f t="shared" si="12"/>
        <v/>
      </c>
      <c r="V122" s="17" t="str">
        <f t="shared" si="18"/>
        <v/>
      </c>
      <c r="W122" s="17" t="str">
        <f t="shared" si="13"/>
        <v/>
      </c>
      <c r="X122" s="17" t="str">
        <f t="shared" si="19"/>
        <v/>
      </c>
      <c r="Y122" s="17" t="str">
        <f t="shared" si="1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SEÑOR, LEVANTO MI ALMA,",</v>
      </c>
      <c r="C127" s="13" t="s">
        <v>1419</v>
      </c>
      <c r="D127" s="13">
        <v>1</v>
      </c>
      <c r="E127" s="32" t="s">
        <v>1123</v>
      </c>
      <c r="F127" s="33">
        <v>14</v>
      </c>
      <c r="G127" s="34" t="s">
        <v>1214</v>
      </c>
      <c r="H127" s="30" t="s">
        <v>1117</v>
      </c>
      <c r="I127" s="27">
        <v>430</v>
      </c>
      <c r="J127" s="28"/>
      <c r="K127" s="32"/>
      <c r="L127" s="33"/>
      <c r="M127" s="34"/>
      <c r="O127"/>
      <c r="Q127"/>
    </row>
    <row r="128" spans="1:26" ht="27" x14ac:dyDescent="0.65">
      <c r="A128" s="13">
        <f>+A127+1</f>
        <v>2</v>
      </c>
      <c r="B128" s="14" t="str">
        <f>_xlfn.CONCAT("/* ",A128," */", "        ","""", C128,"""",",")</f>
        <v>/* 2 */        "A TI, OH DIOS MÍO.",</v>
      </c>
      <c r="C128" s="13" t="s">
        <v>1408</v>
      </c>
      <c r="D128" s="13">
        <v>2</v>
      </c>
      <c r="E128" s="35" t="s">
        <v>1178</v>
      </c>
      <c r="F128" s="37">
        <v>14</v>
      </c>
      <c r="G128" s="37" t="s">
        <v>1214</v>
      </c>
      <c r="H128" s="31" t="s">
        <v>1150</v>
      </c>
      <c r="I128" s="29">
        <v>430</v>
      </c>
      <c r="J128" s="29"/>
      <c r="K128" s="35" t="s">
        <v>1117</v>
      </c>
      <c r="L128" s="37">
        <v>500</v>
      </c>
      <c r="M128" s="37"/>
      <c r="O128"/>
      <c r="Q128"/>
    </row>
    <row r="129" spans="1:17" ht="27" x14ac:dyDescent="0.65">
      <c r="A129" s="13">
        <f t="shared" ref="A129:A152" si="25">+A128+1</f>
        <v>3</v>
      </c>
      <c r="B129" s="14" t="str">
        <f>_xlfn.CONCAT("/* ",A129," */", "        ","""", C129,"""",",")</f>
        <v>/* 3 */        "A A TI, SEÑOR, LEVANTO MI ALMA,",</v>
      </c>
      <c r="C129" s="13" t="s">
        <v>1407</v>
      </c>
      <c r="D129" s="13">
        <v>1</v>
      </c>
      <c r="E129" s="32" t="s">
        <v>1123</v>
      </c>
      <c r="F129" s="33">
        <v>14</v>
      </c>
      <c r="G129" s="34" t="s">
        <v>1214</v>
      </c>
      <c r="H129" s="30" t="s">
        <v>1117</v>
      </c>
      <c r="I129" s="27">
        <v>430</v>
      </c>
      <c r="J129" s="28"/>
      <c r="K129" s="32"/>
      <c r="L129" s="33"/>
      <c r="M129" s="34"/>
      <c r="O129"/>
      <c r="Q129"/>
    </row>
    <row r="130" spans="1:17" ht="27" x14ac:dyDescent="0.65">
      <c r="A130" s="13">
        <f t="shared" si="25"/>
        <v>4</v>
      </c>
      <c r="B130" s="14" t="str">
        <f t="shared" ref="B130:B152" si="26">_xlfn.CONCAT("/* ",A130," */", "        ","""", C130,"""",",")</f>
        <v>/* 4 */        "A TI, OH DIOS MÍO.",</v>
      </c>
      <c r="C130" s="20" t="s">
        <v>1408</v>
      </c>
      <c r="D130" s="13">
        <v>2</v>
      </c>
      <c r="E130" s="35" t="s">
        <v>1178</v>
      </c>
      <c r="F130" s="37">
        <v>14</v>
      </c>
      <c r="G130" s="37" t="s">
        <v>1214</v>
      </c>
      <c r="H130" s="31" t="s">
        <v>1150</v>
      </c>
      <c r="I130" s="29">
        <v>430</v>
      </c>
      <c r="J130" s="29"/>
      <c r="K130" s="35" t="s">
        <v>1117</v>
      </c>
      <c r="L130" s="37">
        <v>500</v>
      </c>
      <c r="M130" s="37"/>
      <c r="O130"/>
      <c r="Q130"/>
    </row>
    <row r="131" spans="1:17" ht="27" x14ac:dyDescent="0.65">
      <c r="A131" s="13">
        <f t="shared" si="25"/>
        <v>5</v>
      </c>
      <c r="B131" s="14" t="str">
        <f t="shared" si="26"/>
        <v>/* 5 */        "A A TI, SEÑOR, LEVANTO MI ALMA,",</v>
      </c>
      <c r="C131" s="13" t="s">
        <v>1407</v>
      </c>
      <c r="D131" s="13">
        <v>1</v>
      </c>
      <c r="E131" s="32" t="s">
        <v>1123</v>
      </c>
      <c r="F131" s="33">
        <v>14</v>
      </c>
      <c r="G131" s="34" t="s">
        <v>1214</v>
      </c>
      <c r="H131" s="30" t="s">
        <v>1117</v>
      </c>
      <c r="I131" s="27">
        <v>430</v>
      </c>
      <c r="J131" s="28"/>
      <c r="K131" s="32"/>
      <c r="L131" s="33"/>
      <c r="M131" s="34"/>
      <c r="O131"/>
      <c r="Q131"/>
    </row>
    <row r="132" spans="1:17" ht="27" x14ac:dyDescent="0.65">
      <c r="A132" s="13">
        <f t="shared" si="25"/>
        <v>6</v>
      </c>
      <c r="B132" s="14" t="str">
        <f t="shared" si="26"/>
        <v>/* 6 */        "A TI, OH DIOS MÍO.",</v>
      </c>
      <c r="C132" s="13" t="s">
        <v>1408</v>
      </c>
      <c r="D132" s="13">
        <v>2</v>
      </c>
      <c r="E132" s="35" t="s">
        <v>1178</v>
      </c>
      <c r="F132" s="37">
        <v>14</v>
      </c>
      <c r="G132" s="37" t="s">
        <v>1214</v>
      </c>
      <c r="H132" s="31" t="s">
        <v>1150</v>
      </c>
      <c r="I132" s="29">
        <v>430</v>
      </c>
      <c r="J132" s="29"/>
      <c r="K132" s="35" t="s">
        <v>1117</v>
      </c>
      <c r="L132" s="37">
        <v>500</v>
      </c>
      <c r="M132" s="37"/>
      <c r="O132"/>
    </row>
    <row r="133" spans="1:17" ht="27" hidden="1" x14ac:dyDescent="0.65">
      <c r="A133" s="13">
        <f t="shared" si="25"/>
        <v>7</v>
      </c>
      <c r="B133" s="14" t="str">
        <f t="shared" si="26"/>
        <v>/* 7 */        "",</v>
      </c>
      <c r="D133" s="13">
        <v>23</v>
      </c>
      <c r="E133" s="32" t="s">
        <v>1150</v>
      </c>
      <c r="F133" s="33">
        <v>14</v>
      </c>
      <c r="G133" s="34" t="s">
        <v>1216</v>
      </c>
      <c r="H133" s="30" t="s">
        <v>1150</v>
      </c>
      <c r="I133" s="27">
        <v>350</v>
      </c>
      <c r="J133" s="28"/>
      <c r="K133" s="32" t="s">
        <v>1117</v>
      </c>
      <c r="L133" s="33">
        <v>480</v>
      </c>
      <c r="M133" s="34"/>
      <c r="O133"/>
    </row>
    <row r="134" spans="1:17" ht="27" hidden="1" x14ac:dyDescent="0.65">
      <c r="A134" s="13">
        <f t="shared" si="25"/>
        <v>8</v>
      </c>
      <c r="B134" s="14" t="str">
        <f t="shared" si="26"/>
        <v>/* 8 */        "",</v>
      </c>
      <c r="C134" s="20"/>
      <c r="D134" s="13">
        <v>24</v>
      </c>
      <c r="E134" s="35" t="s">
        <v>1178</v>
      </c>
      <c r="F134" s="37">
        <v>14</v>
      </c>
      <c r="G134" s="37" t="s">
        <v>1214</v>
      </c>
      <c r="H134" s="31" t="s">
        <v>1117</v>
      </c>
      <c r="I134" s="29">
        <v>480</v>
      </c>
      <c r="J134" s="29"/>
      <c r="K134" s="35"/>
      <c r="L134" s="37"/>
      <c r="M134" s="37"/>
      <c r="O134"/>
    </row>
    <row r="135" spans="1:17" ht="27" hidden="1" x14ac:dyDescent="0.65">
      <c r="A135" s="13">
        <f t="shared" si="25"/>
        <v>9</v>
      </c>
      <c r="B135" s="14" t="str">
        <f t="shared" si="26"/>
        <v>/* 9 */        "",</v>
      </c>
      <c r="D135" s="13">
        <v>25</v>
      </c>
      <c r="E135" s="32" t="s">
        <v>1150</v>
      </c>
      <c r="F135" s="33">
        <v>14</v>
      </c>
      <c r="G135" s="34"/>
      <c r="H135" s="30" t="s">
        <v>1117</v>
      </c>
      <c r="I135" s="27">
        <v>480</v>
      </c>
      <c r="J135" s="28"/>
      <c r="K135" s="32"/>
      <c r="L135" s="33"/>
      <c r="M135" s="34"/>
      <c r="O135"/>
    </row>
    <row r="136" spans="1:17" ht="27" hidden="1" x14ac:dyDescent="0.65">
      <c r="A136" s="13">
        <f t="shared" si="25"/>
        <v>10</v>
      </c>
      <c r="B136" s="14" t="str">
        <f t="shared" si="26"/>
        <v>/* 10 */        "",</v>
      </c>
      <c r="D136" s="13">
        <v>26</v>
      </c>
      <c r="E136" s="35" t="s">
        <v>1150</v>
      </c>
      <c r="F136" s="37">
        <v>14</v>
      </c>
      <c r="G136" s="37"/>
      <c r="H136" s="31" t="s">
        <v>1117</v>
      </c>
      <c r="I136" s="29">
        <v>480</v>
      </c>
      <c r="J136" s="29"/>
      <c r="K136" s="35"/>
      <c r="L136" s="37"/>
      <c r="M136" s="37"/>
      <c r="O136"/>
    </row>
    <row r="137" spans="1:17" ht="27" hidden="1" x14ac:dyDescent="0.65">
      <c r="A137" s="13">
        <f t="shared" si="25"/>
        <v>11</v>
      </c>
      <c r="B137" s="14" t="str">
        <f t="shared" si="26"/>
        <v>/* 11 */        "",</v>
      </c>
      <c r="D137" s="13">
        <v>27</v>
      </c>
      <c r="E137" s="32" t="s">
        <v>1150</v>
      </c>
      <c r="F137" s="33">
        <v>14</v>
      </c>
      <c r="G137" s="34"/>
      <c r="H137" s="30" t="s">
        <v>1117</v>
      </c>
      <c r="I137" s="27">
        <v>480</v>
      </c>
      <c r="J137" s="28"/>
      <c r="K137" s="32"/>
      <c r="L137" s="33"/>
      <c r="M137" s="34"/>
      <c r="O137"/>
    </row>
    <row r="138" spans="1:17" ht="27" hidden="1" x14ac:dyDescent="0.65">
      <c r="A138" s="13">
        <f t="shared" si="25"/>
        <v>12</v>
      </c>
      <c r="B138" s="14" t="str">
        <f t="shared" si="26"/>
        <v>/* 12 */        "",</v>
      </c>
      <c r="C138" s="20"/>
      <c r="D138" s="13">
        <v>4</v>
      </c>
      <c r="E138" s="35" t="s">
        <v>1117</v>
      </c>
      <c r="F138" s="37">
        <v>18</v>
      </c>
      <c r="G138" s="37"/>
      <c r="H138" s="31"/>
      <c r="I138" s="29"/>
      <c r="J138" s="29"/>
      <c r="K138" s="35"/>
      <c r="L138" s="37"/>
      <c r="M138" s="37"/>
      <c r="O138"/>
    </row>
    <row r="139" spans="1:17" ht="27" hidden="1" x14ac:dyDescent="0.65">
      <c r="A139" s="13">
        <f t="shared" si="25"/>
        <v>13</v>
      </c>
      <c r="B139" s="14" t="str">
        <f t="shared" si="26"/>
        <v>/* 13 */        "",</v>
      </c>
      <c r="D139" s="13">
        <f t="shared" ref="D139:D146" si="27">A139</f>
        <v>13</v>
      </c>
      <c r="E139" s="32" t="s">
        <v>1217</v>
      </c>
      <c r="F139" s="33">
        <v>18</v>
      </c>
      <c r="G139" s="34"/>
      <c r="H139" s="30" t="s">
        <v>1123</v>
      </c>
      <c r="I139" s="27">
        <v>20</v>
      </c>
      <c r="J139" s="28" t="s">
        <v>1214</v>
      </c>
      <c r="K139" s="32"/>
      <c r="L139" s="33"/>
      <c r="M139" s="34"/>
      <c r="O139"/>
    </row>
    <row r="140" spans="1:17" ht="27" hidden="1" x14ac:dyDescent="0.65">
      <c r="A140" s="13">
        <f t="shared" si="25"/>
        <v>14</v>
      </c>
      <c r="B140" s="14" t="str">
        <f t="shared" si="26"/>
        <v>/* 14 */        "",</v>
      </c>
      <c r="C140" s="20"/>
      <c r="D140" s="13">
        <f t="shared" si="27"/>
        <v>14</v>
      </c>
      <c r="E140" s="35" t="s">
        <v>1123</v>
      </c>
      <c r="F140" s="37">
        <v>35</v>
      </c>
      <c r="G140" s="37" t="s">
        <v>1214</v>
      </c>
      <c r="H140" s="31"/>
      <c r="I140" s="29"/>
      <c r="J140" s="29"/>
      <c r="K140" s="35"/>
      <c r="L140" s="37"/>
      <c r="M140" s="37"/>
      <c r="O140"/>
    </row>
    <row r="141" spans="1:17" ht="27" hidden="1" x14ac:dyDescent="0.65">
      <c r="A141" s="13">
        <f t="shared" si="25"/>
        <v>15</v>
      </c>
      <c r="B141" s="14" t="str">
        <f t="shared" si="26"/>
        <v>/* 15 */        "",</v>
      </c>
      <c r="D141" s="13">
        <f t="shared" si="27"/>
        <v>15</v>
      </c>
      <c r="E141" s="32" t="s">
        <v>1178</v>
      </c>
      <c r="F141" s="33">
        <v>2</v>
      </c>
      <c r="G141" s="34" t="s">
        <v>1214</v>
      </c>
      <c r="H141" s="30" t="s">
        <v>1117</v>
      </c>
      <c r="I141" s="27">
        <v>77</v>
      </c>
      <c r="J141" s="28"/>
      <c r="K141" s="32"/>
      <c r="L141" s="33"/>
      <c r="M141" s="34"/>
      <c r="O141"/>
    </row>
    <row r="142" spans="1:17" ht="27" hidden="1" x14ac:dyDescent="0.65">
      <c r="A142" s="13">
        <f t="shared" si="25"/>
        <v>16</v>
      </c>
      <c r="B142" s="14" t="str">
        <f t="shared" si="26"/>
        <v>/* 16 */        "",</v>
      </c>
      <c r="D142" s="13">
        <f t="shared" si="27"/>
        <v>16</v>
      </c>
      <c r="E142" s="35" t="s">
        <v>1123</v>
      </c>
      <c r="F142" s="37">
        <v>2</v>
      </c>
      <c r="G142" s="37" t="s">
        <v>1214</v>
      </c>
      <c r="H142" s="31"/>
      <c r="I142" s="29"/>
      <c r="J142" s="29"/>
      <c r="K142" s="35"/>
      <c r="L142" s="37"/>
      <c r="M142" s="37"/>
      <c r="O142"/>
    </row>
    <row r="143" spans="1:17" ht="27" hidden="1" x14ac:dyDescent="0.65">
      <c r="A143" s="13">
        <f t="shared" si="25"/>
        <v>17</v>
      </c>
      <c r="B143" s="14" t="str">
        <f t="shared" si="26"/>
        <v>/* 17 */        "",</v>
      </c>
      <c r="D143" s="13">
        <f t="shared" si="27"/>
        <v>17</v>
      </c>
      <c r="E143" s="32" t="s">
        <v>1178</v>
      </c>
      <c r="F143" s="33">
        <v>44</v>
      </c>
      <c r="G143" s="34" t="s">
        <v>1214</v>
      </c>
      <c r="H143" s="30"/>
      <c r="I143" s="27"/>
      <c r="J143" s="28"/>
      <c r="K143" s="32"/>
      <c r="L143" s="33"/>
      <c r="M143" s="34"/>
      <c r="O143"/>
    </row>
    <row r="144" spans="1:17" ht="27" hidden="1" x14ac:dyDescent="0.65">
      <c r="A144" s="13">
        <f t="shared" si="25"/>
        <v>18</v>
      </c>
      <c r="B144" s="14" t="str">
        <f t="shared" si="26"/>
        <v>/* 18 */        "",</v>
      </c>
      <c r="D144" s="13">
        <f t="shared" si="27"/>
        <v>18</v>
      </c>
      <c r="E144" s="35" t="s">
        <v>1117</v>
      </c>
      <c r="F144" s="37">
        <v>14</v>
      </c>
      <c r="G144" s="37"/>
      <c r="H144" s="31"/>
      <c r="I144" s="29"/>
      <c r="J144" s="29"/>
      <c r="K144" s="35"/>
      <c r="L144" s="37"/>
      <c r="M144" s="37"/>
      <c r="O144"/>
    </row>
    <row r="145" spans="1:28" ht="27" hidden="1" x14ac:dyDescent="0.65">
      <c r="A145" s="13">
        <f t="shared" si="25"/>
        <v>19</v>
      </c>
      <c r="B145" s="14" t="str">
        <f t="shared" si="26"/>
        <v>/* 19 */        "",</v>
      </c>
      <c r="C145" s="20"/>
      <c r="D145" s="13">
        <f t="shared" si="27"/>
        <v>19</v>
      </c>
      <c r="E145" s="32" t="s">
        <v>1123</v>
      </c>
      <c r="F145" s="33">
        <v>35</v>
      </c>
      <c r="G145" s="34" t="s">
        <v>1214</v>
      </c>
      <c r="H145" s="30"/>
      <c r="I145" s="27"/>
      <c r="J145" s="28"/>
      <c r="K145" s="32"/>
      <c r="L145" s="33"/>
      <c r="M145" s="34"/>
      <c r="O145"/>
    </row>
    <row r="146" spans="1:28" ht="27" hidden="1" x14ac:dyDescent="0.65">
      <c r="A146" s="13">
        <f t="shared" si="25"/>
        <v>20</v>
      </c>
      <c r="B146" s="14" t="str">
        <f t="shared" si="26"/>
        <v>/* 20 */        "",</v>
      </c>
      <c r="D146" s="13">
        <f t="shared" si="27"/>
        <v>20</v>
      </c>
      <c r="E146" s="35" t="s">
        <v>1178</v>
      </c>
      <c r="F146" s="37">
        <v>2</v>
      </c>
      <c r="G146" s="37" t="s">
        <v>1214</v>
      </c>
      <c r="H146" s="31" t="s">
        <v>1117</v>
      </c>
      <c r="I146" s="29">
        <v>77</v>
      </c>
      <c r="J146" s="29"/>
      <c r="K146" s="35"/>
      <c r="L146" s="37"/>
      <c r="M146" s="37"/>
      <c r="O146"/>
    </row>
    <row r="147" spans="1:28" ht="27" hidden="1" x14ac:dyDescent="0.65">
      <c r="A147" s="13">
        <f t="shared" si="25"/>
        <v>21</v>
      </c>
      <c r="B147" s="14" t="str">
        <f t="shared" si="26"/>
        <v>/* 21 */        "",</v>
      </c>
      <c r="E147" s="32"/>
      <c r="F147" s="33"/>
      <c r="G147" s="34"/>
      <c r="H147" s="30"/>
      <c r="I147" s="27"/>
      <c r="J147" s="28"/>
      <c r="K147" s="32"/>
      <c r="L147" s="33"/>
      <c r="M147" s="34"/>
      <c r="O147"/>
    </row>
    <row r="148" spans="1:28" ht="27" hidden="1" x14ac:dyDescent="0.65">
      <c r="A148" s="13">
        <f t="shared" si="25"/>
        <v>22</v>
      </c>
      <c r="B148" s="14" t="str">
        <f t="shared" si="26"/>
        <v>/* 22 */        "",</v>
      </c>
      <c r="E148" s="35"/>
      <c r="F148" s="37"/>
      <c r="G148" s="37"/>
      <c r="H148" s="31"/>
      <c r="I148" s="29"/>
      <c r="J148" s="29"/>
      <c r="K148" s="35"/>
      <c r="L148" s="37"/>
      <c r="M148" s="37"/>
      <c r="O148"/>
    </row>
    <row r="149" spans="1:28" ht="27" hidden="1" x14ac:dyDescent="0.65">
      <c r="A149" s="13">
        <f t="shared" si="25"/>
        <v>23</v>
      </c>
      <c r="B149" s="14" t="str">
        <f t="shared" si="26"/>
        <v>/* 23 */        "",</v>
      </c>
      <c r="E149" s="32"/>
      <c r="F149" s="33"/>
      <c r="G149" s="34"/>
      <c r="H149" s="30"/>
      <c r="I149" s="27"/>
      <c r="J149" s="28"/>
      <c r="K149" s="32"/>
      <c r="L149" s="33"/>
      <c r="M149" s="34"/>
      <c r="O149"/>
    </row>
    <row r="150" spans="1:28" ht="27" hidden="1" x14ac:dyDescent="0.65">
      <c r="A150" s="13">
        <f t="shared" si="25"/>
        <v>24</v>
      </c>
      <c r="B150" s="14" t="str">
        <f t="shared" si="26"/>
        <v>/* 24 */        "",</v>
      </c>
      <c r="E150" s="35"/>
      <c r="F150" s="37"/>
      <c r="G150" s="37"/>
      <c r="H150" s="31"/>
      <c r="I150" s="29"/>
      <c r="J150" s="29"/>
      <c r="K150" s="35"/>
      <c r="L150" s="37"/>
      <c r="M150" s="37"/>
      <c r="O150"/>
    </row>
    <row r="151" spans="1:28" ht="27" hidden="1" x14ac:dyDescent="0.65">
      <c r="A151" s="13">
        <f t="shared" si="25"/>
        <v>25</v>
      </c>
      <c r="B151" s="14" t="str">
        <f t="shared" si="26"/>
        <v>/* 25 */        "",</v>
      </c>
      <c r="E151" s="32"/>
      <c r="F151" s="33"/>
      <c r="G151" s="34"/>
      <c r="H151" s="30"/>
      <c r="I151" s="27"/>
      <c r="J151" s="28"/>
      <c r="K151" s="32"/>
      <c r="L151" s="33"/>
      <c r="M151" s="34"/>
      <c r="O151"/>
    </row>
    <row r="152" spans="1:28" ht="27" hidden="1" x14ac:dyDescent="0.65">
      <c r="A152" s="13">
        <f t="shared" si="25"/>
        <v>26</v>
      </c>
      <c r="B152" s="14" t="str">
        <f t="shared" si="26"/>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[ac("La", "cp14","m"), ac("Mi","cp430","")],</v>
      </c>
      <c r="C155" s="14"/>
      <c r="D155" s="14">
        <f>A155</f>
        <v>1</v>
      </c>
      <c r="E155" s="44" t="s">
        <v>1211</v>
      </c>
      <c r="F155" s="38" t="str">
        <f t="shared" ref="F155:F180" si="28">IF(E127="","",E127)</f>
        <v>La</v>
      </c>
      <c r="G155" s="44" t="s">
        <v>1212</v>
      </c>
      <c r="H155" s="21">
        <f>IF(F127="","",F127)</f>
        <v>14</v>
      </c>
      <c r="I155" s="44" t="s">
        <v>1213</v>
      </c>
      <c r="J155" s="21" t="str">
        <f>IF(G127="","",G127)</f>
        <v>m</v>
      </c>
      <c r="K155" t="str">
        <f t="shared" ref="K155:K180" si="29">IF(L155="","""","""), ac(""")</f>
        <v>"), ac("</v>
      </c>
      <c r="L155" s="47" t="str">
        <f t="shared" ref="L155:L180" si="30">IF(H127="","",H127)</f>
        <v>Mi</v>
      </c>
      <c r="M155" s="52" t="str">
        <f t="shared" ref="M155:M180" si="31">IF(L155="","",""",""")</f>
        <v>","</v>
      </c>
      <c r="N155" s="53" t="str">
        <f t="shared" ref="N155:N180" si="32">IF(L155="","","cp")</f>
        <v>cp</v>
      </c>
      <c r="O155" s="25">
        <f t="shared" ref="O155:O180" si="33">IF(I127="","",I127)</f>
        <v>430</v>
      </c>
      <c r="P155" s="53" t="str">
        <f t="shared" ref="P155:P180" si="34">IF(L155="","",""",""")</f>
        <v>","</v>
      </c>
      <c r="Q155" s="25" t="str">
        <f t="shared" ref="Q155:Q180" si="35">IF(J127="","",J127)</f>
        <v/>
      </c>
      <c r="R155" t="str">
        <f>IF(S155="",IF(L155="",")],",""")],"),"), ac(")</f>
        <v>")],</v>
      </c>
      <c r="S155" s="38" t="str">
        <f t="shared" ref="S155:S180" si="36">IF(K127="","",K127)</f>
        <v/>
      </c>
      <c r="T155" s="44" t="str">
        <f t="shared" ref="T155:T180" si="37">IF(S155="","",""",""")</f>
        <v/>
      </c>
      <c r="U155" s="44" t="str">
        <f t="shared" ref="U155:U180" si="38">IF(S155="","","cp")</f>
        <v/>
      </c>
      <c r="V155" s="21" t="str">
        <f t="shared" ref="V155:V180" si="39">IF(L127="","",L127)</f>
        <v/>
      </c>
      <c r="W155" s="44" t="str">
        <f t="shared" ref="W155:W180" si="40">IF(S155="","",""",""")</f>
        <v/>
      </c>
      <c r="X155" s="21" t="str">
        <f t="shared" ref="X155:X180" si="41">IF(M127="","",M127)</f>
        <v/>
      </c>
      <c r="Y155" s="21" t="str">
        <f t="shared" ref="Y155:Y180" si="42">IF(S155="","",IF(L155="","",Z155))</f>
        <v/>
      </c>
      <c r="Z155" t="s">
        <v>1381</v>
      </c>
      <c r="AB155" s="9"/>
    </row>
    <row r="156" spans="1:28" ht="24" x14ac:dyDescent="0.55000000000000004">
      <c r="A156" s="13">
        <f>+A155+1</f>
        <v>2</v>
      </c>
      <c r="B156" s="14" t="str">
        <f t="shared" ref="B156:B180" si="43">_xlfn.CONCAT("/* ",A156,"*/      ",E156:Y156)</f>
        <v>/* 2*/      [ac("Re", "cp14","m"), ac("Fa","cp430","), ac(Mi","cp500","")],</v>
      </c>
      <c r="C156" s="14"/>
      <c r="D156" s="14">
        <f t="shared" ref="D156:D174" si="44">A156</f>
        <v>2</v>
      </c>
      <c r="E156" s="45" t="s">
        <v>1211</v>
      </c>
      <c r="F156" s="46" t="str">
        <f t="shared" si="28"/>
        <v>Re</v>
      </c>
      <c r="G156" s="45" t="s">
        <v>1212</v>
      </c>
      <c r="H156" s="24">
        <f>IF(F128="","",F128)</f>
        <v>14</v>
      </c>
      <c r="I156" s="45" t="s">
        <v>1213</v>
      </c>
      <c r="J156" s="24" t="str">
        <f>IF(G128="","",G128)</f>
        <v>m</v>
      </c>
      <c r="K156" t="str">
        <f t="shared" si="29"/>
        <v>"), ac("</v>
      </c>
      <c r="L156" s="48" t="str">
        <f t="shared" si="30"/>
        <v>Fa</v>
      </c>
      <c r="M156" s="54" t="str">
        <f t="shared" si="31"/>
        <v>","</v>
      </c>
      <c r="N156" s="55" t="str">
        <f t="shared" si="32"/>
        <v>cp</v>
      </c>
      <c r="O156" s="26">
        <f t="shared" si="33"/>
        <v>430</v>
      </c>
      <c r="P156" s="55" t="str">
        <f t="shared" si="34"/>
        <v>","</v>
      </c>
      <c r="Q156" s="26" t="str">
        <f t="shared" si="35"/>
        <v/>
      </c>
      <c r="R156" t="str">
        <f t="shared" ref="R156:R180" si="45">IF(S156="",IF(L156="",")],",""")],"),"), ac(")</f>
        <v>), ac(</v>
      </c>
      <c r="S156" s="46" t="str">
        <f t="shared" si="36"/>
        <v>Mi</v>
      </c>
      <c r="T156" s="45" t="str">
        <f t="shared" si="37"/>
        <v>","</v>
      </c>
      <c r="U156" s="45" t="str">
        <f t="shared" si="38"/>
        <v>cp</v>
      </c>
      <c r="V156" s="24">
        <f t="shared" si="39"/>
        <v>500</v>
      </c>
      <c r="W156" s="45" t="str">
        <f t="shared" si="40"/>
        <v>","</v>
      </c>
      <c r="X156" s="24" t="str">
        <f t="shared" si="41"/>
        <v/>
      </c>
      <c r="Y156" s="24" t="str">
        <f t="shared" si="42"/>
        <v>")],</v>
      </c>
      <c r="Z156" t="s">
        <v>1381</v>
      </c>
    </row>
    <row r="157" spans="1:28" ht="24" x14ac:dyDescent="0.55000000000000004">
      <c r="A157" s="13">
        <f t="shared" ref="A157:A180" si="46">+A156+1</f>
        <v>3</v>
      </c>
      <c r="B157" s="14" t="str">
        <f t="shared" si="43"/>
        <v>/* 3*/      [ac("La", "cp14","m"), ac("Mi","cp430","")],</v>
      </c>
      <c r="C157" s="14"/>
      <c r="D157" s="14">
        <f t="shared" si="44"/>
        <v>3</v>
      </c>
      <c r="E157" s="44" t="s">
        <v>1211</v>
      </c>
      <c r="F157" s="38" t="str">
        <f t="shared" si="28"/>
        <v>La</v>
      </c>
      <c r="G157" s="44" t="s">
        <v>1212</v>
      </c>
      <c r="H157" s="21">
        <f>IF(F129="","",F129)</f>
        <v>14</v>
      </c>
      <c r="I157" s="44" t="s">
        <v>1213</v>
      </c>
      <c r="J157" s="21" t="str">
        <f>IF(G129="","",G129)</f>
        <v>m</v>
      </c>
      <c r="K157" t="str">
        <f t="shared" si="29"/>
        <v>"), ac("</v>
      </c>
      <c r="L157" s="47" t="str">
        <f t="shared" si="30"/>
        <v>Mi</v>
      </c>
      <c r="M157" s="52" t="str">
        <f t="shared" si="31"/>
        <v>","</v>
      </c>
      <c r="N157" s="53" t="str">
        <f t="shared" si="32"/>
        <v>cp</v>
      </c>
      <c r="O157" s="25">
        <f t="shared" si="33"/>
        <v>430</v>
      </c>
      <c r="P157" s="53" t="str">
        <f t="shared" si="34"/>
        <v>","</v>
      </c>
      <c r="Q157" s="25" t="str">
        <f t="shared" si="35"/>
        <v/>
      </c>
      <c r="R157" t="str">
        <f t="shared" si="45"/>
        <v>")],</v>
      </c>
      <c r="S157" s="38" t="str">
        <f t="shared" si="36"/>
        <v/>
      </c>
      <c r="T157" s="44" t="str">
        <f t="shared" si="37"/>
        <v/>
      </c>
      <c r="U157" s="44" t="str">
        <f t="shared" si="38"/>
        <v/>
      </c>
      <c r="V157" s="21" t="str">
        <f t="shared" si="39"/>
        <v/>
      </c>
      <c r="W157" s="44" t="str">
        <f t="shared" si="40"/>
        <v/>
      </c>
      <c r="X157" s="21" t="str">
        <f t="shared" si="41"/>
        <v/>
      </c>
      <c r="Y157" s="21" t="str">
        <f t="shared" si="42"/>
        <v/>
      </c>
      <c r="Z157" t="s">
        <v>1381</v>
      </c>
    </row>
    <row r="158" spans="1:28" ht="24" x14ac:dyDescent="0.55000000000000004">
      <c r="A158" s="13">
        <f t="shared" si="46"/>
        <v>4</v>
      </c>
      <c r="B158" s="14" t="str">
        <f t="shared" si="43"/>
        <v>/* 4*/      [ac("Re", "cp14","m"), ac("Fa","cp430","), ac(Mi","cp500","")],</v>
      </c>
      <c r="C158" s="14"/>
      <c r="D158" s="14">
        <f t="shared" si="44"/>
        <v>4</v>
      </c>
      <c r="E158" s="45" t="s">
        <v>1211</v>
      </c>
      <c r="F158" s="46" t="str">
        <f t="shared" si="28"/>
        <v>Re</v>
      </c>
      <c r="G158" s="45" t="s">
        <v>1212</v>
      </c>
      <c r="H158" s="24">
        <f t="shared" ref="H158" si="47">IF(F130="","",F130)</f>
        <v>14</v>
      </c>
      <c r="I158" s="45" t="s">
        <v>1213</v>
      </c>
      <c r="J158" s="24" t="str">
        <f t="shared" ref="J158" si="48">IF(G130="","",G130)</f>
        <v>m</v>
      </c>
      <c r="K158" t="str">
        <f t="shared" si="29"/>
        <v>"), ac("</v>
      </c>
      <c r="L158" s="48" t="str">
        <f t="shared" si="30"/>
        <v>Fa</v>
      </c>
      <c r="M158" s="54" t="str">
        <f t="shared" si="31"/>
        <v>","</v>
      </c>
      <c r="N158" s="55" t="str">
        <f t="shared" si="32"/>
        <v>cp</v>
      </c>
      <c r="O158" s="26">
        <f t="shared" si="33"/>
        <v>430</v>
      </c>
      <c r="P158" s="55" t="str">
        <f t="shared" si="34"/>
        <v>","</v>
      </c>
      <c r="Q158" s="26" t="str">
        <f t="shared" si="35"/>
        <v/>
      </c>
      <c r="R158" t="str">
        <f t="shared" si="45"/>
        <v>), ac(</v>
      </c>
      <c r="S158" s="46" t="str">
        <f t="shared" si="36"/>
        <v>Mi</v>
      </c>
      <c r="T158" s="45" t="str">
        <f t="shared" si="37"/>
        <v>","</v>
      </c>
      <c r="U158" s="45" t="str">
        <f t="shared" si="38"/>
        <v>cp</v>
      </c>
      <c r="V158" s="24">
        <f t="shared" si="39"/>
        <v>500</v>
      </c>
      <c r="W158" s="45" t="str">
        <f t="shared" si="40"/>
        <v>","</v>
      </c>
      <c r="X158" s="24" t="str">
        <f t="shared" si="41"/>
        <v/>
      </c>
      <c r="Y158" s="24" t="str">
        <f t="shared" si="42"/>
        <v>")],</v>
      </c>
      <c r="Z158" t="s">
        <v>1381</v>
      </c>
    </row>
    <row r="159" spans="1:28" ht="24" x14ac:dyDescent="0.55000000000000004">
      <c r="A159" s="13">
        <f>+A158+1</f>
        <v>5</v>
      </c>
      <c r="B159" s="14" t="str">
        <f t="shared" si="43"/>
        <v>/* 5*/      [ac("La", "cp14","m"), ac("Mi","cp430","")],</v>
      </c>
      <c r="C159" s="14"/>
      <c r="D159" s="14">
        <f t="shared" si="44"/>
        <v>5</v>
      </c>
      <c r="E159" s="44" t="s">
        <v>1211</v>
      </c>
      <c r="F159" s="38" t="str">
        <f t="shared" si="28"/>
        <v>La</v>
      </c>
      <c r="G159" s="44" t="s">
        <v>1212</v>
      </c>
      <c r="H159" s="21">
        <f>IF(F131="","",F131)</f>
        <v>14</v>
      </c>
      <c r="I159" s="44" t="s">
        <v>1213</v>
      </c>
      <c r="J159" s="21" t="str">
        <f>IF(G131="","",G131)</f>
        <v>m</v>
      </c>
      <c r="K159" t="str">
        <f t="shared" si="29"/>
        <v>"), ac("</v>
      </c>
      <c r="L159" s="47" t="str">
        <f t="shared" si="30"/>
        <v>Mi</v>
      </c>
      <c r="M159" s="52" t="str">
        <f t="shared" si="31"/>
        <v>","</v>
      </c>
      <c r="N159" s="53" t="str">
        <f t="shared" si="32"/>
        <v>cp</v>
      </c>
      <c r="O159" s="25">
        <f t="shared" si="33"/>
        <v>430</v>
      </c>
      <c r="P159" s="53" t="str">
        <f t="shared" si="34"/>
        <v>","</v>
      </c>
      <c r="Q159" s="25" t="str">
        <f t="shared" si="35"/>
        <v/>
      </c>
      <c r="R159" t="str">
        <f t="shared" si="45"/>
        <v>")],</v>
      </c>
      <c r="S159" s="38" t="str">
        <f t="shared" si="36"/>
        <v/>
      </c>
      <c r="T159" s="44" t="str">
        <f t="shared" si="37"/>
        <v/>
      </c>
      <c r="U159" s="44" t="str">
        <f t="shared" si="38"/>
        <v/>
      </c>
      <c r="V159" s="21" t="str">
        <f t="shared" si="39"/>
        <v/>
      </c>
      <c r="W159" s="44" t="str">
        <f t="shared" si="40"/>
        <v/>
      </c>
      <c r="X159" s="21" t="str">
        <f t="shared" si="41"/>
        <v/>
      </c>
      <c r="Y159" s="21" t="str">
        <f t="shared" si="42"/>
        <v/>
      </c>
      <c r="Z159" t="s">
        <v>1381</v>
      </c>
    </row>
    <row r="160" spans="1:28" ht="24" x14ac:dyDescent="0.55000000000000004">
      <c r="A160" s="13">
        <f t="shared" si="46"/>
        <v>6</v>
      </c>
      <c r="B160" s="14" t="str">
        <f t="shared" si="43"/>
        <v>/* 6*/      [ac("Re", "cp14","m"), ac("Fa","cp430","), ac(Mi","cp500","")],</v>
      </c>
      <c r="C160" s="14"/>
      <c r="D160" s="14">
        <f t="shared" si="44"/>
        <v>6</v>
      </c>
      <c r="E160" s="45" t="s">
        <v>1211</v>
      </c>
      <c r="F160" s="46" t="str">
        <f t="shared" si="28"/>
        <v>Re</v>
      </c>
      <c r="G160" s="45" t="s">
        <v>1212</v>
      </c>
      <c r="H160" s="24">
        <f t="shared" ref="H160" si="49">IF(F132="","",F132)</f>
        <v>14</v>
      </c>
      <c r="I160" s="45" t="s">
        <v>1213</v>
      </c>
      <c r="J160" s="24" t="str">
        <f t="shared" ref="J160" si="50">IF(G132="","",G132)</f>
        <v>m</v>
      </c>
      <c r="K160" t="str">
        <f t="shared" si="29"/>
        <v>"), ac("</v>
      </c>
      <c r="L160" s="48" t="str">
        <f t="shared" si="30"/>
        <v>Fa</v>
      </c>
      <c r="M160" s="54" t="str">
        <f t="shared" si="31"/>
        <v>","</v>
      </c>
      <c r="N160" s="55" t="str">
        <f t="shared" si="32"/>
        <v>cp</v>
      </c>
      <c r="O160" s="26">
        <f t="shared" si="33"/>
        <v>430</v>
      </c>
      <c r="P160" s="55" t="str">
        <f t="shared" si="34"/>
        <v>","</v>
      </c>
      <c r="Q160" s="26" t="str">
        <f t="shared" si="35"/>
        <v/>
      </c>
      <c r="R160" t="str">
        <f t="shared" si="45"/>
        <v>), ac(</v>
      </c>
      <c r="S160" s="46" t="str">
        <f t="shared" si="36"/>
        <v>Mi</v>
      </c>
      <c r="T160" s="45" t="str">
        <f t="shared" si="37"/>
        <v>","</v>
      </c>
      <c r="U160" s="45" t="str">
        <f t="shared" si="38"/>
        <v>cp</v>
      </c>
      <c r="V160" s="24">
        <f t="shared" si="39"/>
        <v>500</v>
      </c>
      <c r="W160" s="45" t="str">
        <f t="shared" si="40"/>
        <v>","</v>
      </c>
      <c r="X160" s="24" t="str">
        <f t="shared" si="41"/>
        <v/>
      </c>
      <c r="Y160" s="24" t="str">
        <f t="shared" si="42"/>
        <v>")],</v>
      </c>
      <c r="Z160" t="s">
        <v>1381</v>
      </c>
    </row>
    <row r="161" spans="1:26" ht="24" hidden="1" x14ac:dyDescent="0.55000000000000004">
      <c r="A161" s="13">
        <f t="shared" si="46"/>
        <v>7</v>
      </c>
      <c r="B161" s="14" t="str">
        <f>_xlfn.CONCAT("/* ",A161,"*/      ",E161:Y161)</f>
        <v>/* 7*/      [ac("Fa", "cp14","maj7"), ac("Fa","cp350","), ac(Mi","cp480","")],</v>
      </c>
      <c r="C161" s="14"/>
      <c r="D161" s="14">
        <f t="shared" si="44"/>
        <v>7</v>
      </c>
      <c r="E161" s="44" t="s">
        <v>1211</v>
      </c>
      <c r="F161" s="38" t="str">
        <f t="shared" si="28"/>
        <v>Fa</v>
      </c>
      <c r="G161" s="44" t="s">
        <v>1212</v>
      </c>
      <c r="H161" s="21">
        <f>IF(F133="","",F133)</f>
        <v>14</v>
      </c>
      <c r="I161" s="44" t="s">
        <v>1213</v>
      </c>
      <c r="J161" s="21" t="str">
        <f>IF(G133="","",G133)</f>
        <v>maj7</v>
      </c>
      <c r="K161" t="str">
        <f t="shared" si="29"/>
        <v>"), ac("</v>
      </c>
      <c r="L161" s="47" t="str">
        <f t="shared" si="30"/>
        <v>Fa</v>
      </c>
      <c r="M161" s="52" t="str">
        <f t="shared" si="31"/>
        <v>","</v>
      </c>
      <c r="N161" s="53" t="str">
        <f t="shared" si="32"/>
        <v>cp</v>
      </c>
      <c r="O161" s="25">
        <f t="shared" si="33"/>
        <v>350</v>
      </c>
      <c r="P161" s="53" t="str">
        <f t="shared" si="34"/>
        <v>","</v>
      </c>
      <c r="Q161" s="25" t="str">
        <f t="shared" si="35"/>
        <v/>
      </c>
      <c r="R161" t="str">
        <f t="shared" si="45"/>
        <v>), ac(</v>
      </c>
      <c r="S161" s="38" t="str">
        <f t="shared" si="36"/>
        <v>Mi</v>
      </c>
      <c r="T161" s="44" t="str">
        <f t="shared" si="37"/>
        <v>","</v>
      </c>
      <c r="U161" s="44" t="str">
        <f t="shared" si="38"/>
        <v>cp</v>
      </c>
      <c r="V161" s="21">
        <f t="shared" si="39"/>
        <v>480</v>
      </c>
      <c r="W161" s="44" t="str">
        <f t="shared" si="40"/>
        <v>","</v>
      </c>
      <c r="X161" s="21" t="str">
        <f t="shared" si="41"/>
        <v/>
      </c>
      <c r="Y161" s="21" t="str">
        <f t="shared" si="42"/>
        <v>")],</v>
      </c>
      <c r="Z161" t="s">
        <v>1381</v>
      </c>
    </row>
    <row r="162" spans="1:26" ht="24" hidden="1" x14ac:dyDescent="0.55000000000000004">
      <c r="A162" s="13">
        <f t="shared" si="46"/>
        <v>8</v>
      </c>
      <c r="B162" s="14" t="str">
        <f t="shared" si="43"/>
        <v>/* 8*/      [ac("Re", "cp14","m"), ac("Mi","cp480","")],</v>
      </c>
      <c r="C162" s="14"/>
      <c r="D162" s="14">
        <f t="shared" si="44"/>
        <v>8</v>
      </c>
      <c r="E162" s="45" t="s">
        <v>1211</v>
      </c>
      <c r="F162" s="46" t="str">
        <f t="shared" si="28"/>
        <v>Re</v>
      </c>
      <c r="G162" s="45" t="s">
        <v>1212</v>
      </c>
      <c r="H162" s="24">
        <f t="shared" ref="H162" si="51">IF(F134="","",F134)</f>
        <v>14</v>
      </c>
      <c r="I162" s="45" t="s">
        <v>1213</v>
      </c>
      <c r="J162" s="24" t="str">
        <f t="shared" ref="J162" si="52">IF(G134="","",G134)</f>
        <v>m</v>
      </c>
      <c r="K162" t="str">
        <f t="shared" si="29"/>
        <v>"), ac("</v>
      </c>
      <c r="L162" s="48" t="str">
        <f t="shared" si="30"/>
        <v>Mi</v>
      </c>
      <c r="M162" s="54" t="str">
        <f t="shared" si="31"/>
        <v>","</v>
      </c>
      <c r="N162" s="55" t="str">
        <f t="shared" si="32"/>
        <v>cp</v>
      </c>
      <c r="O162" s="26">
        <f t="shared" si="33"/>
        <v>480</v>
      </c>
      <c r="P162" s="55" t="str">
        <f t="shared" si="34"/>
        <v>","</v>
      </c>
      <c r="Q162" s="26" t="str">
        <f t="shared" si="35"/>
        <v/>
      </c>
      <c r="R162" t="str">
        <f t="shared" si="45"/>
        <v>")],</v>
      </c>
      <c r="S162" s="46" t="str">
        <f t="shared" si="36"/>
        <v/>
      </c>
      <c r="T162" s="45" t="str">
        <f t="shared" si="37"/>
        <v/>
      </c>
      <c r="U162" s="45" t="str">
        <f t="shared" si="38"/>
        <v/>
      </c>
      <c r="V162" s="24" t="str">
        <f t="shared" si="39"/>
        <v/>
      </c>
      <c r="W162" s="45" t="str">
        <f t="shared" si="40"/>
        <v/>
      </c>
      <c r="X162" s="24" t="str">
        <f t="shared" si="41"/>
        <v/>
      </c>
      <c r="Y162" s="24" t="str">
        <f t="shared" si="42"/>
        <v/>
      </c>
      <c r="Z162" t="s">
        <v>1381</v>
      </c>
    </row>
    <row r="163" spans="1:26" ht="24" hidden="1" x14ac:dyDescent="0.55000000000000004">
      <c r="A163" s="13">
        <f>+A162+1</f>
        <v>9</v>
      </c>
      <c r="B163" s="14" t="str">
        <f t="shared" si="43"/>
        <v>/* 9*/      [ac("Fa", "cp14",""), ac("Mi","cp480","")],</v>
      </c>
      <c r="C163" s="14"/>
      <c r="D163" s="14">
        <f t="shared" si="44"/>
        <v>9</v>
      </c>
      <c r="E163" s="44" t="s">
        <v>1211</v>
      </c>
      <c r="F163" s="38" t="str">
        <f t="shared" si="28"/>
        <v>Fa</v>
      </c>
      <c r="G163" s="44" t="s">
        <v>1212</v>
      </c>
      <c r="H163" s="21">
        <f>IF(F135="","",F135)</f>
        <v>14</v>
      </c>
      <c r="I163" s="44" t="s">
        <v>1213</v>
      </c>
      <c r="J163" s="21" t="str">
        <f>IF(G135="","",G135)</f>
        <v/>
      </c>
      <c r="K163" t="str">
        <f t="shared" si="29"/>
        <v>"), ac("</v>
      </c>
      <c r="L163" s="47" t="str">
        <f t="shared" si="30"/>
        <v>Mi</v>
      </c>
      <c r="M163" s="52" t="str">
        <f t="shared" si="31"/>
        <v>","</v>
      </c>
      <c r="N163" s="53" t="str">
        <f t="shared" si="32"/>
        <v>cp</v>
      </c>
      <c r="O163" s="25">
        <f t="shared" si="33"/>
        <v>480</v>
      </c>
      <c r="P163" s="53" t="str">
        <f t="shared" si="34"/>
        <v>","</v>
      </c>
      <c r="Q163" s="25" t="str">
        <f t="shared" si="35"/>
        <v/>
      </c>
      <c r="R163" t="str">
        <f t="shared" si="45"/>
        <v>")],</v>
      </c>
      <c r="S163" s="38" t="str">
        <f t="shared" si="36"/>
        <v/>
      </c>
      <c r="T163" s="44" t="str">
        <f t="shared" si="37"/>
        <v/>
      </c>
      <c r="U163" s="44" t="str">
        <f t="shared" si="38"/>
        <v/>
      </c>
      <c r="V163" s="21" t="str">
        <f t="shared" si="39"/>
        <v/>
      </c>
      <c r="W163" s="44" t="str">
        <f t="shared" si="40"/>
        <v/>
      </c>
      <c r="X163" s="21" t="str">
        <f t="shared" si="41"/>
        <v/>
      </c>
      <c r="Y163" s="21" t="str">
        <f t="shared" si="42"/>
        <v/>
      </c>
      <c r="Z163" t="s">
        <v>1381</v>
      </c>
    </row>
    <row r="164" spans="1:26" ht="24" hidden="1" x14ac:dyDescent="0.55000000000000004">
      <c r="A164" s="13">
        <f t="shared" si="46"/>
        <v>10</v>
      </c>
      <c r="B164" s="14" t="str">
        <f t="shared" si="43"/>
        <v>/* 10*/      [ac("Fa", "cp14",""), ac("Mi","cp480","")],</v>
      </c>
      <c r="C164" s="14"/>
      <c r="D164" s="14">
        <f t="shared" si="44"/>
        <v>10</v>
      </c>
      <c r="E164" s="45" t="s">
        <v>1211</v>
      </c>
      <c r="F164" s="46" t="str">
        <f t="shared" si="28"/>
        <v>Fa</v>
      </c>
      <c r="G164" s="45" t="s">
        <v>1212</v>
      </c>
      <c r="H164" s="24">
        <f t="shared" ref="H164" si="53">IF(F136="","",F136)</f>
        <v>14</v>
      </c>
      <c r="I164" s="45" t="s">
        <v>1213</v>
      </c>
      <c r="J164" s="24" t="str">
        <f t="shared" ref="J164" si="54">IF(G136="","",G136)</f>
        <v/>
      </c>
      <c r="K164" t="str">
        <f t="shared" si="29"/>
        <v>"), ac("</v>
      </c>
      <c r="L164" s="48" t="str">
        <f t="shared" si="30"/>
        <v>Mi</v>
      </c>
      <c r="M164" s="54" t="str">
        <f t="shared" si="31"/>
        <v>","</v>
      </c>
      <c r="N164" s="55" t="str">
        <f t="shared" si="32"/>
        <v>cp</v>
      </c>
      <c r="O164" s="26">
        <f t="shared" si="33"/>
        <v>480</v>
      </c>
      <c r="P164" s="55" t="str">
        <f t="shared" si="34"/>
        <v>","</v>
      </c>
      <c r="Q164" s="26" t="str">
        <f t="shared" si="35"/>
        <v/>
      </c>
      <c r="R164" t="str">
        <f t="shared" si="45"/>
        <v>")],</v>
      </c>
      <c r="S164" s="46" t="str">
        <f t="shared" si="36"/>
        <v/>
      </c>
      <c r="T164" s="45" t="str">
        <f t="shared" si="37"/>
        <v/>
      </c>
      <c r="U164" s="45" t="str">
        <f t="shared" si="38"/>
        <v/>
      </c>
      <c r="V164" s="24" t="str">
        <f t="shared" si="39"/>
        <v/>
      </c>
      <c r="W164" s="45" t="str">
        <f t="shared" si="40"/>
        <v/>
      </c>
      <c r="X164" s="24" t="str">
        <f t="shared" si="41"/>
        <v/>
      </c>
      <c r="Y164" s="24" t="str">
        <f t="shared" si="42"/>
        <v/>
      </c>
      <c r="Z164" t="s">
        <v>1381</v>
      </c>
    </row>
    <row r="165" spans="1:26" ht="24" hidden="1" x14ac:dyDescent="0.55000000000000004">
      <c r="A165" s="13">
        <f t="shared" si="46"/>
        <v>11</v>
      </c>
      <c r="B165" s="14" t="str">
        <f t="shared" si="43"/>
        <v>/* 11*/      [ac("Fa", "cp14",""), ac("Mi","cp480","")],</v>
      </c>
      <c r="C165" s="14"/>
      <c r="D165" s="14">
        <f t="shared" si="44"/>
        <v>11</v>
      </c>
      <c r="E165" s="44" t="s">
        <v>1211</v>
      </c>
      <c r="F165" s="38" t="str">
        <f t="shared" si="28"/>
        <v>Fa</v>
      </c>
      <c r="G165" s="44" t="s">
        <v>1212</v>
      </c>
      <c r="H165" s="21">
        <f>IF(F137="","",F137)</f>
        <v>14</v>
      </c>
      <c r="I165" s="44" t="s">
        <v>1213</v>
      </c>
      <c r="J165" s="21" t="str">
        <f>IF(G137="","",G137)</f>
        <v/>
      </c>
      <c r="K165" t="str">
        <f t="shared" si="29"/>
        <v>"), ac("</v>
      </c>
      <c r="L165" s="47" t="str">
        <f t="shared" si="30"/>
        <v>Mi</v>
      </c>
      <c r="M165" s="52" t="str">
        <f t="shared" si="31"/>
        <v>","</v>
      </c>
      <c r="N165" s="53" t="str">
        <f t="shared" si="32"/>
        <v>cp</v>
      </c>
      <c r="O165" s="25">
        <f t="shared" si="33"/>
        <v>480</v>
      </c>
      <c r="P165" s="53" t="str">
        <f t="shared" si="34"/>
        <v>","</v>
      </c>
      <c r="Q165" s="25" t="str">
        <f t="shared" si="35"/>
        <v/>
      </c>
      <c r="R165" t="str">
        <f t="shared" si="45"/>
        <v>")],</v>
      </c>
      <c r="S165" s="38" t="str">
        <f t="shared" si="36"/>
        <v/>
      </c>
      <c r="T165" s="44" t="str">
        <f t="shared" si="37"/>
        <v/>
      </c>
      <c r="U165" s="44" t="str">
        <f t="shared" si="38"/>
        <v/>
      </c>
      <c r="V165" s="21" t="str">
        <f t="shared" si="39"/>
        <v/>
      </c>
      <c r="W165" s="44" t="str">
        <f t="shared" si="40"/>
        <v/>
      </c>
      <c r="X165" s="21" t="str">
        <f t="shared" si="41"/>
        <v/>
      </c>
      <c r="Y165" s="21" t="str">
        <f t="shared" si="42"/>
        <v/>
      </c>
      <c r="Z165" t="s">
        <v>1381</v>
      </c>
    </row>
    <row r="166" spans="1:26" ht="24" hidden="1" x14ac:dyDescent="0.55000000000000004">
      <c r="A166" s="13">
        <f t="shared" si="46"/>
        <v>12</v>
      </c>
      <c r="B166" s="14" t="str">
        <f t="shared" si="43"/>
        <v>/* 12*/      [ac("Mi", "cp18","")],</v>
      </c>
      <c r="C166" s="14"/>
      <c r="D166" s="14">
        <f t="shared" si="44"/>
        <v>12</v>
      </c>
      <c r="E166" s="45" t="s">
        <v>1211</v>
      </c>
      <c r="F166" s="46" t="str">
        <f t="shared" si="28"/>
        <v>Mi</v>
      </c>
      <c r="G166" s="45" t="s">
        <v>1212</v>
      </c>
      <c r="H166" s="24">
        <f t="shared" ref="H166" si="55">IF(F138="","",F138)</f>
        <v>18</v>
      </c>
      <c r="I166" s="45" t="s">
        <v>1213</v>
      </c>
      <c r="J166" s="24" t="str">
        <f t="shared" ref="J166" si="56">IF(G138="","",G138)</f>
        <v/>
      </c>
      <c r="K166" t="str">
        <f t="shared" si="29"/>
        <v>"</v>
      </c>
      <c r="L166" s="48" t="str">
        <f t="shared" si="30"/>
        <v/>
      </c>
      <c r="M166" s="54" t="str">
        <f t="shared" si="31"/>
        <v/>
      </c>
      <c r="N166" s="55" t="str">
        <f t="shared" si="32"/>
        <v/>
      </c>
      <c r="O166" s="26" t="str">
        <f t="shared" si="33"/>
        <v/>
      </c>
      <c r="P166" s="55" t="str">
        <f t="shared" si="34"/>
        <v/>
      </c>
      <c r="Q166" s="26" t="str">
        <f t="shared" si="35"/>
        <v/>
      </c>
      <c r="R166" t="str">
        <f t="shared" si="45"/>
        <v>)],</v>
      </c>
      <c r="S166" s="46" t="str">
        <f t="shared" si="36"/>
        <v/>
      </c>
      <c r="T166" s="45" t="str">
        <f t="shared" si="37"/>
        <v/>
      </c>
      <c r="U166" s="45" t="str">
        <f t="shared" si="38"/>
        <v/>
      </c>
      <c r="V166" s="24" t="str">
        <f t="shared" si="39"/>
        <v/>
      </c>
      <c r="W166" s="45" t="str">
        <f t="shared" si="40"/>
        <v/>
      </c>
      <c r="X166" s="24" t="str">
        <f t="shared" si="41"/>
        <v/>
      </c>
      <c r="Y166" s="24" t="str">
        <f t="shared" si="42"/>
        <v/>
      </c>
      <c r="Z166" t="s">
        <v>1381</v>
      </c>
    </row>
    <row r="167" spans="1:26" ht="24" hidden="1" x14ac:dyDescent="0.55000000000000004">
      <c r="A167" s="13">
        <f>+A166+1</f>
        <v>13</v>
      </c>
      <c r="B167" s="14" t="str">
        <f t="shared" si="43"/>
        <v>/* 13*/      [ac("Sol", "cp18",""), ac("La","cp20","m")],</v>
      </c>
      <c r="C167" s="14"/>
      <c r="D167" s="14">
        <f t="shared" si="44"/>
        <v>13</v>
      </c>
      <c r="E167" s="44" t="s">
        <v>1211</v>
      </c>
      <c r="F167" s="38" t="str">
        <f t="shared" si="28"/>
        <v>Sol</v>
      </c>
      <c r="G167" s="44" t="s">
        <v>1212</v>
      </c>
      <c r="H167" s="21">
        <f>IF(F139="","",F139)</f>
        <v>18</v>
      </c>
      <c r="I167" s="44" t="s">
        <v>1213</v>
      </c>
      <c r="J167" s="21" t="str">
        <f>IF(G139="","",G139)</f>
        <v/>
      </c>
      <c r="K167" t="str">
        <f t="shared" si="29"/>
        <v>"), ac("</v>
      </c>
      <c r="L167" s="47" t="str">
        <f t="shared" si="30"/>
        <v>La</v>
      </c>
      <c r="M167" s="52" t="str">
        <f t="shared" si="31"/>
        <v>","</v>
      </c>
      <c r="N167" s="53" t="str">
        <f t="shared" si="32"/>
        <v>cp</v>
      </c>
      <c r="O167" s="25">
        <f t="shared" si="33"/>
        <v>20</v>
      </c>
      <c r="P167" s="53" t="str">
        <f t="shared" si="34"/>
        <v>","</v>
      </c>
      <c r="Q167" s="25" t="str">
        <f t="shared" si="35"/>
        <v>m</v>
      </c>
      <c r="R167" t="str">
        <f t="shared" si="45"/>
        <v>")],</v>
      </c>
      <c r="S167" s="38" t="str">
        <f t="shared" si="36"/>
        <v/>
      </c>
      <c r="T167" s="44" t="str">
        <f t="shared" si="37"/>
        <v/>
      </c>
      <c r="U167" s="44" t="str">
        <f t="shared" si="38"/>
        <v/>
      </c>
      <c r="V167" s="21" t="str">
        <f t="shared" si="39"/>
        <v/>
      </c>
      <c r="W167" s="44" t="str">
        <f t="shared" si="40"/>
        <v/>
      </c>
      <c r="X167" s="21" t="str">
        <f t="shared" si="41"/>
        <v/>
      </c>
      <c r="Y167" s="21" t="str">
        <f t="shared" si="42"/>
        <v/>
      </c>
      <c r="Z167" t="s">
        <v>1381</v>
      </c>
    </row>
    <row r="168" spans="1:26" ht="24" hidden="1" x14ac:dyDescent="0.55000000000000004">
      <c r="A168" s="13">
        <f t="shared" si="46"/>
        <v>14</v>
      </c>
      <c r="B168" s="14" t="str">
        <f t="shared" si="43"/>
        <v>/* 14*/      [ac("La", "cp35","m")],</v>
      </c>
      <c r="C168" s="14"/>
      <c r="D168" s="14">
        <f t="shared" si="44"/>
        <v>14</v>
      </c>
      <c r="E168" s="45" t="s">
        <v>1211</v>
      </c>
      <c r="F168" s="46" t="str">
        <f t="shared" si="28"/>
        <v>La</v>
      </c>
      <c r="G168" s="45" t="s">
        <v>1212</v>
      </c>
      <c r="H168" s="24">
        <f t="shared" ref="H168" si="57">IF(F140="","",F140)</f>
        <v>35</v>
      </c>
      <c r="I168" s="45" t="s">
        <v>1213</v>
      </c>
      <c r="J168" s="24" t="str">
        <f t="shared" ref="J168" si="58">IF(G140="","",G140)</f>
        <v>m</v>
      </c>
      <c r="K168" t="str">
        <f t="shared" si="29"/>
        <v>"</v>
      </c>
      <c r="L168" s="48" t="str">
        <f t="shared" si="30"/>
        <v/>
      </c>
      <c r="M168" s="54" t="str">
        <f t="shared" si="31"/>
        <v/>
      </c>
      <c r="N168" s="55" t="str">
        <f t="shared" si="32"/>
        <v/>
      </c>
      <c r="O168" s="26" t="str">
        <f t="shared" si="33"/>
        <v/>
      </c>
      <c r="P168" s="55" t="str">
        <f t="shared" si="34"/>
        <v/>
      </c>
      <c r="Q168" s="26" t="str">
        <f t="shared" si="35"/>
        <v/>
      </c>
      <c r="R168" t="str">
        <f t="shared" si="45"/>
        <v>)],</v>
      </c>
      <c r="S168" s="46" t="str">
        <f t="shared" si="36"/>
        <v/>
      </c>
      <c r="T168" s="45" t="str">
        <f t="shared" si="37"/>
        <v/>
      </c>
      <c r="U168" s="45" t="str">
        <f t="shared" si="38"/>
        <v/>
      </c>
      <c r="V168" s="24" t="str">
        <f t="shared" si="39"/>
        <v/>
      </c>
      <c r="W168" s="45" t="str">
        <f t="shared" si="40"/>
        <v/>
      </c>
      <c r="X168" s="24" t="str">
        <f t="shared" si="41"/>
        <v/>
      </c>
      <c r="Y168" s="24" t="str">
        <f t="shared" si="42"/>
        <v/>
      </c>
      <c r="Z168" t="s">
        <v>1381</v>
      </c>
    </row>
    <row r="169" spans="1:26" ht="24" hidden="1" x14ac:dyDescent="0.55000000000000004">
      <c r="A169" s="13">
        <f t="shared" si="46"/>
        <v>15</v>
      </c>
      <c r="B169" s="14" t="str">
        <f t="shared" si="43"/>
        <v>/* 15*/      [ac("Re", "cp2","m"), ac("Mi","cp77","")],</v>
      </c>
      <c r="C169" s="14"/>
      <c r="D169" s="14">
        <f t="shared" si="44"/>
        <v>15</v>
      </c>
      <c r="E169" s="44" t="s">
        <v>1211</v>
      </c>
      <c r="F169" s="38" t="str">
        <f t="shared" si="28"/>
        <v>Re</v>
      </c>
      <c r="G169" s="44" t="s">
        <v>1212</v>
      </c>
      <c r="H169" s="21">
        <f>IF(F141="","",F141)</f>
        <v>2</v>
      </c>
      <c r="I169" s="44" t="s">
        <v>1213</v>
      </c>
      <c r="J169" s="21" t="str">
        <f>IF(G141="","",G141)</f>
        <v>m</v>
      </c>
      <c r="K169" t="str">
        <f t="shared" si="29"/>
        <v>"), ac("</v>
      </c>
      <c r="L169" s="47" t="str">
        <f t="shared" si="30"/>
        <v>Mi</v>
      </c>
      <c r="M169" s="52" t="str">
        <f t="shared" si="31"/>
        <v>","</v>
      </c>
      <c r="N169" s="53" t="str">
        <f t="shared" si="32"/>
        <v>cp</v>
      </c>
      <c r="O169" s="25">
        <f t="shared" si="33"/>
        <v>77</v>
      </c>
      <c r="P169" s="53" t="str">
        <f t="shared" si="34"/>
        <v>","</v>
      </c>
      <c r="Q169" s="25" t="str">
        <f t="shared" si="35"/>
        <v/>
      </c>
      <c r="R169" t="str">
        <f t="shared" si="45"/>
        <v>")],</v>
      </c>
      <c r="S169" s="38" t="str">
        <f t="shared" si="36"/>
        <v/>
      </c>
      <c r="T169" s="44" t="str">
        <f t="shared" si="37"/>
        <v/>
      </c>
      <c r="U169" s="44" t="str">
        <f t="shared" si="38"/>
        <v/>
      </c>
      <c r="V169" s="21" t="str">
        <f t="shared" si="39"/>
        <v/>
      </c>
      <c r="W169" s="44" t="str">
        <f t="shared" si="40"/>
        <v/>
      </c>
      <c r="X169" s="21" t="str">
        <f t="shared" si="41"/>
        <v/>
      </c>
      <c r="Y169" s="21" t="str">
        <f t="shared" si="42"/>
        <v/>
      </c>
      <c r="Z169" t="s">
        <v>1381</v>
      </c>
    </row>
    <row r="170" spans="1:26" ht="24" hidden="1" x14ac:dyDescent="0.55000000000000004">
      <c r="A170" s="13">
        <f t="shared" si="46"/>
        <v>16</v>
      </c>
      <c r="B170" s="14" t="str">
        <f t="shared" si="43"/>
        <v>/* 16*/      [ac("La", "cp2","m")],</v>
      </c>
      <c r="C170" s="14"/>
      <c r="D170" s="14">
        <f t="shared" si="44"/>
        <v>16</v>
      </c>
      <c r="E170" s="45" t="s">
        <v>1211</v>
      </c>
      <c r="F170" s="46" t="str">
        <f t="shared" si="28"/>
        <v>La</v>
      </c>
      <c r="G170" s="45" t="s">
        <v>1212</v>
      </c>
      <c r="H170" s="24">
        <f t="shared" ref="H170" si="59">IF(F142="","",F142)</f>
        <v>2</v>
      </c>
      <c r="I170" s="45" t="s">
        <v>1213</v>
      </c>
      <c r="J170" s="24" t="str">
        <f t="shared" ref="J170" si="60">IF(G142="","",G142)</f>
        <v>m</v>
      </c>
      <c r="K170" t="str">
        <f t="shared" si="29"/>
        <v>"</v>
      </c>
      <c r="L170" s="48" t="str">
        <f t="shared" si="30"/>
        <v/>
      </c>
      <c r="M170" s="54" t="str">
        <f t="shared" si="31"/>
        <v/>
      </c>
      <c r="N170" s="55" t="str">
        <f t="shared" si="32"/>
        <v/>
      </c>
      <c r="O170" s="26" t="str">
        <f t="shared" si="33"/>
        <v/>
      </c>
      <c r="P170" s="55" t="str">
        <f t="shared" si="34"/>
        <v/>
      </c>
      <c r="Q170" s="26" t="str">
        <f t="shared" si="35"/>
        <v/>
      </c>
      <c r="R170" t="str">
        <f t="shared" si="45"/>
        <v>)],</v>
      </c>
      <c r="S170" s="46" t="str">
        <f t="shared" si="36"/>
        <v/>
      </c>
      <c r="T170" s="45" t="str">
        <f t="shared" si="37"/>
        <v/>
      </c>
      <c r="U170" s="45" t="str">
        <f t="shared" si="38"/>
        <v/>
      </c>
      <c r="V170" s="24" t="str">
        <f t="shared" si="39"/>
        <v/>
      </c>
      <c r="W170" s="45" t="str">
        <f t="shared" si="40"/>
        <v/>
      </c>
      <c r="X170" s="24" t="str">
        <f t="shared" si="41"/>
        <v/>
      </c>
      <c r="Y170" s="24" t="str">
        <f t="shared" si="42"/>
        <v/>
      </c>
      <c r="Z170" t="s">
        <v>1381</v>
      </c>
    </row>
    <row r="171" spans="1:26" ht="24" hidden="1" x14ac:dyDescent="0.55000000000000004">
      <c r="A171" s="13">
        <f t="shared" si="46"/>
        <v>17</v>
      </c>
      <c r="B171" s="14" t="str">
        <f t="shared" si="43"/>
        <v>/* 17*/      [ac("Re", "cp44","m")],</v>
      </c>
      <c r="C171" s="14"/>
      <c r="D171" s="14">
        <f t="shared" si="44"/>
        <v>17</v>
      </c>
      <c r="E171" s="44" t="s">
        <v>1211</v>
      </c>
      <c r="F171" s="38" t="str">
        <f t="shared" si="28"/>
        <v>Re</v>
      </c>
      <c r="G171" s="44" t="s">
        <v>1212</v>
      </c>
      <c r="H171" s="21">
        <f>IF(F143="","",F143)</f>
        <v>44</v>
      </c>
      <c r="I171" s="44" t="s">
        <v>1213</v>
      </c>
      <c r="J171" s="21" t="str">
        <f>IF(G143="","",G143)</f>
        <v>m</v>
      </c>
      <c r="K171" t="str">
        <f t="shared" si="29"/>
        <v>"</v>
      </c>
      <c r="L171" s="47" t="str">
        <f t="shared" si="30"/>
        <v/>
      </c>
      <c r="M171" s="52" t="str">
        <f t="shared" si="31"/>
        <v/>
      </c>
      <c r="N171" s="53" t="str">
        <f t="shared" si="32"/>
        <v/>
      </c>
      <c r="O171" s="25" t="str">
        <f t="shared" si="33"/>
        <v/>
      </c>
      <c r="P171" s="53" t="str">
        <f t="shared" si="34"/>
        <v/>
      </c>
      <c r="Q171" s="25" t="str">
        <f t="shared" si="35"/>
        <v/>
      </c>
      <c r="R171" t="str">
        <f t="shared" si="45"/>
        <v>)],</v>
      </c>
      <c r="S171" s="38" t="str">
        <f t="shared" si="36"/>
        <v/>
      </c>
      <c r="T171" s="44" t="str">
        <f t="shared" si="37"/>
        <v/>
      </c>
      <c r="U171" s="44" t="str">
        <f t="shared" si="38"/>
        <v/>
      </c>
      <c r="V171" s="21" t="str">
        <f t="shared" si="39"/>
        <v/>
      </c>
      <c r="W171" s="44" t="str">
        <f t="shared" si="40"/>
        <v/>
      </c>
      <c r="X171" s="21" t="str">
        <f t="shared" si="41"/>
        <v/>
      </c>
      <c r="Y171" s="21" t="str">
        <f t="shared" si="42"/>
        <v/>
      </c>
      <c r="Z171" t="s">
        <v>1381</v>
      </c>
    </row>
    <row r="172" spans="1:26" ht="24" hidden="1" x14ac:dyDescent="0.55000000000000004">
      <c r="A172" s="13">
        <f t="shared" si="46"/>
        <v>18</v>
      </c>
      <c r="B172" s="14" t="str">
        <f t="shared" si="43"/>
        <v>/* 18*/      [ac("Mi", "cp14","")],</v>
      </c>
      <c r="C172" s="14"/>
      <c r="D172" s="14">
        <f t="shared" si="44"/>
        <v>18</v>
      </c>
      <c r="E172" s="45" t="s">
        <v>1211</v>
      </c>
      <c r="F172" s="46" t="str">
        <f t="shared" si="28"/>
        <v>Mi</v>
      </c>
      <c r="G172" s="45" t="s">
        <v>1212</v>
      </c>
      <c r="H172" s="24">
        <f t="shared" ref="H172" si="61">IF(F144="","",F144)</f>
        <v>14</v>
      </c>
      <c r="I172" s="45" t="s">
        <v>1213</v>
      </c>
      <c r="J172" s="24" t="str">
        <f t="shared" ref="J172" si="62">IF(G144="","",G144)</f>
        <v/>
      </c>
      <c r="K172" t="str">
        <f t="shared" si="29"/>
        <v>"</v>
      </c>
      <c r="L172" s="48" t="str">
        <f t="shared" si="30"/>
        <v/>
      </c>
      <c r="M172" s="54" t="str">
        <f t="shared" si="31"/>
        <v/>
      </c>
      <c r="N172" s="55" t="str">
        <f t="shared" si="32"/>
        <v/>
      </c>
      <c r="O172" s="26" t="str">
        <f t="shared" si="33"/>
        <v/>
      </c>
      <c r="P172" s="55" t="str">
        <f t="shared" si="34"/>
        <v/>
      </c>
      <c r="Q172" s="26" t="str">
        <f t="shared" si="35"/>
        <v/>
      </c>
      <c r="R172" t="str">
        <f t="shared" si="45"/>
        <v>)],</v>
      </c>
      <c r="S172" s="46" t="str">
        <f t="shared" si="36"/>
        <v/>
      </c>
      <c r="T172" s="45" t="str">
        <f t="shared" si="37"/>
        <v/>
      </c>
      <c r="U172" s="45" t="str">
        <f t="shared" si="38"/>
        <v/>
      </c>
      <c r="V172" s="24" t="str">
        <f t="shared" si="39"/>
        <v/>
      </c>
      <c r="W172" s="45" t="str">
        <f t="shared" si="40"/>
        <v/>
      </c>
      <c r="X172" s="24" t="str">
        <f t="shared" si="41"/>
        <v/>
      </c>
      <c r="Y172" s="24" t="str">
        <f t="shared" si="42"/>
        <v/>
      </c>
      <c r="Z172" t="s">
        <v>1381</v>
      </c>
    </row>
    <row r="173" spans="1:26" ht="24" hidden="1" x14ac:dyDescent="0.55000000000000004">
      <c r="A173" s="13">
        <f t="shared" si="46"/>
        <v>19</v>
      </c>
      <c r="B173" s="14" t="str">
        <f t="shared" si="43"/>
        <v>/* 19*/      [ac("La", "cp35","m")],</v>
      </c>
      <c r="C173" s="14"/>
      <c r="D173" s="14">
        <f t="shared" si="44"/>
        <v>19</v>
      </c>
      <c r="E173" s="44" t="s">
        <v>1211</v>
      </c>
      <c r="F173" s="38" t="str">
        <f t="shared" si="28"/>
        <v>La</v>
      </c>
      <c r="G173" s="44" t="s">
        <v>1212</v>
      </c>
      <c r="H173" s="21">
        <f>IF(F145="","",F145)</f>
        <v>35</v>
      </c>
      <c r="I173" s="44" t="s">
        <v>1213</v>
      </c>
      <c r="J173" s="21" t="str">
        <f>IF(G145="","",G145)</f>
        <v>m</v>
      </c>
      <c r="K173" t="str">
        <f t="shared" si="29"/>
        <v>"</v>
      </c>
      <c r="L173" s="47" t="str">
        <f t="shared" si="30"/>
        <v/>
      </c>
      <c r="M173" s="52" t="str">
        <f t="shared" si="31"/>
        <v/>
      </c>
      <c r="N173" s="53" t="str">
        <f t="shared" si="32"/>
        <v/>
      </c>
      <c r="O173" s="25" t="str">
        <f t="shared" si="33"/>
        <v/>
      </c>
      <c r="P173" s="53" t="str">
        <f t="shared" si="34"/>
        <v/>
      </c>
      <c r="Q173" s="25" t="str">
        <f t="shared" si="35"/>
        <v/>
      </c>
      <c r="R173" t="str">
        <f t="shared" si="45"/>
        <v>)],</v>
      </c>
      <c r="S173" s="38" t="str">
        <f t="shared" si="36"/>
        <v/>
      </c>
      <c r="T173" s="44" t="str">
        <f t="shared" si="37"/>
        <v/>
      </c>
      <c r="U173" s="44" t="str">
        <f t="shared" si="38"/>
        <v/>
      </c>
      <c r="V173" s="21" t="str">
        <f t="shared" si="39"/>
        <v/>
      </c>
      <c r="W173" s="44" t="str">
        <f t="shared" si="40"/>
        <v/>
      </c>
      <c r="X173" s="21" t="str">
        <f t="shared" si="41"/>
        <v/>
      </c>
      <c r="Y173" s="21" t="str">
        <f t="shared" si="42"/>
        <v/>
      </c>
      <c r="Z173" t="s">
        <v>1381</v>
      </c>
    </row>
    <row r="174" spans="1:26" ht="24" hidden="1" x14ac:dyDescent="0.55000000000000004">
      <c r="A174" s="13">
        <f t="shared" si="46"/>
        <v>20</v>
      </c>
      <c r="B174" s="14" t="str">
        <f t="shared" si="43"/>
        <v>/* 20*/      [ac("Re", "cp2","m"), ac("Mi","cp77","")],</v>
      </c>
      <c r="C174" s="14"/>
      <c r="D174" s="14">
        <f t="shared" si="44"/>
        <v>20</v>
      </c>
      <c r="E174" s="45" t="s">
        <v>1211</v>
      </c>
      <c r="F174" s="46" t="str">
        <f t="shared" si="28"/>
        <v>Re</v>
      </c>
      <c r="G174" s="45" t="s">
        <v>1212</v>
      </c>
      <c r="H174" s="24">
        <f t="shared" ref="H174" si="63">IF(F146="","",F146)</f>
        <v>2</v>
      </c>
      <c r="I174" s="45" t="s">
        <v>1213</v>
      </c>
      <c r="J174" s="24" t="str">
        <f t="shared" ref="J174" si="64">IF(G146="","",G146)</f>
        <v>m</v>
      </c>
      <c r="K174" t="str">
        <f t="shared" si="29"/>
        <v>"), ac("</v>
      </c>
      <c r="L174" s="48" t="str">
        <f t="shared" si="30"/>
        <v>Mi</v>
      </c>
      <c r="M174" s="54" t="str">
        <f t="shared" si="31"/>
        <v>","</v>
      </c>
      <c r="N174" s="55" t="str">
        <f t="shared" si="32"/>
        <v>cp</v>
      </c>
      <c r="O174" s="26">
        <f t="shared" si="33"/>
        <v>77</v>
      </c>
      <c r="P174" s="55" t="str">
        <f t="shared" si="34"/>
        <v>","</v>
      </c>
      <c r="Q174" s="26" t="str">
        <f t="shared" si="35"/>
        <v/>
      </c>
      <c r="R174" t="str">
        <f t="shared" si="45"/>
        <v>")],</v>
      </c>
      <c r="S174" s="46" t="str">
        <f t="shared" si="36"/>
        <v/>
      </c>
      <c r="T174" s="45" t="str">
        <f t="shared" si="37"/>
        <v/>
      </c>
      <c r="U174" s="45" t="str">
        <f t="shared" si="38"/>
        <v/>
      </c>
      <c r="V174" s="24" t="str">
        <f t="shared" si="39"/>
        <v/>
      </c>
      <c r="W174" s="45" t="str">
        <f t="shared" si="40"/>
        <v/>
      </c>
      <c r="X174" s="24" t="str">
        <f t="shared" si="41"/>
        <v/>
      </c>
      <c r="Y174" s="24" t="str">
        <f t="shared" si="42"/>
        <v/>
      </c>
      <c r="Z174" t="s">
        <v>1381</v>
      </c>
    </row>
    <row r="175" spans="1:26" ht="24" hidden="1" x14ac:dyDescent="0.55000000000000004">
      <c r="A175" s="13">
        <f t="shared" si="46"/>
        <v>21</v>
      </c>
      <c r="B175" s="14" t="str">
        <f t="shared" si="43"/>
        <v>/* 21*/      [ac("", "cp","")],</v>
      </c>
      <c r="C175" s="14"/>
      <c r="D175" s="14"/>
      <c r="E175" s="44" t="s">
        <v>1211</v>
      </c>
      <c r="F175" s="38" t="str">
        <f t="shared" si="28"/>
        <v/>
      </c>
      <c r="G175" s="44" t="s">
        <v>1212</v>
      </c>
      <c r="H175" s="21" t="str">
        <f>IF(F147="","",F147)</f>
        <v/>
      </c>
      <c r="I175" s="44" t="s">
        <v>1213</v>
      </c>
      <c r="J175" s="21" t="str">
        <f>IF(G147="","",G147)</f>
        <v/>
      </c>
      <c r="K175" t="str">
        <f t="shared" si="29"/>
        <v>"</v>
      </c>
      <c r="L175" s="47" t="str">
        <f t="shared" si="30"/>
        <v/>
      </c>
      <c r="M175" s="52" t="str">
        <f t="shared" si="31"/>
        <v/>
      </c>
      <c r="N175" s="53" t="str">
        <f t="shared" si="32"/>
        <v/>
      </c>
      <c r="O175" s="25" t="str">
        <f t="shared" si="33"/>
        <v/>
      </c>
      <c r="P175" s="53" t="str">
        <f t="shared" si="34"/>
        <v/>
      </c>
      <c r="Q175" s="25" t="str">
        <f t="shared" si="35"/>
        <v/>
      </c>
      <c r="R175" t="str">
        <f t="shared" si="45"/>
        <v>)],</v>
      </c>
      <c r="S175" s="38" t="str">
        <f t="shared" si="36"/>
        <v/>
      </c>
      <c r="T175" s="44" t="str">
        <f t="shared" si="37"/>
        <v/>
      </c>
      <c r="U175" s="44" t="str">
        <f t="shared" si="38"/>
        <v/>
      </c>
      <c r="V175" s="21" t="str">
        <f t="shared" si="39"/>
        <v/>
      </c>
      <c r="W175" s="44" t="str">
        <f t="shared" si="40"/>
        <v/>
      </c>
      <c r="X175" s="21" t="str">
        <f t="shared" si="41"/>
        <v/>
      </c>
      <c r="Y175" s="21" t="str">
        <f t="shared" si="42"/>
        <v/>
      </c>
      <c r="Z175" t="s">
        <v>1381</v>
      </c>
    </row>
    <row r="176" spans="1:26" ht="24" hidden="1" x14ac:dyDescent="0.55000000000000004">
      <c r="A176" s="13">
        <f t="shared" si="46"/>
        <v>22</v>
      </c>
      <c r="B176" s="14" t="str">
        <f t="shared" si="43"/>
        <v>/* 22*/      [ac("", "cp","")],</v>
      </c>
      <c r="C176" s="14"/>
      <c r="D176" s="14"/>
      <c r="E176" s="45" t="s">
        <v>1211</v>
      </c>
      <c r="F176" s="46" t="str">
        <f t="shared" si="28"/>
        <v/>
      </c>
      <c r="G176" s="45" t="s">
        <v>1212</v>
      </c>
      <c r="H176" s="24" t="str">
        <f t="shared" ref="H176" si="65">IF(F148="","",F148)</f>
        <v/>
      </c>
      <c r="I176" s="45" t="s">
        <v>1213</v>
      </c>
      <c r="J176" s="24" t="str">
        <f t="shared" ref="J176" si="66">IF(G148="","",G148)</f>
        <v/>
      </c>
      <c r="K176" t="str">
        <f t="shared" si="29"/>
        <v>"</v>
      </c>
      <c r="L176" s="48" t="str">
        <f t="shared" si="30"/>
        <v/>
      </c>
      <c r="M176" s="54" t="str">
        <f t="shared" si="31"/>
        <v/>
      </c>
      <c r="N176" s="55" t="str">
        <f t="shared" si="32"/>
        <v/>
      </c>
      <c r="O176" s="26" t="str">
        <f t="shared" si="33"/>
        <v/>
      </c>
      <c r="P176" s="55" t="str">
        <f t="shared" si="34"/>
        <v/>
      </c>
      <c r="Q176" s="26" t="str">
        <f t="shared" si="35"/>
        <v/>
      </c>
      <c r="R176" t="str">
        <f t="shared" si="45"/>
        <v>)],</v>
      </c>
      <c r="S176" s="46" t="str">
        <f t="shared" si="36"/>
        <v/>
      </c>
      <c r="T176" s="45" t="str">
        <f t="shared" si="37"/>
        <v/>
      </c>
      <c r="U176" s="45" t="str">
        <f t="shared" si="38"/>
        <v/>
      </c>
      <c r="V176" s="24" t="str">
        <f t="shared" si="39"/>
        <v/>
      </c>
      <c r="W176" s="45" t="str">
        <f t="shared" si="40"/>
        <v/>
      </c>
      <c r="X176" s="24" t="str">
        <f t="shared" si="41"/>
        <v/>
      </c>
      <c r="Y176" s="24" t="str">
        <f t="shared" si="42"/>
        <v/>
      </c>
      <c r="Z176" t="s">
        <v>1381</v>
      </c>
    </row>
    <row r="177" spans="1:28" ht="24" hidden="1" x14ac:dyDescent="0.55000000000000004">
      <c r="A177" s="13">
        <f t="shared" si="46"/>
        <v>23</v>
      </c>
      <c r="B177" s="14" t="str">
        <f t="shared" si="43"/>
        <v>/* 23*/      [ac("", "cp","")],</v>
      </c>
      <c r="C177" s="14"/>
      <c r="D177" s="14"/>
      <c r="E177" s="44" t="s">
        <v>1211</v>
      </c>
      <c r="F177" s="38" t="str">
        <f t="shared" si="28"/>
        <v/>
      </c>
      <c r="G177" s="44" t="s">
        <v>1212</v>
      </c>
      <c r="H177" s="21" t="str">
        <f>IF(F149="","",F149)</f>
        <v/>
      </c>
      <c r="I177" s="44" t="s">
        <v>1213</v>
      </c>
      <c r="J177" s="21" t="str">
        <f>IF(G149="","",G149)</f>
        <v/>
      </c>
      <c r="K177" t="str">
        <f t="shared" si="29"/>
        <v>"</v>
      </c>
      <c r="L177" s="47" t="str">
        <f t="shared" si="30"/>
        <v/>
      </c>
      <c r="M177" s="52" t="str">
        <f t="shared" si="31"/>
        <v/>
      </c>
      <c r="N177" s="53" t="str">
        <f t="shared" si="32"/>
        <v/>
      </c>
      <c r="O177" s="25" t="str">
        <f t="shared" si="33"/>
        <v/>
      </c>
      <c r="P177" s="53" t="str">
        <f t="shared" si="34"/>
        <v/>
      </c>
      <c r="Q177" s="25" t="str">
        <f t="shared" si="35"/>
        <v/>
      </c>
      <c r="R177" t="str">
        <f t="shared" si="45"/>
        <v>)],</v>
      </c>
      <c r="S177" s="38" t="str">
        <f t="shared" si="36"/>
        <v/>
      </c>
      <c r="T177" s="44" t="str">
        <f t="shared" si="37"/>
        <v/>
      </c>
      <c r="U177" s="44" t="str">
        <f t="shared" si="38"/>
        <v/>
      </c>
      <c r="V177" s="21" t="str">
        <f t="shared" si="39"/>
        <v/>
      </c>
      <c r="W177" s="44" t="str">
        <f t="shared" si="40"/>
        <v/>
      </c>
      <c r="X177" s="21" t="str">
        <f t="shared" si="41"/>
        <v/>
      </c>
      <c r="Y177" s="21" t="str">
        <f t="shared" si="42"/>
        <v/>
      </c>
      <c r="Z177" t="s">
        <v>1381</v>
      </c>
    </row>
    <row r="178" spans="1:28" ht="24" hidden="1" x14ac:dyDescent="0.55000000000000004">
      <c r="A178" s="13">
        <f t="shared" si="46"/>
        <v>24</v>
      </c>
      <c r="B178" s="14" t="str">
        <f t="shared" si="43"/>
        <v>/* 24*/      [ac("", "cp","")],</v>
      </c>
      <c r="C178" s="14"/>
      <c r="D178" s="14"/>
      <c r="E178" s="45" t="s">
        <v>1211</v>
      </c>
      <c r="F178" s="46" t="str">
        <f t="shared" si="28"/>
        <v/>
      </c>
      <c r="G178" s="45" t="s">
        <v>1212</v>
      </c>
      <c r="H178" s="24" t="str">
        <f t="shared" ref="H178" si="67">IF(F150="","",F150)</f>
        <v/>
      </c>
      <c r="I178" s="45" t="s">
        <v>1213</v>
      </c>
      <c r="J178" s="24" t="str">
        <f t="shared" ref="J178" si="68">IF(G150="","",G150)</f>
        <v/>
      </c>
      <c r="K178" t="str">
        <f t="shared" si="29"/>
        <v>"</v>
      </c>
      <c r="L178" s="48" t="str">
        <f t="shared" si="30"/>
        <v/>
      </c>
      <c r="M178" s="54" t="str">
        <f t="shared" si="31"/>
        <v/>
      </c>
      <c r="N178" s="55" t="str">
        <f t="shared" si="32"/>
        <v/>
      </c>
      <c r="O178" s="26" t="str">
        <f t="shared" si="33"/>
        <v/>
      </c>
      <c r="P178" s="55" t="str">
        <f t="shared" si="34"/>
        <v/>
      </c>
      <c r="Q178" s="26" t="str">
        <f t="shared" si="35"/>
        <v/>
      </c>
      <c r="R178" t="str">
        <f t="shared" si="45"/>
        <v>)],</v>
      </c>
      <c r="S178" s="46" t="str">
        <f t="shared" si="36"/>
        <v/>
      </c>
      <c r="T178" s="45" t="str">
        <f t="shared" si="37"/>
        <v/>
      </c>
      <c r="U178" s="45" t="str">
        <f t="shared" si="38"/>
        <v/>
      </c>
      <c r="V178" s="24" t="str">
        <f t="shared" si="39"/>
        <v/>
      </c>
      <c r="W178" s="45" t="str">
        <f t="shared" si="40"/>
        <v/>
      </c>
      <c r="X178" s="24" t="str">
        <f t="shared" si="41"/>
        <v/>
      </c>
      <c r="Y178" s="24" t="str">
        <f t="shared" si="42"/>
        <v/>
      </c>
      <c r="Z178" t="s">
        <v>1381</v>
      </c>
    </row>
    <row r="179" spans="1:28" ht="24" hidden="1" x14ac:dyDescent="0.55000000000000004">
      <c r="A179" s="13">
        <f t="shared" si="46"/>
        <v>25</v>
      </c>
      <c r="B179" s="14" t="str">
        <f t="shared" si="43"/>
        <v>/* 25*/      [ac("", "cp","")],</v>
      </c>
      <c r="C179" s="14"/>
      <c r="D179" s="14"/>
      <c r="E179" s="44" t="s">
        <v>1211</v>
      </c>
      <c r="F179" s="38" t="str">
        <f t="shared" si="28"/>
        <v/>
      </c>
      <c r="G179" s="44" t="s">
        <v>1212</v>
      </c>
      <c r="H179" s="21" t="str">
        <f>IF(F151="","",F151)</f>
        <v/>
      </c>
      <c r="I179" s="44" t="s">
        <v>1213</v>
      </c>
      <c r="J179" s="21" t="str">
        <f>IF(G151="","",G151)</f>
        <v/>
      </c>
      <c r="K179" t="str">
        <f t="shared" si="29"/>
        <v>"</v>
      </c>
      <c r="L179" s="47" t="str">
        <f t="shared" si="30"/>
        <v/>
      </c>
      <c r="M179" s="52" t="str">
        <f t="shared" si="31"/>
        <v/>
      </c>
      <c r="N179" s="53" t="str">
        <f t="shared" si="32"/>
        <v/>
      </c>
      <c r="O179" s="25" t="str">
        <f t="shared" si="33"/>
        <v/>
      </c>
      <c r="P179" s="53" t="str">
        <f t="shared" si="34"/>
        <v/>
      </c>
      <c r="Q179" s="25" t="str">
        <f t="shared" si="35"/>
        <v/>
      </c>
      <c r="R179" t="str">
        <f t="shared" si="45"/>
        <v>)],</v>
      </c>
      <c r="S179" s="38" t="str">
        <f t="shared" si="36"/>
        <v/>
      </c>
      <c r="T179" s="44" t="str">
        <f t="shared" si="37"/>
        <v/>
      </c>
      <c r="U179" s="44" t="str">
        <f t="shared" si="38"/>
        <v/>
      </c>
      <c r="V179" s="21" t="str">
        <f t="shared" si="39"/>
        <v/>
      </c>
      <c r="W179" s="44" t="str">
        <f t="shared" si="40"/>
        <v/>
      </c>
      <c r="X179" s="21" t="str">
        <f t="shared" si="41"/>
        <v/>
      </c>
      <c r="Y179" s="21" t="str">
        <f t="shared" si="42"/>
        <v/>
      </c>
      <c r="Z179" t="s">
        <v>1381</v>
      </c>
    </row>
    <row r="180" spans="1:28" ht="24" hidden="1" x14ac:dyDescent="0.55000000000000004">
      <c r="A180" s="13">
        <f t="shared" si="46"/>
        <v>26</v>
      </c>
      <c r="B180" s="14" t="str">
        <f t="shared" si="43"/>
        <v>/* 26*/      [ac("", "cp","")],</v>
      </c>
      <c r="C180" s="14"/>
      <c r="D180" s="14"/>
      <c r="E180" s="45" t="s">
        <v>1211</v>
      </c>
      <c r="F180" s="46" t="str">
        <f t="shared" si="28"/>
        <v/>
      </c>
      <c r="G180" s="45" t="s">
        <v>1212</v>
      </c>
      <c r="H180" s="24" t="str">
        <f t="shared" ref="H180" si="69">IF(F152="","",F152)</f>
        <v/>
      </c>
      <c r="I180" s="45" t="s">
        <v>1213</v>
      </c>
      <c r="J180" s="24" t="str">
        <f t="shared" ref="J180" si="70">IF(G152="","",G152)</f>
        <v/>
      </c>
      <c r="K180" t="str">
        <f t="shared" si="29"/>
        <v>"</v>
      </c>
      <c r="L180" s="48" t="str">
        <f t="shared" si="30"/>
        <v/>
      </c>
      <c r="M180" s="54" t="str">
        <f t="shared" si="31"/>
        <v/>
      </c>
      <c r="N180" s="55" t="str">
        <f t="shared" si="32"/>
        <v/>
      </c>
      <c r="O180" s="26" t="str">
        <f t="shared" si="33"/>
        <v/>
      </c>
      <c r="P180" s="55" t="str">
        <f t="shared" si="34"/>
        <v/>
      </c>
      <c r="Q180" s="26" t="str">
        <f t="shared" si="35"/>
        <v/>
      </c>
      <c r="R180" t="str">
        <f t="shared" si="45"/>
        <v>)],</v>
      </c>
      <c r="S180" s="46" t="str">
        <f t="shared" si="36"/>
        <v/>
      </c>
      <c r="T180" s="45" t="str">
        <f t="shared" si="37"/>
        <v/>
      </c>
      <c r="U180" s="45" t="str">
        <f t="shared" si="38"/>
        <v/>
      </c>
      <c r="V180" s="24" t="str">
        <f t="shared" si="39"/>
        <v/>
      </c>
      <c r="W180" s="45" t="str">
        <f t="shared" si="40"/>
        <v/>
      </c>
      <c r="X180" s="24" t="str">
        <f t="shared" si="41"/>
        <v/>
      </c>
      <c r="Y180" s="24" t="str">
        <f t="shared" si="42"/>
        <v/>
      </c>
      <c r="Z180" t="s">
        <v>1381</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0A5DFB-1B0D-4EC2-B179-3985C2ED1F44}">
  <dimension ref="A1:AB214"/>
  <sheetViews>
    <sheetView zoomScale="70" zoomScaleNormal="70" workbookViewId="0">
      <pane xSplit="1" ySplit="1" topLeftCell="B2" activePane="bottomRight" state="frozen"/>
      <selection pane="topRight" activeCell="B1" sqref="B1"/>
      <selection pane="bottomLeft" activeCell="A2" sqref="A2"/>
      <selection pane="bottomRight" activeCell="B1" sqref="B1"/>
    </sheetView>
  </sheetViews>
  <sheetFormatPr defaultRowHeight="23.5" x14ac:dyDescent="0.55000000000000004"/>
  <cols>
    <col min="1" max="1" width="8.7265625" style="13"/>
    <col min="2" max="2" width="74.81640625" style="14" customWidth="1"/>
    <col min="3" max="3" width="68.7265625" style="13" customWidth="1"/>
    <col min="4" max="4" width="6.54296875" style="13" customWidth="1"/>
    <col min="5" max="5" width="8.7265625" customWidth="1"/>
    <col min="6" max="6" width="8.7265625" style="15" customWidth="1"/>
    <col min="7" max="7" width="11.7265625" style="15" bestFit="1" customWidth="1"/>
    <col min="8" max="8" width="8.7265625" style="15" customWidth="1"/>
    <col min="9" max="9" width="11.453125" style="15" bestFit="1" customWidth="1"/>
    <col min="10" max="10" width="8.7265625" style="22" customWidth="1"/>
    <col min="11" max="11" width="8.7265625" customWidth="1"/>
    <col min="12" max="12" width="11.453125" style="15" bestFit="1" customWidth="1"/>
    <col min="13" max="13" width="8.7265625" customWidth="1"/>
    <col min="14" max="14" width="8.7265625" style="42" customWidth="1"/>
    <col min="15" max="15" width="8.7265625" style="15" customWidth="1"/>
    <col min="16" max="16" width="8.7265625" style="51" customWidth="1"/>
    <col min="17" max="17" width="8.7265625" style="22" customWidth="1"/>
    <col min="18" max="18" width="8.7265625" style="42" customWidth="1"/>
    <col min="19" max="25" width="8.7265625" customWidth="1"/>
    <col min="26" max="26" width="0" hidden="1" customWidth="1"/>
  </cols>
  <sheetData>
    <row r="1" spans="2:28" x14ac:dyDescent="0.55000000000000004">
      <c r="B1" s="68" t="s">
        <v>1285</v>
      </c>
    </row>
    <row r="2" spans="2:28" x14ac:dyDescent="0.55000000000000004">
      <c r="B2" s="12"/>
    </row>
    <row r="3" spans="2:28" s="13" customFormat="1" x14ac:dyDescent="0.55000000000000004">
      <c r="B3" s="12" t="s">
        <v>1286</v>
      </c>
      <c r="E3"/>
      <c r="F3" s="15"/>
      <c r="G3" s="15"/>
      <c r="H3" s="15"/>
      <c r="I3" s="15"/>
      <c r="J3" s="22"/>
      <c r="K3"/>
      <c r="L3" s="15"/>
      <c r="M3"/>
      <c r="N3" s="42"/>
      <c r="O3" s="15"/>
      <c r="P3" s="51"/>
      <c r="Q3" s="22"/>
      <c r="R3" s="42"/>
      <c r="S3"/>
      <c r="T3"/>
      <c r="U3"/>
      <c r="V3"/>
      <c r="W3"/>
      <c r="X3"/>
      <c r="Y3"/>
      <c r="Z3"/>
      <c r="AA3"/>
      <c r="AB3"/>
    </row>
    <row r="4" spans="2:28" s="13" customFormat="1" x14ac:dyDescent="0.55000000000000004">
      <c r="B4" s="58" t="s">
        <v>1290</v>
      </c>
      <c r="E4"/>
      <c r="F4" s="15"/>
      <c r="G4" s="15"/>
      <c r="H4" s="15"/>
      <c r="I4" s="15"/>
      <c r="J4" s="22"/>
      <c r="K4"/>
      <c r="L4" s="15"/>
      <c r="M4"/>
      <c r="N4" s="42"/>
      <c r="O4" s="15"/>
      <c r="P4" s="51"/>
      <c r="Q4" s="22"/>
      <c r="R4" s="42"/>
      <c r="S4"/>
      <c r="T4"/>
      <c r="U4"/>
      <c r="V4"/>
      <c r="W4"/>
      <c r="X4"/>
      <c r="Y4"/>
      <c r="Z4"/>
      <c r="AA4"/>
      <c r="AB4"/>
    </row>
    <row r="5" spans="2:28" s="13" customFormat="1" x14ac:dyDescent="0.55000000000000004">
      <c r="B5" s="60" t="s">
        <v>1287</v>
      </c>
      <c r="E5"/>
      <c r="F5" s="15"/>
      <c r="G5" s="15"/>
      <c r="H5" s="15"/>
      <c r="I5" s="15"/>
      <c r="J5" s="22"/>
      <c r="K5"/>
      <c r="L5" s="15"/>
      <c r="M5"/>
      <c r="N5" s="42"/>
      <c r="O5" s="15"/>
      <c r="P5" s="51"/>
      <c r="Q5" s="22"/>
      <c r="R5" s="42"/>
      <c r="S5"/>
      <c r="T5"/>
      <c r="U5"/>
      <c r="V5"/>
      <c r="W5"/>
      <c r="X5"/>
      <c r="Y5"/>
      <c r="Z5"/>
      <c r="AA5"/>
      <c r="AB5"/>
    </row>
    <row r="6" spans="2:28" s="13" customFormat="1" x14ac:dyDescent="0.55000000000000004">
      <c r="B6" s="59" t="s">
        <v>1356</v>
      </c>
      <c r="E6"/>
      <c r="F6" s="15"/>
      <c r="G6" s="15"/>
      <c r="H6" s="15"/>
      <c r="I6" s="15"/>
      <c r="J6" s="22"/>
      <c r="K6"/>
      <c r="L6" s="15"/>
      <c r="M6"/>
      <c r="N6" s="42"/>
      <c r="O6" s="15"/>
      <c r="P6" s="51"/>
      <c r="Q6" s="22"/>
      <c r="R6" s="42"/>
      <c r="S6"/>
      <c r="T6"/>
      <c r="U6"/>
      <c r="V6"/>
      <c r="W6"/>
      <c r="X6"/>
      <c r="Y6"/>
      <c r="Z6"/>
      <c r="AA6"/>
      <c r="AB6"/>
    </row>
    <row r="7" spans="2:28" s="13" customFormat="1" x14ac:dyDescent="0.55000000000000004">
      <c r="B7" s="59" t="s">
        <v>1357</v>
      </c>
      <c r="E7"/>
      <c r="F7" s="15"/>
      <c r="G7" s="15"/>
      <c r="H7" s="15"/>
      <c r="I7" s="15"/>
      <c r="J7" s="22"/>
      <c r="K7"/>
      <c r="L7" s="15"/>
      <c r="M7"/>
      <c r="N7" s="42"/>
      <c r="O7" s="15"/>
      <c r="P7" s="51"/>
      <c r="Q7" s="22"/>
      <c r="R7" s="42"/>
      <c r="S7"/>
      <c r="T7"/>
      <c r="U7"/>
      <c r="V7"/>
      <c r="W7"/>
      <c r="X7"/>
      <c r="Y7"/>
      <c r="Z7"/>
      <c r="AA7"/>
      <c r="AB7"/>
    </row>
    <row r="8" spans="2:28" s="13" customFormat="1" x14ac:dyDescent="0.55000000000000004">
      <c r="B8" s="59" t="s">
        <v>1358</v>
      </c>
      <c r="E8"/>
      <c r="F8" s="15"/>
      <c r="G8" s="15"/>
      <c r="H8" s="15"/>
      <c r="I8" s="15"/>
      <c r="J8" s="22"/>
      <c r="K8"/>
      <c r="L8" s="15"/>
      <c r="M8"/>
      <c r="N8" s="42"/>
      <c r="O8" s="15"/>
      <c r="P8" s="51"/>
      <c r="Q8" s="22"/>
      <c r="R8" s="42"/>
      <c r="S8"/>
      <c r="T8"/>
      <c r="U8"/>
      <c r="V8"/>
      <c r="W8"/>
      <c r="X8"/>
      <c r="Y8"/>
      <c r="Z8"/>
      <c r="AA8"/>
      <c r="AB8"/>
    </row>
    <row r="9" spans="2:28" s="13" customFormat="1" x14ac:dyDescent="0.55000000000000004">
      <c r="B9" s="67" t="s">
        <v>1288</v>
      </c>
      <c r="E9"/>
      <c r="F9" s="15"/>
      <c r="G9" s="15"/>
      <c r="H9" s="15"/>
      <c r="I9" s="15"/>
      <c r="J9" s="22"/>
      <c r="K9"/>
      <c r="L9" s="15"/>
      <c r="M9"/>
      <c r="N9" s="42"/>
      <c r="O9" s="15"/>
      <c r="P9" s="51"/>
      <c r="Q9" s="22"/>
      <c r="R9" s="42"/>
      <c r="S9"/>
      <c r="T9"/>
      <c r="U9"/>
      <c r="V9"/>
      <c r="W9"/>
      <c r="X9"/>
      <c r="Y9"/>
      <c r="Z9"/>
      <c r="AA9"/>
      <c r="AB9"/>
    </row>
    <row r="10" spans="2:28" s="13" customFormat="1" x14ac:dyDescent="0.55000000000000004">
      <c r="B10" s="67" t="s">
        <v>1289</v>
      </c>
      <c r="E10"/>
      <c r="F10" s="15"/>
      <c r="G10" s="15"/>
      <c r="H10" s="15"/>
      <c r="I10" s="15"/>
      <c r="J10" s="22"/>
      <c r="K10"/>
      <c r="L10" s="15"/>
      <c r="M10"/>
      <c r="N10" s="42"/>
      <c r="O10" s="15"/>
      <c r="P10" s="51"/>
      <c r="Q10" s="22"/>
      <c r="R10" s="42"/>
      <c r="S10"/>
      <c r="T10"/>
      <c r="U10"/>
      <c r="V10"/>
      <c r="W10"/>
      <c r="X10"/>
      <c r="Y10"/>
      <c r="Z10"/>
      <c r="AA10"/>
      <c r="AB10"/>
    </row>
    <row r="11" spans="2:28" s="13" customFormat="1" x14ac:dyDescent="0.55000000000000004">
      <c r="B11" s="58" t="s">
        <v>1291</v>
      </c>
      <c r="E11"/>
      <c r="F11" s="15"/>
      <c r="G11" s="15"/>
      <c r="H11" s="15"/>
      <c r="I11" s="15"/>
      <c r="J11" s="22"/>
      <c r="K11"/>
      <c r="L11" s="15"/>
      <c r="M11"/>
      <c r="N11" s="42"/>
      <c r="O11" s="15"/>
      <c r="P11" s="51"/>
      <c r="Q11" s="22"/>
      <c r="R11" s="42"/>
      <c r="S11"/>
      <c r="T11"/>
      <c r="U11"/>
      <c r="V11"/>
      <c r="W11"/>
      <c r="X11"/>
      <c r="Y11"/>
      <c r="Z11"/>
      <c r="AA11"/>
      <c r="AB11"/>
    </row>
    <row r="12" spans="2:28" s="13" customFormat="1" x14ac:dyDescent="0.55000000000000004">
      <c r="B12" s="60" t="s">
        <v>1287</v>
      </c>
      <c r="E12"/>
      <c r="F12" s="15"/>
      <c r="G12" s="15"/>
      <c r="H12" s="15"/>
      <c r="I12" s="15"/>
      <c r="J12" s="22"/>
      <c r="K12"/>
      <c r="L12" s="15"/>
      <c r="M12"/>
      <c r="N12" s="42"/>
      <c r="O12" s="15"/>
      <c r="P12" s="51"/>
      <c r="Q12" s="22"/>
      <c r="R12" s="42"/>
      <c r="S12"/>
      <c r="T12"/>
      <c r="U12"/>
      <c r="V12"/>
      <c r="W12"/>
      <c r="X12"/>
      <c r="Y12"/>
      <c r="Z12"/>
      <c r="AA12"/>
      <c r="AB12"/>
    </row>
    <row r="13" spans="2:28" s="13" customFormat="1" x14ac:dyDescent="0.55000000000000004">
      <c r="B13" s="59" t="s">
        <v>1356</v>
      </c>
      <c r="E13"/>
      <c r="F13" s="15"/>
      <c r="G13" s="15"/>
      <c r="H13" s="15"/>
      <c r="I13" s="15"/>
      <c r="J13" s="22"/>
      <c r="K13"/>
      <c r="L13" s="15"/>
      <c r="M13"/>
      <c r="N13" s="42"/>
      <c r="O13" s="15"/>
      <c r="P13" s="51"/>
      <c r="Q13" s="22"/>
      <c r="R13" s="42"/>
      <c r="S13"/>
      <c r="T13"/>
      <c r="U13"/>
      <c r="V13"/>
      <c r="W13"/>
      <c r="X13"/>
      <c r="Y13"/>
      <c r="Z13"/>
      <c r="AA13"/>
      <c r="AB13"/>
    </row>
    <row r="14" spans="2:28" s="13" customFormat="1" x14ac:dyDescent="0.55000000000000004">
      <c r="B14" s="59" t="s">
        <v>1357</v>
      </c>
      <c r="E14"/>
      <c r="F14" s="15"/>
      <c r="G14" s="15"/>
      <c r="H14" s="15"/>
      <c r="I14" s="15"/>
      <c r="J14" s="22"/>
      <c r="K14"/>
      <c r="L14" s="15"/>
      <c r="M14"/>
      <c r="N14" s="42"/>
      <c r="O14" s="15"/>
      <c r="P14" s="51"/>
      <c r="Q14" s="22"/>
      <c r="R14" s="42"/>
      <c r="S14"/>
      <c r="T14"/>
      <c r="U14"/>
      <c r="V14"/>
      <c r="W14"/>
      <c r="X14"/>
      <c r="Y14"/>
      <c r="Z14"/>
      <c r="AA14"/>
      <c r="AB14"/>
    </row>
    <row r="15" spans="2:28" s="13" customFormat="1" x14ac:dyDescent="0.55000000000000004">
      <c r="B15" s="59" t="s">
        <v>1358</v>
      </c>
      <c r="E15"/>
      <c r="F15" s="15"/>
      <c r="G15" s="15"/>
      <c r="H15" s="15"/>
      <c r="I15" s="15"/>
      <c r="J15" s="22"/>
      <c r="K15"/>
      <c r="L15" s="15"/>
      <c r="M15"/>
      <c r="N15" s="42"/>
      <c r="O15" s="15"/>
      <c r="P15" s="51"/>
      <c r="Q15" s="22"/>
      <c r="R15" s="42"/>
      <c r="S15"/>
      <c r="T15"/>
      <c r="U15"/>
      <c r="V15"/>
      <c r="W15"/>
      <c r="X15"/>
      <c r="Y15"/>
      <c r="Z15"/>
      <c r="AA15"/>
      <c r="AB15"/>
    </row>
    <row r="16" spans="2:28" s="13" customFormat="1" x14ac:dyDescent="0.55000000000000004">
      <c r="B16" s="67" t="s">
        <v>1288</v>
      </c>
      <c r="E16"/>
      <c r="F16" s="15"/>
      <c r="G16" s="15"/>
      <c r="H16" s="15"/>
      <c r="I16" s="15"/>
      <c r="J16" s="22"/>
      <c r="K16"/>
      <c r="L16" s="15"/>
      <c r="M16"/>
      <c r="N16" s="42"/>
      <c r="O16" s="15"/>
      <c r="P16" s="51"/>
      <c r="Q16" s="22"/>
      <c r="R16" s="42"/>
      <c r="S16"/>
      <c r="T16"/>
      <c r="U16"/>
      <c r="V16"/>
      <c r="W16"/>
      <c r="X16"/>
      <c r="Y16"/>
      <c r="Z16"/>
      <c r="AA16"/>
      <c r="AB16"/>
    </row>
    <row r="17" spans="2:28" s="13" customFormat="1" x14ac:dyDescent="0.55000000000000004">
      <c r="B17" s="12"/>
      <c r="E17"/>
      <c r="F17" s="15"/>
      <c r="G17" s="15"/>
      <c r="H17" s="15"/>
      <c r="I17" s="15"/>
      <c r="J17" s="22"/>
      <c r="K17"/>
      <c r="L17" s="15"/>
      <c r="M17"/>
      <c r="N17" s="42"/>
      <c r="O17" s="15"/>
      <c r="P17" s="51"/>
      <c r="Q17" s="22"/>
      <c r="R17" s="42"/>
      <c r="S17"/>
      <c r="T17"/>
      <c r="U17"/>
      <c r="V17"/>
      <c r="W17"/>
      <c r="X17"/>
      <c r="Y17"/>
      <c r="Z17"/>
      <c r="AA17"/>
      <c r="AB17"/>
    </row>
    <row r="18" spans="2:28" s="13" customFormat="1" x14ac:dyDescent="0.55000000000000004">
      <c r="B18" s="58" t="s">
        <v>1292</v>
      </c>
      <c r="E18"/>
      <c r="F18" s="15"/>
      <c r="G18" s="15"/>
      <c r="H18" s="15"/>
      <c r="I18" s="15"/>
      <c r="J18" s="22"/>
      <c r="K18"/>
      <c r="L18" s="15"/>
      <c r="M18"/>
      <c r="N18" s="42"/>
      <c r="O18" s="15"/>
      <c r="P18" s="51"/>
      <c r="Q18" s="22"/>
      <c r="R18" s="42"/>
      <c r="S18"/>
      <c r="T18"/>
      <c r="U18"/>
      <c r="V18"/>
      <c r="W18"/>
      <c r="X18"/>
      <c r="Y18"/>
      <c r="Z18"/>
      <c r="AA18"/>
      <c r="AB18"/>
    </row>
    <row r="19" spans="2:28" s="13" customFormat="1" x14ac:dyDescent="0.55000000000000004">
      <c r="B19" s="59" t="s">
        <v>1293</v>
      </c>
      <c r="E19"/>
      <c r="F19" s="15"/>
      <c r="G19" s="15"/>
      <c r="H19" s="15"/>
      <c r="I19" s="15"/>
      <c r="J19" s="22"/>
      <c r="K19"/>
      <c r="L19" s="15"/>
      <c r="M19"/>
      <c r="N19" s="42"/>
      <c r="O19" s="15"/>
      <c r="P19" s="51"/>
      <c r="Q19" s="22"/>
      <c r="R19" s="42"/>
      <c r="S19"/>
      <c r="T19"/>
      <c r="U19"/>
      <c r="V19"/>
      <c r="W19"/>
      <c r="X19"/>
      <c r="Y19"/>
      <c r="Z19"/>
      <c r="AA19"/>
      <c r="AB19"/>
    </row>
    <row r="20" spans="2:28" s="13" customFormat="1" x14ac:dyDescent="0.55000000000000004">
      <c r="B20" s="59" t="s">
        <v>1294</v>
      </c>
      <c r="E20"/>
      <c r="F20" s="15"/>
      <c r="G20" s="15"/>
      <c r="H20" s="15"/>
      <c r="I20" s="15"/>
      <c r="J20" s="22"/>
      <c r="K20"/>
      <c r="L20" s="15"/>
      <c r="M20"/>
      <c r="N20" s="42"/>
      <c r="O20" s="15"/>
      <c r="P20" s="51"/>
      <c r="Q20" s="22"/>
      <c r="R20" s="42"/>
      <c r="S20"/>
      <c r="T20"/>
      <c r="U20"/>
      <c r="V20"/>
      <c r="W20"/>
      <c r="X20"/>
      <c r="Y20"/>
      <c r="Z20"/>
      <c r="AA20"/>
      <c r="AB20"/>
    </row>
    <row r="21" spans="2:28" s="13" customFormat="1" x14ac:dyDescent="0.55000000000000004">
      <c r="B21" s="12"/>
      <c r="E21"/>
      <c r="F21" s="15"/>
      <c r="G21" s="15"/>
      <c r="H21" s="15"/>
      <c r="I21" s="15"/>
      <c r="J21" s="22"/>
      <c r="K21"/>
      <c r="L21" s="15"/>
      <c r="M21"/>
      <c r="N21" s="42"/>
      <c r="O21" s="15"/>
      <c r="P21" s="51"/>
      <c r="Q21" s="22"/>
      <c r="R21" s="42"/>
      <c r="S21"/>
      <c r="T21"/>
      <c r="U21"/>
      <c r="V21"/>
      <c r="W21"/>
      <c r="X21"/>
      <c r="Y21"/>
      <c r="Z21"/>
      <c r="AA21"/>
      <c r="AB21"/>
    </row>
    <row r="22" spans="2:28" s="13" customFormat="1" x14ac:dyDescent="0.55000000000000004">
      <c r="B22" s="60" t="s">
        <v>1295</v>
      </c>
      <c r="E22"/>
      <c r="F22" s="15"/>
      <c r="G22" s="15"/>
      <c r="H22" s="15"/>
      <c r="I22" s="15"/>
      <c r="J22" s="22"/>
      <c r="K22"/>
      <c r="L22" s="15"/>
      <c r="M22"/>
      <c r="N22" s="42"/>
      <c r="O22" s="15"/>
      <c r="P22" s="51"/>
      <c r="Q22" s="22"/>
      <c r="R22" s="42"/>
      <c r="S22"/>
      <c r="T22"/>
      <c r="U22"/>
      <c r="V22"/>
      <c r="W22"/>
      <c r="X22"/>
      <c r="Y22"/>
      <c r="Z22"/>
      <c r="AA22"/>
      <c r="AB22"/>
    </row>
    <row r="23" spans="2:28" s="13" customFormat="1" x14ac:dyDescent="0.55000000000000004">
      <c r="B23" s="59" t="s">
        <v>1297</v>
      </c>
      <c r="E23"/>
      <c r="F23" s="15"/>
      <c r="G23" s="15"/>
      <c r="H23" s="15"/>
      <c r="I23" s="15"/>
      <c r="J23" s="22"/>
      <c r="K23"/>
      <c r="L23" s="15"/>
      <c r="M23"/>
      <c r="N23" s="42"/>
      <c r="O23" s="15"/>
      <c r="P23" s="51"/>
      <c r="Q23" s="22"/>
      <c r="R23" s="42"/>
      <c r="S23"/>
      <c r="T23"/>
      <c r="U23"/>
      <c r="V23"/>
      <c r="W23"/>
      <c r="X23"/>
      <c r="Y23"/>
      <c r="Z23"/>
      <c r="AA23"/>
      <c r="AB23"/>
    </row>
    <row r="24" spans="2:28" s="13" customFormat="1" x14ac:dyDescent="0.55000000000000004">
      <c r="B24" s="61" t="s">
        <v>1296</v>
      </c>
      <c r="E24"/>
      <c r="F24" s="15"/>
      <c r="G24" s="15"/>
      <c r="H24" s="15"/>
      <c r="I24" s="15"/>
      <c r="J24" s="22"/>
      <c r="K24"/>
      <c r="L24" s="15"/>
      <c r="M24"/>
      <c r="N24" s="42"/>
      <c r="O24" s="15"/>
      <c r="P24" s="51"/>
      <c r="Q24" s="22"/>
      <c r="R24" s="42"/>
      <c r="S24"/>
      <c r="T24"/>
      <c r="U24"/>
      <c r="V24"/>
      <c r="W24"/>
      <c r="X24"/>
      <c r="Y24"/>
      <c r="Z24"/>
      <c r="AA24"/>
      <c r="AB24"/>
    </row>
    <row r="25" spans="2:28" s="13" customFormat="1" x14ac:dyDescent="0.55000000000000004">
      <c r="B25" s="12"/>
      <c r="E25"/>
      <c r="F25" s="15"/>
      <c r="G25" s="15"/>
      <c r="H25" s="15"/>
      <c r="I25" s="15"/>
      <c r="J25" s="22"/>
      <c r="K25"/>
      <c r="L25" s="15"/>
      <c r="M25"/>
      <c r="N25" s="42"/>
      <c r="O25" s="15"/>
      <c r="P25" s="51"/>
      <c r="Q25" s="22"/>
      <c r="R25" s="42"/>
      <c r="S25"/>
      <c r="T25"/>
      <c r="U25"/>
      <c r="V25"/>
      <c r="W25"/>
      <c r="X25"/>
      <c r="Y25"/>
      <c r="Z25"/>
      <c r="AA25"/>
      <c r="AB25"/>
    </row>
    <row r="26" spans="2:28" s="13" customFormat="1" x14ac:dyDescent="0.55000000000000004">
      <c r="B26" s="59" t="s">
        <v>1300</v>
      </c>
      <c r="E26"/>
      <c r="F26" s="15"/>
      <c r="G26" s="15"/>
      <c r="H26" s="15"/>
      <c r="I26" s="15"/>
      <c r="J26" s="22"/>
      <c r="K26"/>
      <c r="L26" s="15"/>
      <c r="M26"/>
      <c r="N26" s="42"/>
      <c r="O26" s="15"/>
      <c r="P26" s="51"/>
      <c r="Q26" s="22"/>
      <c r="R26" s="42"/>
      <c r="S26"/>
      <c r="T26"/>
      <c r="U26"/>
      <c r="V26"/>
      <c r="W26"/>
      <c r="X26"/>
      <c r="Y26"/>
      <c r="Z26"/>
      <c r="AA26"/>
      <c r="AB26"/>
    </row>
    <row r="27" spans="2:28" s="13" customFormat="1" x14ac:dyDescent="0.55000000000000004">
      <c r="B27" s="59" t="s">
        <v>1301</v>
      </c>
      <c r="E27"/>
      <c r="F27" s="15"/>
      <c r="G27" s="15"/>
      <c r="H27" s="15"/>
      <c r="I27" s="15"/>
      <c r="J27" s="22"/>
      <c r="K27"/>
      <c r="L27" s="15"/>
      <c r="M27"/>
      <c r="N27" s="42"/>
      <c r="O27" s="15"/>
      <c r="P27" s="51"/>
      <c r="Q27" s="22"/>
      <c r="R27" s="42"/>
      <c r="S27"/>
      <c r="T27"/>
      <c r="U27"/>
      <c r="V27"/>
      <c r="W27"/>
      <c r="X27"/>
      <c r="Y27"/>
      <c r="Z27"/>
      <c r="AA27"/>
      <c r="AB27"/>
    </row>
    <row r="28" spans="2:28" s="13" customFormat="1" x14ac:dyDescent="0.55000000000000004">
      <c r="B28" s="59" t="s">
        <v>1302</v>
      </c>
      <c r="E28"/>
      <c r="F28" s="15"/>
      <c r="G28" s="15"/>
      <c r="H28" s="15"/>
      <c r="I28" s="15"/>
      <c r="J28" s="22"/>
      <c r="K28"/>
      <c r="L28" s="15"/>
      <c r="M28"/>
      <c r="N28" s="42"/>
      <c r="O28" s="15"/>
      <c r="P28" s="51"/>
      <c r="Q28" s="22"/>
      <c r="R28" s="42"/>
      <c r="S28"/>
      <c r="T28"/>
      <c r="U28"/>
      <c r="V28"/>
      <c r="W28"/>
      <c r="X28"/>
      <c r="Y28"/>
      <c r="Z28"/>
      <c r="AA28"/>
      <c r="AB28"/>
    </row>
    <row r="29" spans="2:28" s="13" customFormat="1" x14ac:dyDescent="0.55000000000000004">
      <c r="B29" s="59" t="s">
        <v>1303</v>
      </c>
      <c r="E29"/>
      <c r="F29" s="15"/>
      <c r="G29" s="15"/>
      <c r="H29" s="15"/>
      <c r="I29" s="15"/>
      <c r="J29" s="22"/>
      <c r="K29"/>
      <c r="L29" s="15"/>
      <c r="M29"/>
      <c r="N29" s="42"/>
      <c r="O29" s="15"/>
      <c r="P29" s="51"/>
      <c r="Q29" s="22"/>
      <c r="R29" s="42"/>
      <c r="S29"/>
      <c r="T29"/>
      <c r="U29"/>
      <c r="V29"/>
      <c r="W29"/>
      <c r="X29"/>
      <c r="Y29"/>
      <c r="Z29"/>
      <c r="AA29"/>
      <c r="AB29"/>
    </row>
    <row r="30" spans="2:28" s="13" customFormat="1" x14ac:dyDescent="0.55000000000000004">
      <c r="B30" s="59" t="s">
        <v>1304</v>
      </c>
      <c r="E30"/>
      <c r="F30" s="15"/>
      <c r="G30" s="15"/>
      <c r="H30" s="15"/>
      <c r="I30" s="15"/>
      <c r="J30" s="22"/>
      <c r="K30"/>
      <c r="L30" s="15"/>
      <c r="M30"/>
      <c r="N30" s="42"/>
      <c r="O30" s="15"/>
      <c r="P30" s="51"/>
      <c r="Q30" s="22"/>
      <c r="R30" s="42"/>
      <c r="S30"/>
      <c r="T30"/>
      <c r="U30"/>
      <c r="V30"/>
      <c r="W30"/>
      <c r="X30"/>
      <c r="Y30"/>
      <c r="Z30"/>
      <c r="AA30"/>
      <c r="AB30"/>
    </row>
    <row r="31" spans="2:28" s="13" customFormat="1" x14ac:dyDescent="0.55000000000000004">
      <c r="B31" s="61" t="s">
        <v>1298</v>
      </c>
      <c r="E31"/>
      <c r="F31" s="15"/>
      <c r="G31" s="15"/>
      <c r="H31" s="15"/>
      <c r="I31" s="15"/>
      <c r="J31" s="22"/>
      <c r="K31"/>
      <c r="L31" s="15"/>
      <c r="M31"/>
      <c r="N31" s="42"/>
      <c r="O31" s="15"/>
      <c r="P31" s="51"/>
      <c r="Q31" s="22"/>
      <c r="R31" s="42"/>
      <c r="S31"/>
      <c r="T31"/>
      <c r="U31"/>
      <c r="V31"/>
      <c r="W31"/>
      <c r="X31"/>
      <c r="Y31"/>
      <c r="Z31"/>
      <c r="AA31"/>
      <c r="AB31"/>
    </row>
    <row r="32" spans="2:28" s="13" customFormat="1" x14ac:dyDescent="0.55000000000000004">
      <c r="B32" s="61" t="s">
        <v>1299</v>
      </c>
      <c r="E32"/>
      <c r="F32" s="15"/>
      <c r="G32" s="15"/>
      <c r="H32" s="15"/>
      <c r="I32" s="15"/>
      <c r="J32" s="22"/>
      <c r="K32"/>
      <c r="L32" s="15"/>
      <c r="M32"/>
      <c r="N32" s="42"/>
      <c r="O32" s="15"/>
      <c r="P32" s="51"/>
      <c r="Q32" s="22"/>
      <c r="R32" s="42"/>
      <c r="S32"/>
      <c r="T32"/>
      <c r="U32"/>
      <c r="V32"/>
      <c r="W32"/>
      <c r="X32"/>
      <c r="Y32"/>
      <c r="Z32"/>
      <c r="AA32"/>
      <c r="AB32"/>
    </row>
    <row r="33" spans="2:28" s="13" customFormat="1" x14ac:dyDescent="0.55000000000000004">
      <c r="B33" s="12"/>
      <c r="E33"/>
      <c r="F33" s="15"/>
      <c r="G33" s="15"/>
      <c r="H33" s="15"/>
      <c r="I33" s="15"/>
      <c r="J33" s="22"/>
      <c r="K33"/>
      <c r="L33" s="15"/>
      <c r="M33"/>
      <c r="N33" s="42"/>
      <c r="O33" s="15"/>
      <c r="P33" s="51"/>
      <c r="Q33" s="22"/>
      <c r="R33" s="42"/>
      <c r="S33"/>
      <c r="T33"/>
      <c r="U33"/>
      <c r="V33"/>
      <c r="W33"/>
      <c r="X33"/>
      <c r="Y33"/>
      <c r="Z33"/>
      <c r="AA33"/>
      <c r="AB33"/>
    </row>
    <row r="34" spans="2:28" s="13" customFormat="1" x14ac:dyDescent="0.55000000000000004">
      <c r="B34" s="59" t="s">
        <v>1311</v>
      </c>
      <c r="E34"/>
      <c r="F34" s="15"/>
      <c r="G34" s="15"/>
      <c r="H34" s="15"/>
      <c r="I34" s="15"/>
      <c r="J34" s="22"/>
      <c r="K34"/>
      <c r="L34" s="15"/>
      <c r="M34"/>
      <c r="N34" s="42"/>
      <c r="O34" s="15"/>
      <c r="P34" s="51"/>
      <c r="Q34" s="22"/>
      <c r="R34" s="42"/>
      <c r="S34"/>
      <c r="T34"/>
      <c r="U34"/>
      <c r="V34"/>
      <c r="W34"/>
      <c r="X34"/>
      <c r="Y34"/>
      <c r="Z34"/>
      <c r="AA34"/>
      <c r="AB34"/>
    </row>
    <row r="35" spans="2:28" s="13" customFormat="1" x14ac:dyDescent="0.55000000000000004">
      <c r="B35" s="59" t="s">
        <v>1313</v>
      </c>
      <c r="E35"/>
      <c r="F35" s="15"/>
      <c r="G35" s="15"/>
      <c r="H35" s="15"/>
      <c r="I35" s="15"/>
      <c r="J35" s="22"/>
      <c r="K35"/>
      <c r="L35" s="15"/>
      <c r="M35"/>
      <c r="N35" s="42"/>
      <c r="O35" s="15"/>
      <c r="P35" s="51"/>
      <c r="Q35" s="22"/>
      <c r="R35" s="42"/>
      <c r="S35"/>
      <c r="T35"/>
      <c r="U35"/>
      <c r="V35"/>
      <c r="W35"/>
      <c r="X35"/>
      <c r="Y35"/>
      <c r="Z35"/>
      <c r="AA35"/>
      <c r="AB35"/>
    </row>
    <row r="36" spans="2:28" s="13" customFormat="1" x14ac:dyDescent="0.55000000000000004">
      <c r="B36" s="61" t="s">
        <v>1305</v>
      </c>
      <c r="E36"/>
      <c r="F36" s="15"/>
      <c r="G36" s="15"/>
      <c r="H36" s="15"/>
      <c r="I36" s="15"/>
      <c r="J36" s="22"/>
      <c r="K36"/>
      <c r="L36" s="15"/>
      <c r="M36"/>
      <c r="N36" s="42"/>
      <c r="O36" s="15"/>
      <c r="P36" s="51"/>
      <c r="Q36" s="22"/>
      <c r="R36" s="42"/>
      <c r="S36"/>
      <c r="T36"/>
      <c r="U36"/>
      <c r="V36"/>
      <c r="W36"/>
      <c r="X36"/>
      <c r="Y36"/>
      <c r="Z36"/>
      <c r="AA36"/>
      <c r="AB36"/>
    </row>
    <row r="37" spans="2:28" s="13" customFormat="1" x14ac:dyDescent="0.55000000000000004">
      <c r="B37" s="59" t="s">
        <v>1306</v>
      </c>
      <c r="E37"/>
      <c r="F37" s="15"/>
      <c r="G37" s="15"/>
      <c r="H37" s="15"/>
      <c r="I37" s="15"/>
      <c r="J37" s="22"/>
      <c r="K37"/>
      <c r="L37" s="15"/>
      <c r="M37"/>
      <c r="N37" s="42"/>
      <c r="O37" s="15"/>
      <c r="P37" s="51"/>
      <c r="Q37" s="22"/>
      <c r="R37" s="42"/>
      <c r="S37"/>
      <c r="T37"/>
      <c r="U37"/>
      <c r="V37"/>
      <c r="W37"/>
      <c r="X37"/>
      <c r="Y37"/>
      <c r="Z37"/>
      <c r="AA37"/>
      <c r="AB37"/>
    </row>
    <row r="38" spans="2:28" s="13" customFormat="1" x14ac:dyDescent="0.55000000000000004">
      <c r="B38" s="59" t="s">
        <v>1312</v>
      </c>
      <c r="E38"/>
      <c r="F38" s="15"/>
      <c r="G38" s="15"/>
      <c r="H38" s="15"/>
      <c r="I38" s="15"/>
      <c r="J38" s="22"/>
      <c r="K38"/>
      <c r="L38" s="15"/>
      <c r="M38"/>
      <c r="N38" s="42"/>
      <c r="O38" s="15"/>
      <c r="P38" s="51"/>
      <c r="Q38" s="22"/>
      <c r="R38" s="42"/>
      <c r="S38"/>
      <c r="T38"/>
      <c r="U38"/>
      <c r="V38"/>
      <c r="W38"/>
      <c r="X38"/>
      <c r="Y38"/>
      <c r="Z38"/>
      <c r="AA38"/>
      <c r="AB38"/>
    </row>
    <row r="39" spans="2:28" s="13" customFormat="1" x14ac:dyDescent="0.55000000000000004">
      <c r="B39" s="59" t="s">
        <v>1314</v>
      </c>
      <c r="E39"/>
      <c r="F39" s="15"/>
      <c r="G39" s="15"/>
      <c r="H39" s="15"/>
      <c r="I39" s="15"/>
      <c r="J39" s="22"/>
      <c r="K39"/>
      <c r="L39" s="15"/>
      <c r="M39"/>
      <c r="N39" s="42"/>
      <c r="O39" s="15"/>
      <c r="P39" s="51"/>
      <c r="Q39" s="22"/>
      <c r="R39" s="42"/>
      <c r="S39"/>
      <c r="T39"/>
      <c r="U39"/>
      <c r="V39"/>
      <c r="W39"/>
      <c r="X39"/>
      <c r="Y39"/>
      <c r="Z39"/>
      <c r="AA39"/>
      <c r="AB39"/>
    </row>
    <row r="40" spans="2:28" s="13" customFormat="1" x14ac:dyDescent="0.55000000000000004">
      <c r="B40" s="59" t="s">
        <v>1315</v>
      </c>
      <c r="E40"/>
      <c r="F40" s="15"/>
      <c r="G40" s="15"/>
      <c r="H40" s="15"/>
      <c r="I40" s="15"/>
      <c r="J40" s="22"/>
      <c r="K40"/>
      <c r="L40" s="15"/>
      <c r="M40"/>
      <c r="N40" s="42"/>
      <c r="O40" s="15"/>
      <c r="P40" s="51"/>
      <c r="Q40" s="22"/>
      <c r="R40" s="42"/>
      <c r="S40"/>
      <c r="T40"/>
      <c r="U40"/>
      <c r="V40"/>
      <c r="W40"/>
      <c r="X40"/>
      <c r="Y40"/>
      <c r="Z40"/>
      <c r="AA40"/>
      <c r="AB40"/>
    </row>
    <row r="41" spans="2:28" s="13" customFormat="1" x14ac:dyDescent="0.55000000000000004">
      <c r="B41" s="59" t="s">
        <v>1316</v>
      </c>
      <c r="E41"/>
      <c r="F41" s="15"/>
      <c r="G41" s="15"/>
      <c r="H41" s="15"/>
      <c r="I41" s="15"/>
      <c r="J41" s="22"/>
      <c r="K41"/>
      <c r="L41" s="15"/>
      <c r="M41"/>
      <c r="N41" s="42"/>
      <c r="O41" s="15"/>
      <c r="P41" s="51"/>
      <c r="Q41" s="22"/>
      <c r="R41" s="42"/>
      <c r="S41"/>
      <c r="T41"/>
      <c r="U41"/>
      <c r="V41"/>
      <c r="W41"/>
      <c r="X41"/>
      <c r="Y41"/>
      <c r="Z41"/>
      <c r="AA41"/>
      <c r="AB41"/>
    </row>
    <row r="42" spans="2:28" s="13" customFormat="1" x14ac:dyDescent="0.55000000000000004">
      <c r="B42" s="59" t="s">
        <v>1317</v>
      </c>
      <c r="E42"/>
      <c r="F42" s="15"/>
      <c r="G42" s="15"/>
      <c r="H42" s="15"/>
      <c r="I42" s="15"/>
      <c r="J42" s="22"/>
      <c r="K42"/>
      <c r="L42" s="15"/>
      <c r="M42"/>
      <c r="N42" s="42"/>
      <c r="O42" s="15"/>
      <c r="P42" s="51"/>
      <c r="Q42" s="22"/>
      <c r="R42" s="42"/>
      <c r="S42"/>
      <c r="T42"/>
      <c r="U42"/>
      <c r="V42"/>
      <c r="W42"/>
      <c r="X42"/>
      <c r="Y42"/>
      <c r="Z42"/>
      <c r="AA42"/>
      <c r="AB42"/>
    </row>
    <row r="43" spans="2:28" s="13" customFormat="1" x14ac:dyDescent="0.55000000000000004">
      <c r="B43" s="61" t="s">
        <v>1307</v>
      </c>
      <c r="E43"/>
      <c r="F43" s="15"/>
      <c r="G43" s="15"/>
      <c r="H43" s="15"/>
      <c r="I43" s="15"/>
      <c r="J43" s="22"/>
      <c r="K43"/>
      <c r="L43" s="15"/>
      <c r="M43"/>
      <c r="N43" s="42"/>
      <c r="O43" s="15"/>
      <c r="P43" s="51"/>
      <c r="Q43" s="22"/>
      <c r="R43" s="42"/>
      <c r="S43"/>
      <c r="T43"/>
      <c r="U43"/>
      <c r="V43"/>
      <c r="W43"/>
      <c r="X43"/>
      <c r="Y43"/>
      <c r="Z43"/>
      <c r="AA43"/>
      <c r="AB43"/>
    </row>
    <row r="44" spans="2:28" s="13" customFormat="1" x14ac:dyDescent="0.55000000000000004">
      <c r="B44" s="61" t="s">
        <v>1308</v>
      </c>
      <c r="E44"/>
      <c r="F44" s="15"/>
      <c r="G44" s="15"/>
      <c r="H44" s="15"/>
      <c r="I44" s="15"/>
      <c r="J44" s="22"/>
      <c r="K44"/>
      <c r="L44" s="15"/>
      <c r="M44"/>
      <c r="N44" s="42"/>
      <c r="O44" s="15"/>
      <c r="P44" s="51"/>
      <c r="Q44" s="22"/>
      <c r="R44" s="42"/>
      <c r="S44"/>
      <c r="T44"/>
      <c r="U44"/>
      <c r="V44"/>
      <c r="W44"/>
      <c r="X44"/>
      <c r="Y44"/>
      <c r="Z44"/>
      <c r="AA44"/>
      <c r="AB44"/>
    </row>
    <row r="45" spans="2:28" s="13" customFormat="1" x14ac:dyDescent="0.55000000000000004">
      <c r="B45" s="59" t="s">
        <v>1309</v>
      </c>
      <c r="E45"/>
      <c r="F45" s="15"/>
      <c r="G45" s="15"/>
      <c r="H45" s="15"/>
      <c r="I45" s="15"/>
      <c r="J45" s="22"/>
      <c r="K45"/>
      <c r="L45" s="15"/>
      <c r="M45"/>
      <c r="N45" s="42"/>
      <c r="O45" s="15"/>
      <c r="P45" s="51"/>
      <c r="Q45" s="22"/>
      <c r="R45" s="42"/>
      <c r="S45"/>
      <c r="T45"/>
      <c r="U45"/>
      <c r="V45"/>
      <c r="W45"/>
      <c r="X45"/>
      <c r="Y45"/>
      <c r="Z45"/>
      <c r="AA45"/>
      <c r="AB45"/>
    </row>
    <row r="46" spans="2:28" s="13" customFormat="1" x14ac:dyDescent="0.55000000000000004">
      <c r="B46" s="59" t="s">
        <v>1318</v>
      </c>
      <c r="E46"/>
      <c r="F46" s="15"/>
      <c r="G46" s="15"/>
      <c r="H46" s="15"/>
      <c r="I46" s="15"/>
      <c r="J46" s="22"/>
      <c r="K46"/>
      <c r="L46" s="15"/>
      <c r="M46"/>
      <c r="N46" s="42"/>
      <c r="O46" s="15"/>
      <c r="P46" s="51"/>
      <c r="Q46" s="22"/>
      <c r="R46" s="42"/>
      <c r="S46"/>
      <c r="T46"/>
      <c r="U46"/>
      <c r="V46"/>
      <c r="W46"/>
      <c r="X46"/>
      <c r="Y46"/>
      <c r="Z46"/>
      <c r="AA46"/>
      <c r="AB46"/>
    </row>
    <row r="47" spans="2:28" s="13" customFormat="1" x14ac:dyDescent="0.55000000000000004">
      <c r="B47" s="61" t="s">
        <v>1310</v>
      </c>
      <c r="E47"/>
      <c r="F47" s="15"/>
      <c r="G47" s="15"/>
      <c r="H47" s="15"/>
      <c r="I47" s="15"/>
      <c r="J47" s="22"/>
      <c r="K47"/>
      <c r="L47" s="15"/>
      <c r="M47"/>
      <c r="N47" s="42"/>
      <c r="O47" s="15"/>
      <c r="P47" s="51"/>
      <c r="Q47" s="22"/>
      <c r="R47" s="42"/>
      <c r="S47"/>
      <c r="T47"/>
      <c r="U47"/>
      <c r="V47"/>
      <c r="W47"/>
      <c r="X47"/>
      <c r="Y47"/>
      <c r="Z47"/>
      <c r="AA47"/>
      <c r="AB47"/>
    </row>
    <row r="48" spans="2:28" s="13" customFormat="1" x14ac:dyDescent="0.55000000000000004">
      <c r="B48" s="12" t="s">
        <v>1199</v>
      </c>
      <c r="E48"/>
      <c r="F48" s="15"/>
      <c r="G48" s="15"/>
      <c r="H48" s="15"/>
      <c r="I48" s="15"/>
      <c r="J48" s="22"/>
      <c r="K48"/>
      <c r="L48" s="15"/>
      <c r="M48"/>
      <c r="N48" s="42"/>
      <c r="O48" s="15"/>
      <c r="P48" s="51"/>
      <c r="Q48" s="22"/>
      <c r="R48" s="42"/>
      <c r="S48"/>
      <c r="T48"/>
      <c r="U48"/>
      <c r="V48"/>
      <c r="W48"/>
      <c r="X48"/>
      <c r="Y48"/>
      <c r="Z48"/>
      <c r="AA48"/>
      <c r="AB48"/>
    </row>
    <row r="49" spans="1:28" s="13" customFormat="1" x14ac:dyDescent="0.55000000000000004">
      <c r="B49" s="59" t="s">
        <v>1321</v>
      </c>
      <c r="E49"/>
      <c r="F49" s="15"/>
      <c r="G49" s="15"/>
      <c r="H49" s="15"/>
      <c r="I49" s="15"/>
      <c r="J49" s="22"/>
      <c r="K49"/>
      <c r="L49" s="15"/>
      <c r="M49"/>
      <c r="N49" s="42"/>
      <c r="O49" s="15"/>
      <c r="P49" s="51"/>
      <c r="Q49" s="22"/>
      <c r="R49" s="42"/>
      <c r="S49"/>
      <c r="T49"/>
      <c r="U49"/>
      <c r="V49"/>
      <c r="W49"/>
      <c r="X49"/>
      <c r="Y49"/>
      <c r="Z49"/>
      <c r="AA49"/>
      <c r="AB49"/>
    </row>
    <row r="50" spans="1:28" s="13" customFormat="1" x14ac:dyDescent="0.55000000000000004">
      <c r="B50" s="60" t="s">
        <v>1319</v>
      </c>
      <c r="E50"/>
      <c r="F50" s="15"/>
      <c r="G50" s="15"/>
      <c r="H50" s="15"/>
      <c r="I50" s="15"/>
      <c r="J50" s="22"/>
      <c r="K50"/>
      <c r="L50" s="15"/>
      <c r="M50"/>
      <c r="N50" s="42"/>
      <c r="O50" s="15"/>
      <c r="P50" s="51"/>
      <c r="Q50" s="22"/>
      <c r="R50" s="42"/>
      <c r="S50"/>
      <c r="T50"/>
      <c r="U50"/>
      <c r="V50"/>
      <c r="W50"/>
      <c r="X50"/>
      <c r="Y50"/>
      <c r="Z50"/>
      <c r="AA50"/>
      <c r="AB50"/>
    </row>
    <row r="51" spans="1:28" s="13" customFormat="1" x14ac:dyDescent="0.55000000000000004">
      <c r="B51" s="60" t="s">
        <v>1320</v>
      </c>
      <c r="E51"/>
      <c r="F51" s="15"/>
      <c r="G51" s="15"/>
      <c r="H51" s="15"/>
      <c r="I51" s="15"/>
      <c r="J51" s="22"/>
      <c r="K51"/>
      <c r="L51" s="15"/>
      <c r="M51"/>
      <c r="N51" s="42"/>
      <c r="O51" s="15"/>
      <c r="P51" s="51"/>
      <c r="Q51" s="22"/>
      <c r="R51" s="42"/>
      <c r="S51"/>
      <c r="T51"/>
      <c r="U51"/>
      <c r="V51"/>
      <c r="W51"/>
      <c r="X51"/>
      <c r="Y51"/>
      <c r="Z51"/>
      <c r="AA51"/>
      <c r="AB51"/>
    </row>
    <row r="52" spans="1:28" s="13" customFormat="1" x14ac:dyDescent="0.55000000000000004">
      <c r="B52" s="14"/>
      <c r="C52" s="13" t="str" cm="1">
        <f t="array" aca="1" ref="C52" ca="1">MID(CELL("filename", A1), FIND("]", CELL("filename", A1)) + 1, 255)</f>
        <v>A TI, SEÑOR, SE DEBE LA ALABANZ</v>
      </c>
      <c r="E52"/>
      <c r="F52" s="15"/>
      <c r="G52" s="15"/>
      <c r="H52" s="15"/>
      <c r="I52" s="15"/>
      <c r="J52" s="22"/>
      <c r="K52"/>
      <c r="L52" s="15"/>
      <c r="M52"/>
      <c r="N52" s="42"/>
      <c r="O52" s="15"/>
      <c r="P52" s="51"/>
      <c r="Q52" s="22"/>
      <c r="R52" s="42"/>
      <c r="S52"/>
      <c r="T52"/>
      <c r="U52"/>
      <c r="V52"/>
      <c r="W52"/>
      <c r="X52"/>
      <c r="Y52"/>
      <c r="Z52"/>
      <c r="AA52"/>
      <c r="AB52"/>
    </row>
    <row r="53" spans="1:28" s="13" customFormat="1" x14ac:dyDescent="0.55000000000000004">
      <c r="B53" s="12" t="str">
        <f>_xlfn.CONCAT("const NOMBREDELCANTO = ","""",C53,"""",";")</f>
        <v>const NOMBREDELCANTO = "A TI, SEÑOR, SE DEBE LA ALABANZA EN SIÓN";</v>
      </c>
      <c r="C53" s="13" t="str">
        <f>find!D17</f>
        <v>A TI, SEÑOR, SE DEBE LA ALABANZA EN SIÓN</v>
      </c>
      <c r="E53"/>
      <c r="F53" s="15"/>
      <c r="G53" s="15"/>
      <c r="H53" s="15"/>
      <c r="I53" s="15"/>
      <c r="J53" s="22"/>
      <c r="K53"/>
      <c r="L53" s="15"/>
      <c r="M53"/>
      <c r="N53" s="42"/>
      <c r="O53" s="15"/>
      <c r="P53" s="51"/>
      <c r="Q53" s="22"/>
      <c r="R53" s="42"/>
      <c r="S53"/>
      <c r="T53"/>
      <c r="U53"/>
      <c r="V53"/>
      <c r="W53"/>
      <c r="X53"/>
      <c r="Y53"/>
      <c r="Z53"/>
      <c r="AA53"/>
      <c r="AB53"/>
    </row>
    <row r="54" spans="1:28" x14ac:dyDescent="0.55000000000000004">
      <c r="C54" s="13" t="str">
        <f>find!B17</f>
        <v>atisenorsedebelaalabanzaension</v>
      </c>
    </row>
    <row r="55" spans="1:28" s="13" customFormat="1" x14ac:dyDescent="0.55000000000000004">
      <c r="B55" s="58" t="s">
        <v>1322</v>
      </c>
      <c r="E55"/>
      <c r="F55" s="15"/>
      <c r="G55" s="15"/>
      <c r="H55" s="15"/>
      <c r="I55" s="15"/>
      <c r="J55" s="22"/>
      <c r="K55"/>
      <c r="L55" s="15"/>
      <c r="M55"/>
      <c r="N55" s="42"/>
      <c r="O55" s="15"/>
      <c r="P55" s="51"/>
      <c r="Q55" s="22"/>
      <c r="R55" s="42"/>
      <c r="S55"/>
      <c r="T55"/>
      <c r="U55"/>
      <c r="V55"/>
      <c r="W55"/>
      <c r="X55"/>
      <c r="Y55"/>
      <c r="Z55"/>
      <c r="AA55"/>
      <c r="AB55"/>
    </row>
    <row r="56" spans="1:28" s="13" customFormat="1" x14ac:dyDescent="0.55000000000000004">
      <c r="B56" s="14" t="s">
        <v>1204</v>
      </c>
      <c r="E56"/>
      <c r="F56" s="15"/>
      <c r="G56" s="15"/>
      <c r="H56" s="15"/>
      <c r="I56" s="15"/>
      <c r="J56" s="22"/>
      <c r="K56"/>
      <c r="L56" s="15"/>
      <c r="M56"/>
      <c r="N56" s="42"/>
      <c r="O56" s="15"/>
      <c r="P56" s="51"/>
      <c r="Q56" s="22"/>
      <c r="R56" s="42"/>
      <c r="S56"/>
      <c r="T56"/>
      <c r="U56"/>
      <c r="V56"/>
      <c r="W56"/>
      <c r="X56"/>
      <c r="Y56"/>
      <c r="Z56"/>
      <c r="AA56"/>
      <c r="AB56"/>
    </row>
    <row r="57" spans="1:28" s="13" customFormat="1" x14ac:dyDescent="0.55000000000000004">
      <c r="B57" s="14" t="s">
        <v>1205</v>
      </c>
      <c r="E57"/>
      <c r="F57" s="15"/>
      <c r="G57" s="15"/>
      <c r="H57" s="15"/>
      <c r="I57" s="15"/>
      <c r="J57" s="22"/>
      <c r="K57"/>
      <c r="L57" s="15"/>
      <c r="M57"/>
      <c r="N57" s="42"/>
      <c r="O57" s="15"/>
      <c r="P57" s="51"/>
      <c r="Q57" s="22"/>
      <c r="R57" s="42"/>
      <c r="S57"/>
      <c r="T57"/>
      <c r="U57"/>
      <c r="V57"/>
      <c r="W57"/>
      <c r="X57"/>
      <c r="Y57"/>
      <c r="Z57"/>
      <c r="AA57"/>
      <c r="AB57"/>
    </row>
    <row r="58" spans="1:28" x14ac:dyDescent="0.55000000000000004">
      <c r="B58" s="14" t="str">
        <f>_xlfn.CONCAT("      salmo: ","""",C58,"""",",")</f>
        <v xml:space="preserve">      salmo: "Salmo 65 (64)",</v>
      </c>
      <c r="C58" s="13" t="str">
        <f>find!E17</f>
        <v>Salmo 65 (64)</v>
      </c>
    </row>
    <row r="59" spans="1:28" x14ac:dyDescent="0.55000000000000004">
      <c r="B59" s="14" t="str">
        <f>_xlfn.CONCAT("      dbnos: ","""",C59,"""",",")</f>
        <v xml:space="preserve">      dbnos: "6",</v>
      </c>
      <c r="C59" s="13">
        <f>find!A17</f>
        <v>6</v>
      </c>
    </row>
    <row r="61" spans="1:28" x14ac:dyDescent="0.55000000000000004">
      <c r="B61" s="60" t="s">
        <v>1323</v>
      </c>
    </row>
    <row r="63" spans="1:28" x14ac:dyDescent="0.55000000000000004">
      <c r="B63" s="59" t="s">
        <v>1324</v>
      </c>
    </row>
    <row r="64" spans="1:28" ht="27" x14ac:dyDescent="0.65">
      <c r="A64" s="13">
        <v>1</v>
      </c>
      <c r="B64" s="14" t="str">
        <f>_xlfn.CONCAT("/* ",A64," */", "        ","""", C64,"""",",")</f>
        <v>/* 1 */        "A ti, Señor, se debe la alabanza, en Sión.",</v>
      </c>
      <c r="C64" s="13" t="s">
        <v>1426</v>
      </c>
      <c r="D64" s="13">
        <v>1</v>
      </c>
      <c r="E64" s="32" t="s">
        <v>1178</v>
      </c>
      <c r="F64" s="33">
        <v>14</v>
      </c>
      <c r="G64" s="34" t="s">
        <v>1214</v>
      </c>
      <c r="H64" s="30" t="s">
        <v>1123</v>
      </c>
      <c r="I64" s="29">
        <v>90</v>
      </c>
      <c r="J64" s="28">
        <v>7</v>
      </c>
      <c r="K64" s="32"/>
      <c r="L64" s="33"/>
      <c r="M64" s="34"/>
      <c r="O64"/>
      <c r="Q64" s="15"/>
      <c r="S64" s="22"/>
    </row>
    <row r="65" spans="1:19" ht="27" x14ac:dyDescent="0.65">
      <c r="A65" s="13">
        <f>+A64+1</f>
        <v>2</v>
      </c>
      <c r="B65" s="14" t="str">
        <f>_xlfn.CONCAT("/* ",A65," */", "        ","""", C65,"""",",")</f>
        <v>/* 2 */        "A ti se te cumple el voto, en Jerusalén.",</v>
      </c>
      <c r="C65" s="13" t="s">
        <v>1427</v>
      </c>
      <c r="D65" s="13">
        <v>2</v>
      </c>
      <c r="E65" s="35" t="s">
        <v>1178</v>
      </c>
      <c r="F65" s="36">
        <v>14</v>
      </c>
      <c r="G65" s="37" t="s">
        <v>1214</v>
      </c>
      <c r="H65" s="31"/>
      <c r="I65" s="29"/>
      <c r="J65" s="29"/>
      <c r="K65" s="35"/>
      <c r="L65" s="37"/>
      <c r="M65" s="37"/>
      <c r="O65"/>
      <c r="Q65" s="15"/>
      <c r="S65" s="22"/>
    </row>
    <row r="66" spans="1:19" ht="27" x14ac:dyDescent="0.65">
      <c r="A66" s="13">
        <f t="shared" ref="A66:A90" si="0">+A65+1</f>
        <v>3</v>
      </c>
      <c r="B66" s="14" t="str">
        <f>_xlfn.CONCAT("/* ",A66," */", "        ","""", C66,"""",",")</f>
        <v>/* 3 */        "A ti que escuchas la oración,",</v>
      </c>
      <c r="C66" s="13" t="s">
        <v>1428</v>
      </c>
      <c r="D66" s="13">
        <v>3</v>
      </c>
      <c r="E66" s="32" t="s">
        <v>1217</v>
      </c>
      <c r="F66" s="33">
        <v>14</v>
      </c>
      <c r="G66" s="34" t="s">
        <v>1214</v>
      </c>
      <c r="H66" s="30" t="s">
        <v>1178</v>
      </c>
      <c r="I66" s="29">
        <v>90</v>
      </c>
      <c r="J66" s="28" t="s">
        <v>1214</v>
      </c>
      <c r="K66" s="32"/>
      <c r="L66" s="33"/>
      <c r="M66" s="34"/>
      <c r="O66"/>
      <c r="Q66" s="15"/>
      <c r="S66" s="22"/>
    </row>
    <row r="67" spans="1:19" ht="27" x14ac:dyDescent="0.65">
      <c r="A67" s="13">
        <f t="shared" si="0"/>
        <v>4</v>
      </c>
      <c r="B67" s="14" t="str">
        <f t="shared" ref="B67:B90" si="1">_xlfn.CONCAT("/* ",A67," */", "        ","""", C67,"""",",")</f>
        <v>/* 4 */        "viene todo mortal, viene todo mortal.",</v>
      </c>
      <c r="C67" s="13" t="s">
        <v>1429</v>
      </c>
      <c r="D67" s="13">
        <v>4</v>
      </c>
      <c r="E67" s="35" t="s">
        <v>1123</v>
      </c>
      <c r="F67" s="36">
        <v>14</v>
      </c>
      <c r="G67" s="37">
        <v>7</v>
      </c>
      <c r="H67" s="31" t="s">
        <v>1178</v>
      </c>
      <c r="I67" s="29">
        <v>90</v>
      </c>
      <c r="J67" s="29" t="s">
        <v>1214</v>
      </c>
      <c r="K67" s="35"/>
      <c r="L67" s="37"/>
      <c r="M67" s="37"/>
      <c r="O67"/>
      <c r="Q67" s="15"/>
      <c r="S67" s="22"/>
    </row>
    <row r="68" spans="1:19" ht="27" x14ac:dyDescent="0.65">
      <c r="A68" s="13">
        <f t="shared" si="0"/>
        <v>5</v>
      </c>
      <c r="B68" s="14" t="str">
        <f t="shared" si="1"/>
        <v>/* 5 */        "Pesan sobre nosotros nuestros pecados,",</v>
      </c>
      <c r="C68" s="13" t="s">
        <v>1430</v>
      </c>
      <c r="D68" s="13">
        <v>5</v>
      </c>
      <c r="E68" s="32" t="s">
        <v>1178</v>
      </c>
      <c r="F68" s="33">
        <v>14</v>
      </c>
      <c r="G68" s="34" t="s">
        <v>1214</v>
      </c>
      <c r="H68" s="30" t="s">
        <v>1123</v>
      </c>
      <c r="I68" s="29">
        <v>90</v>
      </c>
      <c r="J68" s="28">
        <v>7</v>
      </c>
      <c r="K68" s="32"/>
      <c r="L68" s="33"/>
      <c r="M68" s="34"/>
      <c r="O68"/>
      <c r="Q68" s="15"/>
      <c r="S68" s="22"/>
    </row>
    <row r="69" spans="1:19" ht="27" x14ac:dyDescent="0.65">
      <c r="A69" s="13">
        <f t="shared" si="0"/>
        <v>6</v>
      </c>
      <c r="B69" s="14" t="str">
        <f t="shared" si="1"/>
        <v>/* 6 */        "mas tú perdonas nuestras culpas.",</v>
      </c>
      <c r="C69" s="13" t="s">
        <v>1431</v>
      </c>
      <c r="D69" s="13">
        <v>6</v>
      </c>
      <c r="E69" s="35" t="s">
        <v>1178</v>
      </c>
      <c r="F69" s="36">
        <v>14</v>
      </c>
      <c r="G69" s="37" t="s">
        <v>1214</v>
      </c>
      <c r="H69" s="31"/>
      <c r="I69" s="29"/>
      <c r="J69" s="29"/>
      <c r="K69" s="35"/>
      <c r="L69" s="37"/>
      <c r="M69" s="37"/>
      <c r="O69"/>
      <c r="Q69" s="15"/>
      <c r="S69" s="22"/>
    </row>
    <row r="70" spans="1:19" ht="27" x14ac:dyDescent="0.65">
      <c r="A70" s="13">
        <f t="shared" si="0"/>
        <v>7</v>
      </c>
      <c r="B70" s="14" t="str">
        <f t="shared" si="1"/>
        <v>/* 7 */        "Dichoso el que tú eliges, el que tú llamas,",</v>
      </c>
      <c r="C70" s="13" t="s">
        <v>1432</v>
      </c>
      <c r="D70" s="13">
        <v>7</v>
      </c>
      <c r="E70" s="32" t="s">
        <v>1123</v>
      </c>
      <c r="F70" s="33">
        <v>14</v>
      </c>
      <c r="G70" s="34">
        <v>7</v>
      </c>
      <c r="H70" s="30"/>
      <c r="I70" s="29"/>
      <c r="J70" s="28"/>
      <c r="K70" s="32"/>
      <c r="L70" s="33"/>
      <c r="M70" s="34"/>
      <c r="O70"/>
      <c r="Q70" s="15"/>
      <c r="S70" s="22"/>
    </row>
    <row r="71" spans="1:19" ht="27" x14ac:dyDescent="0.65">
      <c r="A71" s="13">
        <f t="shared" si="0"/>
        <v>8</v>
      </c>
      <c r="B71" s="14" t="str">
        <f t="shared" si="1"/>
        <v>/* 8 */        "vivirá en tus atrios.",</v>
      </c>
      <c r="C71" s="13" t="s">
        <v>1433</v>
      </c>
      <c r="D71" s="13">
        <v>8</v>
      </c>
      <c r="E71" s="35" t="s">
        <v>1178</v>
      </c>
      <c r="F71" s="36">
        <v>14</v>
      </c>
      <c r="G71" s="37" t="s">
        <v>1214</v>
      </c>
      <c r="H71" s="31"/>
      <c r="I71" s="29"/>
      <c r="J71" s="29"/>
      <c r="K71" s="35"/>
      <c r="L71" s="37"/>
      <c r="M71" s="37"/>
      <c r="O71"/>
      <c r="Q71" s="15"/>
      <c r="S71" s="22"/>
    </row>
    <row r="72" spans="1:19" ht="27" x14ac:dyDescent="0.65">
      <c r="A72" s="13">
        <f t="shared" si="0"/>
        <v>9</v>
      </c>
      <c r="B72" s="14" t="str">
        <f t="shared" si="1"/>
        <v>/* 9 */        "A ti que escuchas la oración,",</v>
      </c>
      <c r="C72" s="13" t="s">
        <v>1428</v>
      </c>
      <c r="D72" s="13">
        <v>9</v>
      </c>
      <c r="E72" s="32" t="s">
        <v>1217</v>
      </c>
      <c r="F72" s="33">
        <v>14</v>
      </c>
      <c r="G72" s="34" t="s">
        <v>1214</v>
      </c>
      <c r="H72" s="30" t="s">
        <v>1178</v>
      </c>
      <c r="I72" s="29">
        <v>90</v>
      </c>
      <c r="J72" s="28" t="s">
        <v>1214</v>
      </c>
      <c r="K72" s="32"/>
      <c r="L72" s="33"/>
      <c r="M72" s="34"/>
      <c r="O72"/>
      <c r="Q72" s="15"/>
      <c r="S72" s="22"/>
    </row>
    <row r="73" spans="1:19" ht="27" x14ac:dyDescent="0.65">
      <c r="A73" s="13">
        <f t="shared" si="0"/>
        <v>10</v>
      </c>
      <c r="B73" s="14" t="str">
        <f t="shared" si="1"/>
        <v>/* 10 */        "viene todo mortal, viene todo mortal. ",</v>
      </c>
      <c r="C73" s="13" t="s">
        <v>1434</v>
      </c>
      <c r="D73" s="13">
        <v>10</v>
      </c>
      <c r="E73" s="35" t="s">
        <v>1123</v>
      </c>
      <c r="F73" s="36">
        <v>14</v>
      </c>
      <c r="G73" s="37">
        <v>7</v>
      </c>
      <c r="H73" s="31" t="s">
        <v>1178</v>
      </c>
      <c r="I73" s="29">
        <v>90</v>
      </c>
      <c r="J73" s="29" t="s">
        <v>1214</v>
      </c>
      <c r="K73" s="35"/>
      <c r="L73" s="37"/>
      <c r="M73" s="37"/>
      <c r="O73"/>
      <c r="Q73" s="15"/>
      <c r="S73" s="22"/>
    </row>
    <row r="74" spans="1:19" ht="27" x14ac:dyDescent="0.65">
      <c r="A74" s="13">
        <f t="shared" si="0"/>
        <v>11</v>
      </c>
      <c r="B74" s="14" t="str">
        <f t="shared" si="1"/>
        <v>/* 11 */        "Nos saciaremos de los bienes de tu casa,",</v>
      </c>
      <c r="C74" s="13" t="s">
        <v>1435</v>
      </c>
      <c r="D74" s="13">
        <v>11</v>
      </c>
      <c r="E74" s="32" t="s">
        <v>1178</v>
      </c>
      <c r="F74" s="33">
        <v>14</v>
      </c>
      <c r="G74" s="34" t="s">
        <v>1214</v>
      </c>
      <c r="H74" s="30" t="s">
        <v>1123</v>
      </c>
      <c r="I74" s="29">
        <v>90</v>
      </c>
      <c r="J74" s="28">
        <v>7</v>
      </c>
      <c r="K74" s="32"/>
      <c r="L74" s="33"/>
      <c r="M74" s="34"/>
      <c r="O74"/>
      <c r="Q74" s="15"/>
      <c r="S74" s="22"/>
    </row>
    <row r="75" spans="1:19" ht="27" x14ac:dyDescent="0.65">
      <c r="A75" s="13">
        <f t="shared" si="0"/>
        <v>12</v>
      </c>
      <c r="B75" s="14" t="str">
        <f t="shared" si="1"/>
        <v>/* 12 */        "de la santidad de tu templo.",</v>
      </c>
      <c r="C75" s="13" t="s">
        <v>1436</v>
      </c>
      <c r="D75" s="13">
        <v>12</v>
      </c>
      <c r="E75" s="35" t="s">
        <v>1178</v>
      </c>
      <c r="F75" s="36">
        <v>14</v>
      </c>
      <c r="G75" s="37" t="s">
        <v>1214</v>
      </c>
      <c r="H75" s="31"/>
      <c r="I75" s="29"/>
      <c r="J75" s="29"/>
      <c r="K75" s="35"/>
      <c r="L75" s="37"/>
      <c r="M75" s="37"/>
      <c r="O75"/>
      <c r="Q75" s="15"/>
      <c r="S75" s="22"/>
    </row>
    <row r="76" spans="1:19" ht="27" x14ac:dyDescent="0.65">
      <c r="A76" s="13">
        <f t="shared" si="0"/>
        <v>13</v>
      </c>
      <c r="B76" s="14" t="str">
        <f t="shared" si="1"/>
        <v>/* 13 */        "Con los prodigios de tu amor tú nos hablas,",</v>
      </c>
      <c r="C76" s="13" t="s">
        <v>1437</v>
      </c>
      <c r="D76" s="13">
        <v>13</v>
      </c>
      <c r="E76" s="32" t="s">
        <v>1123</v>
      </c>
      <c r="F76" s="33">
        <v>14</v>
      </c>
      <c r="G76" s="34">
        <v>7</v>
      </c>
      <c r="H76" s="30"/>
      <c r="I76" s="29"/>
      <c r="J76" s="28"/>
      <c r="K76" s="32"/>
      <c r="L76" s="33"/>
      <c r="M76" s="34"/>
      <c r="O76"/>
      <c r="Q76" s="15"/>
      <c r="S76" s="22"/>
    </row>
    <row r="77" spans="1:19" ht="27" x14ac:dyDescent="0.65">
      <c r="A77" s="13">
        <f t="shared" si="0"/>
        <v>14</v>
      </c>
      <c r="B77" s="14" t="str">
        <f t="shared" si="1"/>
        <v>/* 14 */        "con los portentos de tu justicia nos respondes.",</v>
      </c>
      <c r="C77" s="13" t="s">
        <v>1438</v>
      </c>
      <c r="D77" s="13">
        <v>14</v>
      </c>
      <c r="E77" s="35" t="s">
        <v>1178</v>
      </c>
      <c r="F77" s="36">
        <v>14</v>
      </c>
      <c r="G77" s="37" t="s">
        <v>1214</v>
      </c>
      <c r="H77" s="31"/>
      <c r="I77" s="29"/>
      <c r="J77" s="29"/>
      <c r="K77" s="35"/>
      <c r="L77" s="37"/>
      <c r="M77" s="37"/>
      <c r="O77"/>
      <c r="Q77" s="15"/>
      <c r="S77" s="22"/>
    </row>
    <row r="78" spans="1:19" ht="27" x14ac:dyDescent="0.65">
      <c r="A78" s="13">
        <f t="shared" si="0"/>
        <v>15</v>
      </c>
      <c r="B78" s="14" t="str">
        <f t="shared" si="1"/>
        <v>/* 15 */        "A ti que escuchas la oración,",</v>
      </c>
      <c r="C78" s="13" t="s">
        <v>1428</v>
      </c>
      <c r="D78" s="13">
        <v>15</v>
      </c>
      <c r="E78" s="32" t="s">
        <v>1217</v>
      </c>
      <c r="F78" s="33">
        <v>14</v>
      </c>
      <c r="G78" s="34" t="s">
        <v>1214</v>
      </c>
      <c r="H78" s="30" t="s">
        <v>1178</v>
      </c>
      <c r="I78" s="29">
        <v>90</v>
      </c>
      <c r="J78" s="28" t="s">
        <v>1214</v>
      </c>
      <c r="K78" s="32"/>
      <c r="L78" s="33"/>
      <c r="M78" s="34"/>
      <c r="O78"/>
      <c r="Q78" s="15"/>
      <c r="S78" s="22"/>
    </row>
    <row r="79" spans="1:19" ht="27" x14ac:dyDescent="0.65">
      <c r="A79" s="13">
        <f t="shared" si="0"/>
        <v>16</v>
      </c>
      <c r="B79" s="14" t="str">
        <f t="shared" si="1"/>
        <v>/* 16 */        "viene todo mortal, viene todo mortal. ",</v>
      </c>
      <c r="C79" s="13" t="s">
        <v>1434</v>
      </c>
      <c r="D79" s="13">
        <v>16</v>
      </c>
      <c r="E79" s="35" t="s">
        <v>1123</v>
      </c>
      <c r="F79" s="36">
        <v>14</v>
      </c>
      <c r="G79" s="37">
        <v>7</v>
      </c>
      <c r="H79" s="31" t="s">
        <v>1178</v>
      </c>
      <c r="I79" s="29">
        <v>90</v>
      </c>
      <c r="J79" s="29" t="s">
        <v>1214</v>
      </c>
      <c r="K79" s="35"/>
      <c r="L79" s="37"/>
      <c r="M79" s="37"/>
      <c r="O79"/>
      <c r="Q79" s="15"/>
      <c r="S79" s="22"/>
    </row>
    <row r="80" spans="1:19" ht="27" hidden="1" x14ac:dyDescent="0.65">
      <c r="A80" s="13">
        <f t="shared" si="0"/>
        <v>17</v>
      </c>
      <c r="B80" s="14" t="str">
        <f t="shared" si="1"/>
        <v>/* 17 */        "",</v>
      </c>
      <c r="D80" s="13">
        <v>17</v>
      </c>
      <c r="E80" s="32" t="s">
        <v>1123</v>
      </c>
      <c r="F80" s="33"/>
      <c r="G80" s="34"/>
      <c r="H80" s="30"/>
      <c r="I80" s="27"/>
      <c r="J80" s="28"/>
      <c r="K80" s="32"/>
      <c r="L80" s="33"/>
      <c r="M80" s="34"/>
      <c r="O80"/>
      <c r="Q80" s="15"/>
      <c r="S80" s="22"/>
    </row>
    <row r="81" spans="1:26" ht="27" hidden="1" x14ac:dyDescent="0.65">
      <c r="A81" s="13">
        <f t="shared" si="0"/>
        <v>18</v>
      </c>
      <c r="B81" s="14" t="str">
        <f t="shared" si="1"/>
        <v>/* 18 */        "",</v>
      </c>
      <c r="D81" s="13">
        <v>18</v>
      </c>
      <c r="E81" s="35" t="s">
        <v>1123</v>
      </c>
      <c r="F81" s="36">
        <v>18</v>
      </c>
      <c r="G81" s="37" t="s">
        <v>1214</v>
      </c>
      <c r="H81" s="31"/>
      <c r="I81" s="29"/>
      <c r="J81" s="29"/>
      <c r="K81" s="35"/>
      <c r="L81" s="37"/>
      <c r="M81" s="37"/>
      <c r="O81"/>
      <c r="Q81" s="15"/>
      <c r="S81" s="22"/>
    </row>
    <row r="82" spans="1:26" ht="27" hidden="1" x14ac:dyDescent="0.65">
      <c r="A82" s="13">
        <f t="shared" si="0"/>
        <v>19</v>
      </c>
      <c r="B82" s="14" t="str">
        <f t="shared" si="1"/>
        <v>/* 19 */        "",</v>
      </c>
      <c r="D82" s="13">
        <v>19</v>
      </c>
      <c r="E82" s="32" t="s">
        <v>1217</v>
      </c>
      <c r="F82" s="33">
        <v>18</v>
      </c>
      <c r="G82" s="34"/>
      <c r="H82" s="30"/>
      <c r="I82" s="27"/>
      <c r="J82" s="28"/>
      <c r="K82" s="32"/>
      <c r="L82" s="33"/>
      <c r="M82" s="34"/>
      <c r="O82"/>
      <c r="Q82" s="15"/>
      <c r="S82" s="22"/>
    </row>
    <row r="83" spans="1:26" ht="27" hidden="1" x14ac:dyDescent="0.65">
      <c r="A83" s="13">
        <f t="shared" si="0"/>
        <v>20</v>
      </c>
      <c r="B83" s="14" t="str">
        <f t="shared" si="1"/>
        <v>/* 20 */        "",</v>
      </c>
      <c r="D83" s="13">
        <v>20</v>
      </c>
      <c r="E83" s="35" t="s">
        <v>1123</v>
      </c>
      <c r="F83" s="36">
        <v>18</v>
      </c>
      <c r="G83" s="37" t="s">
        <v>1214</v>
      </c>
      <c r="H83" s="31"/>
      <c r="I83" s="29"/>
      <c r="J83" s="29"/>
      <c r="K83" s="35"/>
      <c r="L83" s="37"/>
      <c r="M83" s="37"/>
      <c r="O83"/>
      <c r="Q83" s="15"/>
      <c r="S83" s="22"/>
    </row>
    <row r="84" spans="1:26" ht="27" hidden="1" x14ac:dyDescent="0.65">
      <c r="A84" s="13">
        <f t="shared" si="0"/>
        <v>21</v>
      </c>
      <c r="B84" s="14" t="str">
        <f t="shared" si="1"/>
        <v>/* 21 */        "",</v>
      </c>
      <c r="D84" s="13">
        <f t="shared" ref="D84:D90" si="2">+D83+1</f>
        <v>21</v>
      </c>
      <c r="E84" s="32" t="s">
        <v>1117</v>
      </c>
      <c r="F84" s="33">
        <v>68</v>
      </c>
      <c r="G84" s="34"/>
      <c r="H84" s="30"/>
      <c r="I84" s="27"/>
      <c r="J84" s="28"/>
      <c r="K84" s="32"/>
      <c r="L84" s="33"/>
      <c r="M84" s="34"/>
      <c r="O84"/>
      <c r="Q84" s="15"/>
      <c r="S84" s="22"/>
    </row>
    <row r="85" spans="1:26" ht="27" hidden="1" x14ac:dyDescent="0.65">
      <c r="A85" s="13">
        <f t="shared" si="0"/>
        <v>22</v>
      </c>
      <c r="B85" s="14" t="str">
        <f t="shared" si="1"/>
        <v>/* 22 */        "",</v>
      </c>
      <c r="D85" s="13">
        <f t="shared" si="2"/>
        <v>22</v>
      </c>
      <c r="E85" s="35" t="s">
        <v>1178</v>
      </c>
      <c r="F85" s="36">
        <v>2</v>
      </c>
      <c r="G85" s="37" t="s">
        <v>1214</v>
      </c>
      <c r="H85" s="31" t="s">
        <v>1117</v>
      </c>
      <c r="I85" s="29">
        <v>91</v>
      </c>
      <c r="J85" s="29"/>
      <c r="K85" s="35"/>
      <c r="L85" s="37"/>
      <c r="M85" s="37"/>
      <c r="O85"/>
      <c r="Q85" s="15"/>
      <c r="S85" s="22"/>
    </row>
    <row r="86" spans="1:26" ht="27" hidden="1" x14ac:dyDescent="0.65">
      <c r="A86" s="13">
        <f t="shared" si="0"/>
        <v>23</v>
      </c>
      <c r="B86" s="14" t="str">
        <f t="shared" si="1"/>
        <v>/* 23 */        "",</v>
      </c>
      <c r="D86" s="13">
        <f t="shared" si="2"/>
        <v>23</v>
      </c>
      <c r="E86" s="32" t="s">
        <v>1178</v>
      </c>
      <c r="F86" s="33">
        <v>2</v>
      </c>
      <c r="G86" s="34" t="s">
        <v>1214</v>
      </c>
      <c r="H86" s="30" t="s">
        <v>1117</v>
      </c>
      <c r="I86" s="27">
        <v>98</v>
      </c>
      <c r="J86" s="28"/>
      <c r="K86" s="32"/>
      <c r="L86" s="33"/>
      <c r="M86" s="34"/>
      <c r="O86"/>
      <c r="Q86" s="15"/>
      <c r="S86" s="22"/>
    </row>
    <row r="87" spans="1:26" ht="27" hidden="1" x14ac:dyDescent="0.65">
      <c r="A87" s="13">
        <f t="shared" si="0"/>
        <v>24</v>
      </c>
      <c r="B87" s="14" t="str">
        <f t="shared" si="1"/>
        <v>/* 24 */        "",</v>
      </c>
      <c r="D87" s="13">
        <f t="shared" si="2"/>
        <v>24</v>
      </c>
      <c r="E87" s="35" t="s">
        <v>1150</v>
      </c>
      <c r="F87" s="36">
        <v>81</v>
      </c>
      <c r="G87" s="37"/>
      <c r="H87" s="31"/>
      <c r="I87" s="29"/>
      <c r="J87" s="29"/>
      <c r="K87" s="35"/>
      <c r="L87" s="37"/>
      <c r="M87" s="37"/>
      <c r="O87"/>
      <c r="Q87" s="15"/>
      <c r="S87" s="22"/>
    </row>
    <row r="88" spans="1:26" ht="27" hidden="1" x14ac:dyDescent="0.65">
      <c r="A88" s="13">
        <f t="shared" si="0"/>
        <v>25</v>
      </c>
      <c r="B88" s="14" t="str">
        <f t="shared" si="1"/>
        <v>/* 25 */        "",</v>
      </c>
      <c r="D88" s="13">
        <f t="shared" si="2"/>
        <v>25</v>
      </c>
      <c r="E88" s="32" t="s">
        <v>1117</v>
      </c>
      <c r="F88" s="33">
        <v>47</v>
      </c>
      <c r="G88" s="34"/>
      <c r="H88" s="30"/>
      <c r="I88" s="27"/>
      <c r="J88" s="28"/>
      <c r="K88" s="32"/>
      <c r="L88" s="33"/>
      <c r="M88" s="34"/>
      <c r="O88"/>
      <c r="Q88" s="15"/>
      <c r="S88" s="22"/>
    </row>
    <row r="89" spans="1:26" ht="27" hidden="1" x14ac:dyDescent="0.65">
      <c r="A89" s="13">
        <f t="shared" si="0"/>
        <v>26</v>
      </c>
      <c r="B89" s="14" t="str">
        <f t="shared" si="1"/>
        <v>/* 26 */        "",</v>
      </c>
      <c r="D89" s="13">
        <f t="shared" si="2"/>
        <v>26</v>
      </c>
      <c r="E89" s="35" t="s">
        <v>1178</v>
      </c>
      <c r="F89" s="36">
        <v>2</v>
      </c>
      <c r="G89" s="37" t="s">
        <v>1214</v>
      </c>
      <c r="H89" s="31" t="s">
        <v>1117</v>
      </c>
      <c r="I89" s="29">
        <v>64</v>
      </c>
      <c r="J89" s="29"/>
      <c r="K89" s="35"/>
      <c r="L89" s="37"/>
      <c r="M89" s="37"/>
      <c r="O89"/>
      <c r="Q89" s="15"/>
      <c r="S89" s="22"/>
    </row>
    <row r="90" spans="1:26" ht="27" hidden="1" x14ac:dyDescent="0.65">
      <c r="A90" s="13">
        <f t="shared" si="0"/>
        <v>27</v>
      </c>
      <c r="B90" s="14" t="str">
        <f t="shared" si="1"/>
        <v>/* 27 */        "",</v>
      </c>
      <c r="D90" s="13">
        <f t="shared" si="2"/>
        <v>27</v>
      </c>
      <c r="E90" s="32" t="s">
        <v>1150</v>
      </c>
      <c r="F90" s="33">
        <v>33</v>
      </c>
      <c r="G90" s="34"/>
      <c r="H90" s="30" t="s">
        <v>1117</v>
      </c>
      <c r="I90" s="27">
        <v>89</v>
      </c>
      <c r="J90" s="28"/>
      <c r="K90" s="32"/>
      <c r="L90" s="33"/>
      <c r="M90" s="34"/>
      <c r="O90"/>
      <c r="Q90" s="15"/>
      <c r="S90" s="22"/>
    </row>
    <row r="92" spans="1:26" x14ac:dyDescent="0.55000000000000004">
      <c r="B92" s="62" t="s">
        <v>1208</v>
      </c>
      <c r="C92"/>
      <c r="D92"/>
    </row>
    <row r="93" spans="1:26" x14ac:dyDescent="0.55000000000000004">
      <c r="B93" s="59" t="s">
        <v>1325</v>
      </c>
    </row>
    <row r="94" spans="1:26" x14ac:dyDescent="0.55000000000000004">
      <c r="B94" s="59" t="s">
        <v>1326</v>
      </c>
      <c r="F94" s="16"/>
    </row>
    <row r="95" spans="1:26" ht="25.5" x14ac:dyDescent="0.55000000000000004">
      <c r="B95" s="63" t="s">
        <v>1327</v>
      </c>
      <c r="F95" s="16"/>
      <c r="L95" t="s">
        <v>1222</v>
      </c>
      <c r="S95" t="s">
        <v>1222</v>
      </c>
    </row>
    <row r="96" spans="1:26" ht="24" x14ac:dyDescent="0.55000000000000004">
      <c r="A96" s="13">
        <v>1</v>
      </c>
      <c r="B96" s="14" t="str">
        <f>_xlfn.CONCAT("/* ",A96,"*/      ",E96:Y96)</f>
        <v>/* 1*/      [ac("Re", "cp14","m"), ac("La","cp90","7")],</v>
      </c>
      <c r="C96" s="14"/>
      <c r="D96" s="14">
        <v>1</v>
      </c>
      <c r="E96" s="44" t="s">
        <v>1211</v>
      </c>
      <c r="F96" s="32" t="str">
        <f>IF(E64="","",E64)</f>
        <v>Re</v>
      </c>
      <c r="G96" s="44" t="s">
        <v>1212</v>
      </c>
      <c r="H96" s="21">
        <f>IF(F64="","",F64)</f>
        <v>14</v>
      </c>
      <c r="I96" s="44" t="s">
        <v>1213</v>
      </c>
      <c r="J96" s="21" t="str">
        <f t="shared" ref="J96:J121" si="3">IF(G64="","",G64)</f>
        <v>m</v>
      </c>
      <c r="K96" t="str">
        <f t="shared" ref="K96:K104" si="4">IF(L96="","""","""), ac(""")</f>
        <v>"), ac("</v>
      </c>
      <c r="L96" s="47" t="str">
        <f t="shared" ref="L96:L122" si="5">IF(H64="","",H64)</f>
        <v>La</v>
      </c>
      <c r="M96" s="52" t="str">
        <f t="shared" ref="M96:M122" si="6">IF(L96="","",""",""")</f>
        <v>","</v>
      </c>
      <c r="N96" s="53" t="str">
        <f t="shared" ref="N96:N122" si="7">IF(L96="","","cp")</f>
        <v>cp</v>
      </c>
      <c r="O96" s="25">
        <f t="shared" ref="O96:O122" si="8">IF(I64="","",I64)</f>
        <v>90</v>
      </c>
      <c r="P96" s="49" t="str">
        <f t="shared" ref="P96:P122" si="9">IF(L96="","",""",""")</f>
        <v>","</v>
      </c>
      <c r="Q96" s="25">
        <f t="shared" ref="Q96:Q122" si="10">IF(J64="","",J64)</f>
        <v>7</v>
      </c>
      <c r="R96" t="str">
        <f>IF(S96="",IF(L96="",")],",""")],"),"), ac(")</f>
        <v>")],</v>
      </c>
      <c r="S96" s="38" t="str">
        <f>IF(K67="","",K67)</f>
        <v/>
      </c>
      <c r="T96" s="44" t="str">
        <f t="shared" ref="T96:T122" si="11">IF(S96="","",""",""")</f>
        <v/>
      </c>
      <c r="U96" s="44" t="str">
        <f t="shared" ref="U96:U122" si="12">IF(S96="","","cp")</f>
        <v/>
      </c>
      <c r="V96" s="21" t="str">
        <f>IF(L67="","",L67)</f>
        <v/>
      </c>
      <c r="W96" s="44" t="str">
        <f t="shared" ref="W96:W122" si="13">IF(S96="","",""",""")</f>
        <v/>
      </c>
      <c r="X96" s="21" t="str">
        <f>IF(M67="","",M67)</f>
        <v/>
      </c>
      <c r="Y96" s="21" t="str">
        <f t="shared" ref="Y96:Y122" si="14">IF(S96="","",IF(L96="","",Z96))</f>
        <v/>
      </c>
      <c r="Z96" t="s">
        <v>1381</v>
      </c>
    </row>
    <row r="97" spans="1:26" ht="24" x14ac:dyDescent="0.55000000000000004">
      <c r="A97" s="13">
        <f>+A96+1</f>
        <v>2</v>
      </c>
      <c r="B97" s="14" t="str">
        <f t="shared" ref="B97:B122" si="15">_xlfn.CONCAT("/* ",A97,"*/      ",E97:Y97)</f>
        <v>/* 2*/      [ac("Re", "cp14","m")],</v>
      </c>
      <c r="C97" s="14"/>
      <c r="D97" s="14">
        <v>2</v>
      </c>
      <c r="E97" s="40" t="s">
        <v>1211</v>
      </c>
      <c r="F97" s="35" t="str">
        <f>IF(E65="","",E65)</f>
        <v>Re</v>
      </c>
      <c r="G97" s="40" t="s">
        <v>1212</v>
      </c>
      <c r="H97" s="24">
        <f>IF(F65="","",F65)</f>
        <v>14</v>
      </c>
      <c r="I97" s="40" t="s">
        <v>1213</v>
      </c>
      <c r="J97" s="24" t="str">
        <f t="shared" si="3"/>
        <v>m</v>
      </c>
      <c r="K97" t="str">
        <f t="shared" si="4"/>
        <v>"</v>
      </c>
      <c r="L97" s="48" t="str">
        <f t="shared" si="5"/>
        <v/>
      </c>
      <c r="M97" s="54" t="str">
        <f t="shared" si="6"/>
        <v/>
      </c>
      <c r="N97" s="55" t="str">
        <f t="shared" si="7"/>
        <v/>
      </c>
      <c r="O97" s="26" t="str">
        <f t="shared" si="8"/>
        <v/>
      </c>
      <c r="P97" s="41" t="str">
        <f t="shared" si="9"/>
        <v/>
      </c>
      <c r="Q97" s="26" t="str">
        <f t="shared" si="10"/>
        <v/>
      </c>
      <c r="R97" t="str">
        <f>IF(S97="",IF(L97="",")],",""")],"),"), ac(")</f>
        <v>)],</v>
      </c>
      <c r="S97" s="18" t="str">
        <f t="shared" ref="S97:S122" si="16">IF(K65="","",K65)</f>
        <v/>
      </c>
      <c r="T97" s="18" t="str">
        <f t="shared" si="11"/>
        <v/>
      </c>
      <c r="U97" s="18" t="str">
        <f t="shared" si="12"/>
        <v/>
      </c>
      <c r="V97" s="18" t="str">
        <f t="shared" ref="V97:V122" si="17">IF(L65="","",L65)</f>
        <v/>
      </c>
      <c r="W97" s="18" t="str">
        <f t="shared" si="13"/>
        <v/>
      </c>
      <c r="X97" s="18" t="str">
        <f t="shared" ref="X97:X122" si="18">IF(M65="","",M65)</f>
        <v/>
      </c>
      <c r="Y97" s="18" t="str">
        <f t="shared" si="14"/>
        <v/>
      </c>
      <c r="Z97" t="s">
        <v>1381</v>
      </c>
    </row>
    <row r="98" spans="1:26" ht="24" x14ac:dyDescent="0.55000000000000004">
      <c r="A98" s="13">
        <f t="shared" ref="A98:A122" si="19">+A97+1</f>
        <v>3</v>
      </c>
      <c r="B98" s="14" t="str">
        <f t="shared" si="15"/>
        <v>/* 3*/      [ac("Sol", "cp14","m"), ac("Re","cp90","m")],</v>
      </c>
      <c r="C98" s="14"/>
      <c r="D98" s="14">
        <f>+D97+1</f>
        <v>3</v>
      </c>
      <c r="E98" s="39" t="s">
        <v>1211</v>
      </c>
      <c r="F98" s="32" t="str">
        <f t="shared" ref="F98:F111" si="20">IF(E66="","",E66)</f>
        <v>Sol</v>
      </c>
      <c r="G98" s="39" t="s">
        <v>1212</v>
      </c>
      <c r="H98" s="21">
        <f>IF(F66="","",F66)</f>
        <v>14</v>
      </c>
      <c r="I98" s="39" t="s">
        <v>1213</v>
      </c>
      <c r="J98" s="21" t="str">
        <f t="shared" si="3"/>
        <v>m</v>
      </c>
      <c r="K98" t="str">
        <f t="shared" si="4"/>
        <v>"), ac("</v>
      </c>
      <c r="L98" s="47" t="str">
        <f t="shared" si="5"/>
        <v>Re</v>
      </c>
      <c r="M98" s="52" t="str">
        <f t="shared" si="6"/>
        <v>","</v>
      </c>
      <c r="N98" s="53" t="str">
        <f t="shared" si="7"/>
        <v>cp</v>
      </c>
      <c r="O98" s="25">
        <f t="shared" si="8"/>
        <v>90</v>
      </c>
      <c r="P98" s="49" t="str">
        <f t="shared" si="9"/>
        <v>","</v>
      </c>
      <c r="Q98" s="25" t="str">
        <f t="shared" si="10"/>
        <v>m</v>
      </c>
      <c r="R98" t="str">
        <f>IF(S98="",IF(L98="",")],",""")],"),"), ac(")</f>
        <v>")],</v>
      </c>
      <c r="S98" s="17" t="str">
        <f t="shared" si="16"/>
        <v/>
      </c>
      <c r="T98" s="17" t="str">
        <f t="shared" si="11"/>
        <v/>
      </c>
      <c r="U98" s="17" t="str">
        <f t="shared" si="12"/>
        <v/>
      </c>
      <c r="V98" s="17" t="str">
        <f t="shared" si="17"/>
        <v/>
      </c>
      <c r="W98" s="17" t="str">
        <f t="shared" si="13"/>
        <v/>
      </c>
      <c r="X98" s="17" t="str">
        <f t="shared" si="18"/>
        <v/>
      </c>
      <c r="Y98" s="17" t="str">
        <f t="shared" si="14"/>
        <v/>
      </c>
      <c r="Z98" t="s">
        <v>1381</v>
      </c>
    </row>
    <row r="99" spans="1:26" ht="24" x14ac:dyDescent="0.55000000000000004">
      <c r="A99" s="13">
        <f t="shared" si="19"/>
        <v>4</v>
      </c>
      <c r="B99" s="14" t="str">
        <f t="shared" si="15"/>
        <v>/* 4*/      [ac("La", "cp14","7"), ac("Re","cp90","m")],</v>
      </c>
      <c r="C99" s="14"/>
      <c r="D99" s="14">
        <f t="shared" ref="D99:D122" si="21">+D98+1</f>
        <v>4</v>
      </c>
      <c r="E99" s="40" t="s">
        <v>1211</v>
      </c>
      <c r="F99" s="35" t="str">
        <f t="shared" si="20"/>
        <v>La</v>
      </c>
      <c r="G99" s="40" t="s">
        <v>1212</v>
      </c>
      <c r="H99" s="24">
        <f>IF(F67="","",F67)</f>
        <v>14</v>
      </c>
      <c r="I99" s="40" t="s">
        <v>1213</v>
      </c>
      <c r="J99" s="24">
        <f t="shared" si="3"/>
        <v>7</v>
      </c>
      <c r="K99" t="str">
        <f t="shared" si="4"/>
        <v>"), ac("</v>
      </c>
      <c r="L99" s="48" t="str">
        <f t="shared" si="5"/>
        <v>Re</v>
      </c>
      <c r="M99" s="54" t="str">
        <f t="shared" si="6"/>
        <v>","</v>
      </c>
      <c r="N99" s="55" t="str">
        <f t="shared" si="7"/>
        <v>cp</v>
      </c>
      <c r="O99" s="26">
        <f t="shared" si="8"/>
        <v>90</v>
      </c>
      <c r="P99" s="41" t="str">
        <f t="shared" si="9"/>
        <v>","</v>
      </c>
      <c r="Q99" s="26" t="str">
        <f t="shared" si="10"/>
        <v>m</v>
      </c>
      <c r="R99" t="str">
        <f>IF(S99="",IF(L99="",")],",""")],"),"), ac(")</f>
        <v>")],</v>
      </c>
      <c r="S99" s="18" t="str">
        <f t="shared" si="16"/>
        <v/>
      </c>
      <c r="T99" s="18" t="str">
        <f t="shared" si="11"/>
        <v/>
      </c>
      <c r="U99" s="18" t="str">
        <f t="shared" si="12"/>
        <v/>
      </c>
      <c r="V99" s="18" t="str">
        <f t="shared" si="17"/>
        <v/>
      </c>
      <c r="W99" s="18" t="str">
        <f t="shared" si="13"/>
        <v/>
      </c>
      <c r="X99" s="18" t="str">
        <f t="shared" si="18"/>
        <v/>
      </c>
      <c r="Y99" s="18" t="str">
        <f t="shared" si="14"/>
        <v/>
      </c>
      <c r="Z99" t="s">
        <v>1381</v>
      </c>
    </row>
    <row r="100" spans="1:26" ht="24" x14ac:dyDescent="0.55000000000000004">
      <c r="A100" s="13">
        <f>+A99+1</f>
        <v>5</v>
      </c>
      <c r="B100" s="14" t="str">
        <f t="shared" si="15"/>
        <v>/* 5*/      [ac("Re", "cp14","m"), ac("La","cp90","7")],</v>
      </c>
      <c r="C100" s="14"/>
      <c r="D100" s="14">
        <f>+D99+1</f>
        <v>5</v>
      </c>
      <c r="E100" s="39" t="s">
        <v>1211</v>
      </c>
      <c r="F100" s="32" t="str">
        <f t="shared" si="20"/>
        <v>Re</v>
      </c>
      <c r="G100" s="39" t="s">
        <v>1212</v>
      </c>
      <c r="H100" s="21">
        <f t="shared" ref="H100:H111" si="22">IF(F68="","",F68)</f>
        <v>14</v>
      </c>
      <c r="I100" s="39" t="s">
        <v>1213</v>
      </c>
      <c r="J100" s="21" t="str">
        <f t="shared" si="3"/>
        <v>m</v>
      </c>
      <c r="K100" t="str">
        <f t="shared" si="4"/>
        <v>"), ac("</v>
      </c>
      <c r="L100" s="47" t="str">
        <f t="shared" si="5"/>
        <v>La</v>
      </c>
      <c r="M100" s="52" t="str">
        <f t="shared" si="6"/>
        <v>","</v>
      </c>
      <c r="N100" s="53" t="str">
        <f t="shared" si="7"/>
        <v>cp</v>
      </c>
      <c r="O100" s="25">
        <f t="shared" si="8"/>
        <v>90</v>
      </c>
      <c r="P100" s="49" t="str">
        <f t="shared" si="9"/>
        <v>","</v>
      </c>
      <c r="Q100" s="25">
        <f t="shared" si="10"/>
        <v>7</v>
      </c>
      <c r="R100" t="str">
        <f>IF(S100="",IF(L100="",")],",""")],"),"), ac(")</f>
        <v>")],</v>
      </c>
      <c r="S100" s="17" t="str">
        <f t="shared" si="16"/>
        <v/>
      </c>
      <c r="T100" s="17" t="str">
        <f t="shared" si="11"/>
        <v/>
      </c>
      <c r="U100" s="17" t="str">
        <f t="shared" si="12"/>
        <v/>
      </c>
      <c r="V100" s="17" t="str">
        <f t="shared" si="17"/>
        <v/>
      </c>
      <c r="W100" s="17" t="str">
        <f t="shared" si="13"/>
        <v/>
      </c>
      <c r="X100" s="17" t="str">
        <f t="shared" si="18"/>
        <v/>
      </c>
      <c r="Y100" s="17" t="str">
        <f t="shared" si="14"/>
        <v/>
      </c>
      <c r="Z100" t="s">
        <v>1381</v>
      </c>
    </row>
    <row r="101" spans="1:26" ht="24" x14ac:dyDescent="0.55000000000000004">
      <c r="A101" s="13">
        <f t="shared" si="19"/>
        <v>6</v>
      </c>
      <c r="B101" s="14" t="str">
        <f t="shared" si="15"/>
        <v>/* 6*/      [ac("Re", "cp14","m")],</v>
      </c>
      <c r="C101" s="14"/>
      <c r="D101" s="14">
        <f t="shared" si="21"/>
        <v>6</v>
      </c>
      <c r="E101" s="40" t="s">
        <v>1211</v>
      </c>
      <c r="F101" s="35" t="str">
        <f t="shared" si="20"/>
        <v>Re</v>
      </c>
      <c r="G101" s="40" t="s">
        <v>1212</v>
      </c>
      <c r="H101" s="24">
        <f t="shared" si="22"/>
        <v>14</v>
      </c>
      <c r="I101" s="40" t="s">
        <v>1213</v>
      </c>
      <c r="J101" s="24" t="str">
        <f t="shared" si="3"/>
        <v>m</v>
      </c>
      <c r="K101" t="str">
        <f t="shared" si="4"/>
        <v>"</v>
      </c>
      <c r="L101" s="48" t="str">
        <f t="shared" si="5"/>
        <v/>
      </c>
      <c r="M101" s="54" t="str">
        <f t="shared" si="6"/>
        <v/>
      </c>
      <c r="N101" s="55" t="str">
        <f t="shared" si="7"/>
        <v/>
      </c>
      <c r="O101" s="26" t="str">
        <f t="shared" si="8"/>
        <v/>
      </c>
      <c r="P101" s="41" t="str">
        <f t="shared" si="9"/>
        <v/>
      </c>
      <c r="Q101" s="26" t="str">
        <f t="shared" si="10"/>
        <v/>
      </c>
      <c r="R101" t="str">
        <f t="shared" ref="R101:R122" si="23">IF(S101="",IF(L101="",")],",""")],"),"), ac(")</f>
        <v>)],</v>
      </c>
      <c r="S101" s="18" t="str">
        <f t="shared" si="16"/>
        <v/>
      </c>
      <c r="T101" s="18" t="str">
        <f t="shared" si="11"/>
        <v/>
      </c>
      <c r="U101" s="18" t="str">
        <f t="shared" si="12"/>
        <v/>
      </c>
      <c r="V101" s="18" t="str">
        <f t="shared" si="17"/>
        <v/>
      </c>
      <c r="W101" s="18" t="str">
        <f t="shared" si="13"/>
        <v/>
      </c>
      <c r="X101" s="18" t="str">
        <f t="shared" si="18"/>
        <v/>
      </c>
      <c r="Y101" s="18" t="str">
        <f t="shared" si="14"/>
        <v/>
      </c>
      <c r="Z101" t="s">
        <v>1381</v>
      </c>
    </row>
    <row r="102" spans="1:26" ht="24" x14ac:dyDescent="0.55000000000000004">
      <c r="A102" s="13">
        <f t="shared" si="19"/>
        <v>7</v>
      </c>
      <c r="B102" s="14" t="str">
        <f t="shared" si="15"/>
        <v>/* 7*/      [ac("La", "cp14","7")],</v>
      </c>
      <c r="C102" s="14"/>
      <c r="D102" s="14">
        <f t="shared" si="21"/>
        <v>7</v>
      </c>
      <c r="E102" s="39" t="s">
        <v>1211</v>
      </c>
      <c r="F102" s="32" t="str">
        <f t="shared" si="20"/>
        <v>La</v>
      </c>
      <c r="G102" s="39" t="s">
        <v>1212</v>
      </c>
      <c r="H102" s="21">
        <f t="shared" si="22"/>
        <v>14</v>
      </c>
      <c r="I102" s="39" t="s">
        <v>1213</v>
      </c>
      <c r="J102" s="21">
        <f t="shared" si="3"/>
        <v>7</v>
      </c>
      <c r="K102" t="str">
        <f t="shared" si="4"/>
        <v>"</v>
      </c>
      <c r="L102" s="47" t="str">
        <f t="shared" si="5"/>
        <v/>
      </c>
      <c r="M102" s="52" t="str">
        <f t="shared" si="6"/>
        <v/>
      </c>
      <c r="N102" s="53" t="str">
        <f t="shared" si="7"/>
        <v/>
      </c>
      <c r="O102" s="25" t="str">
        <f t="shared" si="8"/>
        <v/>
      </c>
      <c r="P102" s="49" t="str">
        <f t="shared" si="9"/>
        <v/>
      </c>
      <c r="Q102" s="25" t="str">
        <f t="shared" si="10"/>
        <v/>
      </c>
      <c r="R102" t="str">
        <f t="shared" si="23"/>
        <v>)],</v>
      </c>
      <c r="S102" s="17" t="str">
        <f t="shared" si="16"/>
        <v/>
      </c>
      <c r="T102" s="17" t="str">
        <f t="shared" si="11"/>
        <v/>
      </c>
      <c r="U102" s="17" t="str">
        <f t="shared" si="12"/>
        <v/>
      </c>
      <c r="V102" s="17" t="str">
        <f t="shared" si="17"/>
        <v/>
      </c>
      <c r="W102" s="17" t="str">
        <f t="shared" si="13"/>
        <v/>
      </c>
      <c r="X102" s="17" t="str">
        <f t="shared" si="18"/>
        <v/>
      </c>
      <c r="Y102" s="17" t="str">
        <f t="shared" si="14"/>
        <v/>
      </c>
      <c r="Z102" t="s">
        <v>1381</v>
      </c>
    </row>
    <row r="103" spans="1:26" ht="24" x14ac:dyDescent="0.55000000000000004">
      <c r="A103" s="13">
        <f t="shared" si="19"/>
        <v>8</v>
      </c>
      <c r="B103" s="14" t="str">
        <f t="shared" si="15"/>
        <v>/* 8*/      [ac("Re", "cp14","m")],</v>
      </c>
      <c r="C103" s="14"/>
      <c r="D103" s="14">
        <f t="shared" si="21"/>
        <v>8</v>
      </c>
      <c r="E103" s="40" t="s">
        <v>1211</v>
      </c>
      <c r="F103" s="35" t="str">
        <f t="shared" si="20"/>
        <v>Re</v>
      </c>
      <c r="G103" s="40" t="s">
        <v>1212</v>
      </c>
      <c r="H103" s="24">
        <f t="shared" si="22"/>
        <v>14</v>
      </c>
      <c r="I103" s="40" t="s">
        <v>1213</v>
      </c>
      <c r="J103" s="24" t="str">
        <f t="shared" si="3"/>
        <v>m</v>
      </c>
      <c r="K103" t="str">
        <f t="shared" si="4"/>
        <v>"</v>
      </c>
      <c r="L103" s="48" t="str">
        <f t="shared" si="5"/>
        <v/>
      </c>
      <c r="M103" s="54" t="str">
        <f t="shared" si="6"/>
        <v/>
      </c>
      <c r="N103" s="55" t="str">
        <f t="shared" si="7"/>
        <v/>
      </c>
      <c r="O103" s="26" t="str">
        <f t="shared" si="8"/>
        <v/>
      </c>
      <c r="P103" s="41" t="str">
        <f t="shared" si="9"/>
        <v/>
      </c>
      <c r="Q103" s="26" t="str">
        <f t="shared" si="10"/>
        <v/>
      </c>
      <c r="R103" t="str">
        <f t="shared" si="23"/>
        <v>)],</v>
      </c>
      <c r="S103" s="18" t="str">
        <f t="shared" si="16"/>
        <v/>
      </c>
      <c r="T103" s="18" t="str">
        <f t="shared" si="11"/>
        <v/>
      </c>
      <c r="U103" s="18" t="str">
        <f t="shared" si="12"/>
        <v/>
      </c>
      <c r="V103" s="18" t="str">
        <f t="shared" si="17"/>
        <v/>
      </c>
      <c r="W103" s="18" t="str">
        <f t="shared" si="13"/>
        <v/>
      </c>
      <c r="X103" s="18" t="str">
        <f t="shared" si="18"/>
        <v/>
      </c>
      <c r="Y103" s="18" t="str">
        <f t="shared" si="14"/>
        <v/>
      </c>
      <c r="Z103" t="s">
        <v>1381</v>
      </c>
    </row>
    <row r="104" spans="1:26" ht="24" x14ac:dyDescent="0.55000000000000004">
      <c r="A104" s="13">
        <f>+A103+1</f>
        <v>9</v>
      </c>
      <c r="B104" s="14" t="str">
        <f t="shared" si="15"/>
        <v>/* 9*/      [ac("Sol", "cp14","m"), ac("Re","cp90","m")],</v>
      </c>
      <c r="C104" s="14"/>
      <c r="D104" s="14">
        <f>+D103+1</f>
        <v>9</v>
      </c>
      <c r="E104" s="39" t="s">
        <v>1211</v>
      </c>
      <c r="F104" s="32" t="str">
        <f t="shared" si="20"/>
        <v>Sol</v>
      </c>
      <c r="G104" s="39" t="s">
        <v>1212</v>
      </c>
      <c r="H104" s="21">
        <f t="shared" si="22"/>
        <v>14</v>
      </c>
      <c r="I104" s="39" t="s">
        <v>1213</v>
      </c>
      <c r="J104" s="21" t="str">
        <f t="shared" si="3"/>
        <v>m</v>
      </c>
      <c r="K104" t="str">
        <f t="shared" si="4"/>
        <v>"), ac("</v>
      </c>
      <c r="L104" s="47" t="str">
        <f t="shared" si="5"/>
        <v>Re</v>
      </c>
      <c r="M104" s="52" t="str">
        <f t="shared" si="6"/>
        <v>","</v>
      </c>
      <c r="N104" s="53" t="str">
        <f t="shared" si="7"/>
        <v>cp</v>
      </c>
      <c r="O104" s="25">
        <f t="shared" si="8"/>
        <v>90</v>
      </c>
      <c r="P104" s="49" t="str">
        <f t="shared" si="9"/>
        <v>","</v>
      </c>
      <c r="Q104" s="25" t="str">
        <f t="shared" si="10"/>
        <v>m</v>
      </c>
      <c r="R104" t="str">
        <f t="shared" si="23"/>
        <v>")],</v>
      </c>
      <c r="S104" s="17" t="str">
        <f t="shared" si="16"/>
        <v/>
      </c>
      <c r="T104" s="17" t="str">
        <f t="shared" si="11"/>
        <v/>
      </c>
      <c r="U104" s="17" t="str">
        <f t="shared" si="12"/>
        <v/>
      </c>
      <c r="V104" s="17" t="str">
        <f t="shared" si="17"/>
        <v/>
      </c>
      <c r="W104" s="17" t="str">
        <f t="shared" si="13"/>
        <v/>
      </c>
      <c r="X104" s="17" t="str">
        <f t="shared" si="18"/>
        <v/>
      </c>
      <c r="Y104" s="17" t="str">
        <f t="shared" si="14"/>
        <v/>
      </c>
      <c r="Z104" t="s">
        <v>1381</v>
      </c>
    </row>
    <row r="105" spans="1:26" ht="24" x14ac:dyDescent="0.55000000000000004">
      <c r="A105" s="13">
        <f t="shared" si="19"/>
        <v>10</v>
      </c>
      <c r="B105" s="14" t="str">
        <f t="shared" si="15"/>
        <v>/* 10*/      [ac("La", "cp14","7"), ac("Re","cp90","m")],</v>
      </c>
      <c r="C105" s="14"/>
      <c r="D105" s="14">
        <f t="shared" si="21"/>
        <v>10</v>
      </c>
      <c r="E105" s="40" t="s">
        <v>1211</v>
      </c>
      <c r="F105" s="35" t="str">
        <f t="shared" si="20"/>
        <v>La</v>
      </c>
      <c r="G105" s="40" t="s">
        <v>1212</v>
      </c>
      <c r="H105" s="24">
        <f t="shared" si="22"/>
        <v>14</v>
      </c>
      <c r="I105" s="40" t="s">
        <v>1213</v>
      </c>
      <c r="J105" s="24">
        <f t="shared" si="3"/>
        <v>7</v>
      </c>
      <c r="K105" t="str">
        <f>IF(L105="","""","""), ac(""")</f>
        <v>"), ac("</v>
      </c>
      <c r="L105" s="48" t="str">
        <f t="shared" si="5"/>
        <v>Re</v>
      </c>
      <c r="M105" s="54" t="str">
        <f t="shared" si="6"/>
        <v>","</v>
      </c>
      <c r="N105" s="55" t="str">
        <f t="shared" si="7"/>
        <v>cp</v>
      </c>
      <c r="O105" s="26">
        <f t="shared" si="8"/>
        <v>90</v>
      </c>
      <c r="P105" s="41" t="str">
        <f t="shared" si="9"/>
        <v>","</v>
      </c>
      <c r="Q105" s="26" t="str">
        <f t="shared" si="10"/>
        <v>m</v>
      </c>
      <c r="R105" t="str">
        <f t="shared" si="23"/>
        <v>")],</v>
      </c>
      <c r="S105" s="18" t="str">
        <f t="shared" si="16"/>
        <v/>
      </c>
      <c r="T105" s="18" t="str">
        <f t="shared" si="11"/>
        <v/>
      </c>
      <c r="U105" s="18" t="str">
        <f t="shared" si="12"/>
        <v/>
      </c>
      <c r="V105" s="18" t="str">
        <f t="shared" si="17"/>
        <v/>
      </c>
      <c r="W105" s="18" t="str">
        <f t="shared" si="13"/>
        <v/>
      </c>
      <c r="X105" s="18" t="str">
        <f t="shared" si="18"/>
        <v/>
      </c>
      <c r="Y105" s="18" t="str">
        <f t="shared" si="14"/>
        <v/>
      </c>
      <c r="Z105" t="s">
        <v>1381</v>
      </c>
    </row>
    <row r="106" spans="1:26" ht="24" x14ac:dyDescent="0.55000000000000004">
      <c r="A106" s="13">
        <f t="shared" si="19"/>
        <v>11</v>
      </c>
      <c r="B106" s="14" t="str">
        <f t="shared" si="15"/>
        <v>/* 11*/      [ac("Re", "cp14","m"), ac("La","cp90","7")],</v>
      </c>
      <c r="C106" s="14"/>
      <c r="D106" s="14">
        <f t="shared" si="21"/>
        <v>11</v>
      </c>
      <c r="E106" s="39" t="s">
        <v>1211</v>
      </c>
      <c r="F106" s="32" t="str">
        <f t="shared" si="20"/>
        <v>Re</v>
      </c>
      <c r="G106" s="39" t="s">
        <v>1212</v>
      </c>
      <c r="H106" s="21">
        <f t="shared" si="22"/>
        <v>14</v>
      </c>
      <c r="I106" s="39" t="s">
        <v>1213</v>
      </c>
      <c r="J106" s="21" t="str">
        <f t="shared" si="3"/>
        <v>m</v>
      </c>
      <c r="K106" t="str">
        <f t="shared" ref="K106:K122" si="24">IF(L106="","""","""), ac(""")</f>
        <v>"), ac("</v>
      </c>
      <c r="L106" s="47" t="str">
        <f t="shared" si="5"/>
        <v>La</v>
      </c>
      <c r="M106" s="52" t="str">
        <f t="shared" si="6"/>
        <v>","</v>
      </c>
      <c r="N106" s="53" t="str">
        <f t="shared" si="7"/>
        <v>cp</v>
      </c>
      <c r="O106" s="25">
        <f t="shared" si="8"/>
        <v>90</v>
      </c>
      <c r="P106" s="49" t="str">
        <f t="shared" si="9"/>
        <v>","</v>
      </c>
      <c r="Q106" s="25">
        <f t="shared" si="10"/>
        <v>7</v>
      </c>
      <c r="R106" t="str">
        <f t="shared" si="23"/>
        <v>")],</v>
      </c>
      <c r="S106" s="17" t="str">
        <f t="shared" si="16"/>
        <v/>
      </c>
      <c r="T106" s="17" t="str">
        <f t="shared" si="11"/>
        <v/>
      </c>
      <c r="U106" s="17" t="str">
        <f t="shared" si="12"/>
        <v/>
      </c>
      <c r="V106" s="17" t="str">
        <f t="shared" si="17"/>
        <v/>
      </c>
      <c r="W106" s="17" t="str">
        <f t="shared" si="13"/>
        <v/>
      </c>
      <c r="X106" s="17" t="str">
        <f t="shared" si="18"/>
        <v/>
      </c>
      <c r="Y106" s="17" t="str">
        <f t="shared" si="14"/>
        <v/>
      </c>
      <c r="Z106" t="s">
        <v>1381</v>
      </c>
    </row>
    <row r="107" spans="1:26" ht="24" x14ac:dyDescent="0.55000000000000004">
      <c r="A107" s="13">
        <f t="shared" si="19"/>
        <v>12</v>
      </c>
      <c r="B107" s="14" t="str">
        <f t="shared" si="15"/>
        <v>/* 12*/      [ac("Re", "cp14","m")],</v>
      </c>
      <c r="C107" s="14"/>
      <c r="D107" s="14">
        <f t="shared" si="21"/>
        <v>12</v>
      </c>
      <c r="E107" s="40" t="s">
        <v>1211</v>
      </c>
      <c r="F107" s="35" t="str">
        <f t="shared" si="20"/>
        <v>Re</v>
      </c>
      <c r="G107" s="40" t="s">
        <v>1212</v>
      </c>
      <c r="H107" s="24">
        <f t="shared" si="22"/>
        <v>14</v>
      </c>
      <c r="I107" s="40" t="s">
        <v>1213</v>
      </c>
      <c r="J107" s="24" t="str">
        <f t="shared" si="3"/>
        <v>m</v>
      </c>
      <c r="K107" t="str">
        <f t="shared" si="24"/>
        <v>"</v>
      </c>
      <c r="L107" s="48" t="str">
        <f t="shared" si="5"/>
        <v/>
      </c>
      <c r="M107" s="54" t="str">
        <f t="shared" si="6"/>
        <v/>
      </c>
      <c r="N107" s="55" t="str">
        <f t="shared" si="7"/>
        <v/>
      </c>
      <c r="O107" s="26" t="str">
        <f>IF(I75="","",I75)</f>
        <v/>
      </c>
      <c r="P107" s="41" t="str">
        <f t="shared" si="9"/>
        <v/>
      </c>
      <c r="Q107" s="26" t="str">
        <f t="shared" si="10"/>
        <v/>
      </c>
      <c r="R107" t="str">
        <f t="shared" si="23"/>
        <v>)],</v>
      </c>
      <c r="S107" s="18" t="str">
        <f t="shared" si="16"/>
        <v/>
      </c>
      <c r="T107" s="18" t="str">
        <f t="shared" si="11"/>
        <v/>
      </c>
      <c r="U107" s="18" t="str">
        <f t="shared" si="12"/>
        <v/>
      </c>
      <c r="V107" s="18" t="str">
        <f t="shared" si="17"/>
        <v/>
      </c>
      <c r="W107" s="18" t="str">
        <f t="shared" si="13"/>
        <v/>
      </c>
      <c r="X107" s="18" t="str">
        <f t="shared" si="18"/>
        <v/>
      </c>
      <c r="Y107" s="18" t="str">
        <f t="shared" si="14"/>
        <v/>
      </c>
      <c r="Z107" t="s">
        <v>1381</v>
      </c>
    </row>
    <row r="108" spans="1:26" ht="24" x14ac:dyDescent="0.55000000000000004">
      <c r="A108" s="13">
        <f>+A107+1</f>
        <v>13</v>
      </c>
      <c r="B108" s="14" t="str">
        <f t="shared" si="15"/>
        <v>/* 13*/      [ac("La", "cp14","7")],</v>
      </c>
      <c r="C108" s="14"/>
      <c r="D108" s="14">
        <f>+D107+1</f>
        <v>13</v>
      </c>
      <c r="E108" s="39" t="s">
        <v>1211</v>
      </c>
      <c r="F108" s="32" t="str">
        <f t="shared" si="20"/>
        <v>La</v>
      </c>
      <c r="G108" s="39" t="s">
        <v>1212</v>
      </c>
      <c r="H108" s="21">
        <f t="shared" si="22"/>
        <v>14</v>
      </c>
      <c r="I108" s="39" t="s">
        <v>1213</v>
      </c>
      <c r="J108" s="21">
        <f t="shared" si="3"/>
        <v>7</v>
      </c>
      <c r="K108" t="str">
        <f t="shared" si="24"/>
        <v>"</v>
      </c>
      <c r="L108" s="47" t="str">
        <f t="shared" si="5"/>
        <v/>
      </c>
      <c r="M108" s="52" t="str">
        <f t="shared" si="6"/>
        <v/>
      </c>
      <c r="N108" s="53" t="str">
        <f t="shared" si="7"/>
        <v/>
      </c>
      <c r="O108" s="25" t="str">
        <f>IF(I76="","",I76)</f>
        <v/>
      </c>
      <c r="P108" s="49" t="str">
        <f t="shared" si="9"/>
        <v/>
      </c>
      <c r="Q108" s="25" t="str">
        <f t="shared" si="10"/>
        <v/>
      </c>
      <c r="R108" t="str">
        <f t="shared" si="23"/>
        <v>)],</v>
      </c>
      <c r="S108" s="17" t="str">
        <f t="shared" si="16"/>
        <v/>
      </c>
      <c r="T108" s="17" t="str">
        <f t="shared" si="11"/>
        <v/>
      </c>
      <c r="U108" s="17" t="str">
        <f t="shared" si="12"/>
        <v/>
      </c>
      <c r="V108" s="17" t="str">
        <f t="shared" si="17"/>
        <v/>
      </c>
      <c r="W108" s="17" t="str">
        <f t="shared" si="13"/>
        <v/>
      </c>
      <c r="X108" s="17" t="str">
        <f t="shared" si="18"/>
        <v/>
      </c>
      <c r="Y108" s="17" t="str">
        <f t="shared" si="14"/>
        <v/>
      </c>
      <c r="Z108" t="s">
        <v>1381</v>
      </c>
    </row>
    <row r="109" spans="1:26" ht="24" x14ac:dyDescent="0.55000000000000004">
      <c r="A109" s="13">
        <f t="shared" si="19"/>
        <v>14</v>
      </c>
      <c r="B109" s="14" t="str">
        <f t="shared" si="15"/>
        <v>/* 14*/      [ac("Re", "cp14","m")],</v>
      </c>
      <c r="C109" s="14"/>
      <c r="D109" s="14">
        <f t="shared" si="21"/>
        <v>14</v>
      </c>
      <c r="E109" s="40" t="s">
        <v>1211</v>
      </c>
      <c r="F109" s="35" t="str">
        <f t="shared" si="20"/>
        <v>Re</v>
      </c>
      <c r="G109" s="40" t="s">
        <v>1212</v>
      </c>
      <c r="H109" s="24">
        <f t="shared" si="22"/>
        <v>14</v>
      </c>
      <c r="I109" s="40" t="s">
        <v>1213</v>
      </c>
      <c r="J109" s="24" t="str">
        <f t="shared" si="3"/>
        <v>m</v>
      </c>
      <c r="K109" t="str">
        <f t="shared" si="24"/>
        <v>"</v>
      </c>
      <c r="L109" s="48" t="str">
        <f t="shared" si="5"/>
        <v/>
      </c>
      <c r="M109" s="54" t="str">
        <f t="shared" si="6"/>
        <v/>
      </c>
      <c r="N109" s="55" t="str">
        <f t="shared" si="7"/>
        <v/>
      </c>
      <c r="O109" s="26" t="str">
        <f t="shared" si="8"/>
        <v/>
      </c>
      <c r="P109" s="41" t="str">
        <f t="shared" si="9"/>
        <v/>
      </c>
      <c r="Q109" s="26" t="str">
        <f t="shared" si="10"/>
        <v/>
      </c>
      <c r="R109" t="str">
        <f t="shared" si="23"/>
        <v>)],</v>
      </c>
      <c r="S109" s="18" t="str">
        <f t="shared" si="16"/>
        <v/>
      </c>
      <c r="T109" s="18" t="str">
        <f t="shared" si="11"/>
        <v/>
      </c>
      <c r="U109" s="18" t="str">
        <f t="shared" si="12"/>
        <v/>
      </c>
      <c r="V109" s="18" t="str">
        <f t="shared" si="17"/>
        <v/>
      </c>
      <c r="W109" s="18" t="str">
        <f t="shared" si="13"/>
        <v/>
      </c>
      <c r="X109" s="18" t="str">
        <f t="shared" si="18"/>
        <v/>
      </c>
      <c r="Y109" s="18" t="str">
        <f t="shared" si="14"/>
        <v/>
      </c>
      <c r="Z109" t="s">
        <v>1381</v>
      </c>
    </row>
    <row r="110" spans="1:26" ht="24" x14ac:dyDescent="0.55000000000000004">
      <c r="A110" s="13">
        <f t="shared" si="19"/>
        <v>15</v>
      </c>
      <c r="B110" s="14" t="str">
        <f t="shared" si="15"/>
        <v>/* 15*/      [ac("Sol", "cp14","m"), ac("Re","cp90","m")],</v>
      </c>
      <c r="C110" s="14"/>
      <c r="D110" s="14">
        <f t="shared" si="21"/>
        <v>15</v>
      </c>
      <c r="E110" s="39" t="s">
        <v>1211</v>
      </c>
      <c r="F110" s="32" t="str">
        <f t="shared" si="20"/>
        <v>Sol</v>
      </c>
      <c r="G110" s="39" t="s">
        <v>1212</v>
      </c>
      <c r="H110" s="21">
        <f t="shared" si="22"/>
        <v>14</v>
      </c>
      <c r="I110" s="39" t="s">
        <v>1213</v>
      </c>
      <c r="J110" s="21" t="str">
        <f t="shared" si="3"/>
        <v>m</v>
      </c>
      <c r="K110" t="str">
        <f t="shared" si="24"/>
        <v>"), ac("</v>
      </c>
      <c r="L110" s="47" t="str">
        <f t="shared" si="5"/>
        <v>Re</v>
      </c>
      <c r="M110" s="52" t="str">
        <f t="shared" si="6"/>
        <v>","</v>
      </c>
      <c r="N110" s="53" t="str">
        <f t="shared" si="7"/>
        <v>cp</v>
      </c>
      <c r="O110" s="25">
        <f t="shared" si="8"/>
        <v>90</v>
      </c>
      <c r="P110" s="49" t="str">
        <f t="shared" si="9"/>
        <v>","</v>
      </c>
      <c r="Q110" s="25" t="str">
        <f t="shared" si="10"/>
        <v>m</v>
      </c>
      <c r="R110" t="str">
        <f t="shared" si="23"/>
        <v>")],</v>
      </c>
      <c r="S110" s="17" t="str">
        <f t="shared" si="16"/>
        <v/>
      </c>
      <c r="T110" s="17" t="str">
        <f t="shared" si="11"/>
        <v/>
      </c>
      <c r="U110" s="17" t="str">
        <f t="shared" si="12"/>
        <v/>
      </c>
      <c r="V110" s="17" t="str">
        <f t="shared" si="17"/>
        <v/>
      </c>
      <c r="W110" s="17" t="str">
        <f t="shared" si="13"/>
        <v/>
      </c>
      <c r="X110" s="17" t="str">
        <f t="shared" si="18"/>
        <v/>
      </c>
      <c r="Y110" s="17" t="str">
        <f t="shared" si="14"/>
        <v/>
      </c>
      <c r="Z110" t="s">
        <v>1381</v>
      </c>
    </row>
    <row r="111" spans="1:26" ht="24" x14ac:dyDescent="0.55000000000000004">
      <c r="A111" s="13">
        <f t="shared" si="19"/>
        <v>16</v>
      </c>
      <c r="B111" s="14" t="str">
        <f t="shared" si="15"/>
        <v>/* 16*/      [ac("La", "cp14","7"), ac("Re","cp90","m")],</v>
      </c>
      <c r="C111" s="14"/>
      <c r="D111" s="14">
        <f t="shared" si="21"/>
        <v>16</v>
      </c>
      <c r="E111" s="40" t="s">
        <v>1211</v>
      </c>
      <c r="F111" s="35" t="str">
        <f t="shared" si="20"/>
        <v>La</v>
      </c>
      <c r="G111" s="40" t="s">
        <v>1212</v>
      </c>
      <c r="H111" s="24">
        <f t="shared" si="22"/>
        <v>14</v>
      </c>
      <c r="I111" s="40" t="s">
        <v>1213</v>
      </c>
      <c r="J111" s="24">
        <f t="shared" si="3"/>
        <v>7</v>
      </c>
      <c r="K111" t="str">
        <f t="shared" si="24"/>
        <v>"), ac("</v>
      </c>
      <c r="L111" s="48" t="str">
        <f t="shared" si="5"/>
        <v>Re</v>
      </c>
      <c r="M111" s="54" t="str">
        <f t="shared" si="6"/>
        <v>","</v>
      </c>
      <c r="N111" s="55" t="str">
        <f t="shared" si="7"/>
        <v>cp</v>
      </c>
      <c r="O111" s="26">
        <f t="shared" si="8"/>
        <v>90</v>
      </c>
      <c r="P111" s="41" t="str">
        <f t="shared" si="9"/>
        <v>","</v>
      </c>
      <c r="Q111" s="26" t="str">
        <f t="shared" si="10"/>
        <v>m</v>
      </c>
      <c r="R111" t="str">
        <f t="shared" si="23"/>
        <v>")],</v>
      </c>
      <c r="S111" s="18" t="str">
        <f t="shared" si="16"/>
        <v/>
      </c>
      <c r="T111" s="18" t="str">
        <f t="shared" si="11"/>
        <v/>
      </c>
      <c r="U111" s="18" t="str">
        <f t="shared" si="12"/>
        <v/>
      </c>
      <c r="V111" s="18" t="str">
        <f t="shared" si="17"/>
        <v/>
      </c>
      <c r="W111" s="18" t="str">
        <f t="shared" si="13"/>
        <v/>
      </c>
      <c r="X111" s="18" t="str">
        <f t="shared" si="18"/>
        <v/>
      </c>
      <c r="Y111" s="18" t="str">
        <f t="shared" si="14"/>
        <v/>
      </c>
      <c r="Z111" t="s">
        <v>1381</v>
      </c>
    </row>
    <row r="112" spans="1:26" ht="24" hidden="1" x14ac:dyDescent="0.55000000000000004">
      <c r="A112" s="13">
        <f>+A111+1</f>
        <v>17</v>
      </c>
      <c r="B112" s="14" t="str">
        <f t="shared" si="15"/>
        <v>/* 17*/      [ac("La", "cp0","")],</v>
      </c>
      <c r="C112" s="14"/>
      <c r="D112" s="14">
        <f>+D111+1</f>
        <v>17</v>
      </c>
      <c r="E112" s="39" t="s">
        <v>1211</v>
      </c>
      <c r="F112" s="21" t="str">
        <f t="shared" ref="F112:F122" si="25">E80</f>
        <v>La</v>
      </c>
      <c r="G112" s="39" t="s">
        <v>1212</v>
      </c>
      <c r="H112" s="21">
        <f t="shared" ref="H112:H122" si="26">F80</f>
        <v>0</v>
      </c>
      <c r="I112" s="39" t="s">
        <v>1213</v>
      </c>
      <c r="J112" s="21" t="str">
        <f t="shared" si="3"/>
        <v/>
      </c>
      <c r="K112" t="str">
        <f t="shared" si="24"/>
        <v>"</v>
      </c>
      <c r="L112" s="47" t="str">
        <f t="shared" si="5"/>
        <v/>
      </c>
      <c r="M112" s="52" t="str">
        <f t="shared" si="6"/>
        <v/>
      </c>
      <c r="N112" s="53" t="str">
        <f t="shared" si="7"/>
        <v/>
      </c>
      <c r="O112" s="25" t="str">
        <f t="shared" si="8"/>
        <v/>
      </c>
      <c r="P112" s="49" t="str">
        <f t="shared" si="9"/>
        <v/>
      </c>
      <c r="Q112" s="25" t="str">
        <f t="shared" si="10"/>
        <v/>
      </c>
      <c r="R112" t="str">
        <f t="shared" si="23"/>
        <v>)],</v>
      </c>
      <c r="S112" s="17" t="str">
        <f t="shared" si="16"/>
        <v/>
      </c>
      <c r="T112" s="17" t="str">
        <f t="shared" si="11"/>
        <v/>
      </c>
      <c r="U112" s="17" t="str">
        <f t="shared" si="12"/>
        <v/>
      </c>
      <c r="V112" s="17" t="str">
        <f t="shared" si="17"/>
        <v/>
      </c>
      <c r="W112" s="17" t="str">
        <f t="shared" si="13"/>
        <v/>
      </c>
      <c r="X112" s="17" t="str">
        <f t="shared" si="18"/>
        <v/>
      </c>
      <c r="Y112" s="17" t="str">
        <f t="shared" si="14"/>
        <v/>
      </c>
      <c r="Z112" t="s">
        <v>1381</v>
      </c>
    </row>
    <row r="113" spans="1:26" ht="24" hidden="1" x14ac:dyDescent="0.55000000000000004">
      <c r="A113" s="13">
        <f t="shared" si="19"/>
        <v>18</v>
      </c>
      <c r="B113" s="14" t="str">
        <f t="shared" si="15"/>
        <v>/* 18*/      [ac("La", "cp18","m")],</v>
      </c>
      <c r="C113" s="14"/>
      <c r="D113" s="14">
        <f t="shared" si="21"/>
        <v>18</v>
      </c>
      <c r="E113" s="40" t="s">
        <v>1211</v>
      </c>
      <c r="F113" s="24" t="str">
        <f t="shared" si="25"/>
        <v>La</v>
      </c>
      <c r="G113" s="40" t="s">
        <v>1212</v>
      </c>
      <c r="H113" s="24">
        <f t="shared" si="26"/>
        <v>18</v>
      </c>
      <c r="I113" s="40" t="s">
        <v>1213</v>
      </c>
      <c r="J113" s="24" t="str">
        <f t="shared" si="3"/>
        <v>m</v>
      </c>
      <c r="K113" t="str">
        <f t="shared" si="24"/>
        <v>"</v>
      </c>
      <c r="L113" s="48" t="str">
        <f t="shared" si="5"/>
        <v/>
      </c>
      <c r="M113" s="54" t="str">
        <f t="shared" si="6"/>
        <v/>
      </c>
      <c r="N113" s="55" t="str">
        <f t="shared" si="7"/>
        <v/>
      </c>
      <c r="O113" s="26" t="str">
        <f t="shared" si="8"/>
        <v/>
      </c>
      <c r="P113" s="41" t="str">
        <f t="shared" si="9"/>
        <v/>
      </c>
      <c r="Q113" s="26" t="str">
        <f t="shared" si="10"/>
        <v/>
      </c>
      <c r="R113" t="str">
        <f t="shared" si="23"/>
        <v>)],</v>
      </c>
      <c r="S113" s="18" t="str">
        <f t="shared" si="16"/>
        <v/>
      </c>
      <c r="T113" s="18" t="str">
        <f t="shared" si="11"/>
        <v/>
      </c>
      <c r="U113" s="18" t="str">
        <f t="shared" si="12"/>
        <v/>
      </c>
      <c r="V113" s="18" t="str">
        <f t="shared" si="17"/>
        <v/>
      </c>
      <c r="W113" s="18" t="str">
        <f t="shared" si="13"/>
        <v/>
      </c>
      <c r="X113" s="18" t="str">
        <f t="shared" si="18"/>
        <v/>
      </c>
      <c r="Y113" s="18" t="str">
        <f t="shared" si="14"/>
        <v/>
      </c>
      <c r="Z113" t="s">
        <v>1381</v>
      </c>
    </row>
    <row r="114" spans="1:26" ht="24" hidden="1" x14ac:dyDescent="0.55000000000000004">
      <c r="A114" s="13">
        <f t="shared" si="19"/>
        <v>19</v>
      </c>
      <c r="B114" s="14" t="str">
        <f t="shared" si="15"/>
        <v>/* 19*/      [ac("Sol", "cp18","")],</v>
      </c>
      <c r="C114" s="14"/>
      <c r="D114" s="14">
        <f t="shared" si="21"/>
        <v>19</v>
      </c>
      <c r="E114" s="39" t="s">
        <v>1211</v>
      </c>
      <c r="F114" s="21" t="str">
        <f t="shared" si="25"/>
        <v>Sol</v>
      </c>
      <c r="G114" s="39" t="s">
        <v>1212</v>
      </c>
      <c r="H114" s="21">
        <f t="shared" si="26"/>
        <v>18</v>
      </c>
      <c r="I114" s="39" t="s">
        <v>1213</v>
      </c>
      <c r="J114" s="21" t="str">
        <f t="shared" si="3"/>
        <v/>
      </c>
      <c r="K114" t="str">
        <f t="shared" si="24"/>
        <v>"</v>
      </c>
      <c r="L114" s="47" t="str">
        <f t="shared" si="5"/>
        <v/>
      </c>
      <c r="M114" s="52" t="str">
        <f t="shared" si="6"/>
        <v/>
      </c>
      <c r="N114" s="53" t="str">
        <f t="shared" si="7"/>
        <v/>
      </c>
      <c r="O114" s="25" t="str">
        <f t="shared" si="8"/>
        <v/>
      </c>
      <c r="P114" s="49" t="str">
        <f t="shared" si="9"/>
        <v/>
      </c>
      <c r="Q114" s="25" t="str">
        <f t="shared" si="10"/>
        <v/>
      </c>
      <c r="R114" t="str">
        <f t="shared" si="23"/>
        <v>)],</v>
      </c>
      <c r="S114" s="17" t="str">
        <f t="shared" si="16"/>
        <v/>
      </c>
      <c r="T114" s="17" t="str">
        <f t="shared" si="11"/>
        <v/>
      </c>
      <c r="U114" s="17" t="str">
        <f t="shared" si="12"/>
        <v/>
      </c>
      <c r="V114" s="17" t="str">
        <f t="shared" si="17"/>
        <v/>
      </c>
      <c r="W114" s="17" t="str">
        <f t="shared" si="13"/>
        <v/>
      </c>
      <c r="X114" s="17" t="str">
        <f t="shared" si="18"/>
        <v/>
      </c>
      <c r="Y114" s="17" t="str">
        <f t="shared" si="14"/>
        <v/>
      </c>
      <c r="Z114" t="s">
        <v>1381</v>
      </c>
    </row>
    <row r="115" spans="1:26" ht="24" hidden="1" x14ac:dyDescent="0.55000000000000004">
      <c r="A115" s="13">
        <f t="shared" si="19"/>
        <v>20</v>
      </c>
      <c r="B115" s="14" t="str">
        <f t="shared" si="15"/>
        <v>/* 20*/      [ac("La", "cp18","m")],</v>
      </c>
      <c r="C115" s="14"/>
      <c r="D115" s="14">
        <f t="shared" si="21"/>
        <v>20</v>
      </c>
      <c r="E115" s="40" t="s">
        <v>1211</v>
      </c>
      <c r="F115" s="24" t="str">
        <f t="shared" si="25"/>
        <v>La</v>
      </c>
      <c r="G115" s="40" t="s">
        <v>1212</v>
      </c>
      <c r="H115" s="24">
        <f t="shared" si="26"/>
        <v>18</v>
      </c>
      <c r="I115" s="40" t="s">
        <v>1213</v>
      </c>
      <c r="J115" s="24" t="str">
        <f t="shared" si="3"/>
        <v>m</v>
      </c>
      <c r="K115" t="str">
        <f t="shared" si="24"/>
        <v>"</v>
      </c>
      <c r="L115" s="48" t="str">
        <f t="shared" si="5"/>
        <v/>
      </c>
      <c r="M115" s="54" t="str">
        <f t="shared" si="6"/>
        <v/>
      </c>
      <c r="N115" s="55" t="str">
        <f t="shared" si="7"/>
        <v/>
      </c>
      <c r="O115" s="26" t="str">
        <f t="shared" si="8"/>
        <v/>
      </c>
      <c r="P115" s="41" t="str">
        <f t="shared" si="9"/>
        <v/>
      </c>
      <c r="Q115" s="26" t="str">
        <f t="shared" si="10"/>
        <v/>
      </c>
      <c r="R115" t="str">
        <f t="shared" si="23"/>
        <v>)],</v>
      </c>
      <c r="S115" s="18" t="str">
        <f t="shared" si="16"/>
        <v/>
      </c>
      <c r="T115" s="18" t="str">
        <f t="shared" si="11"/>
        <v/>
      </c>
      <c r="U115" s="18" t="str">
        <f t="shared" si="12"/>
        <v/>
      </c>
      <c r="V115" s="18" t="str">
        <f t="shared" si="17"/>
        <v/>
      </c>
      <c r="W115" s="18" t="str">
        <f t="shared" si="13"/>
        <v/>
      </c>
      <c r="X115" s="18" t="str">
        <f t="shared" si="18"/>
        <v/>
      </c>
      <c r="Y115" s="18" t="str">
        <f t="shared" si="14"/>
        <v/>
      </c>
      <c r="Z115" t="s">
        <v>1381</v>
      </c>
    </row>
    <row r="116" spans="1:26" ht="24" hidden="1" x14ac:dyDescent="0.55000000000000004">
      <c r="A116" s="13">
        <f t="shared" si="19"/>
        <v>21</v>
      </c>
      <c r="B116" s="14" t="str">
        <f t="shared" si="15"/>
        <v>/* 21*/      [ac("Mi", "cp68","")],</v>
      </c>
      <c r="C116" s="14"/>
      <c r="D116" s="14">
        <f t="shared" si="21"/>
        <v>21</v>
      </c>
      <c r="E116" s="39" t="s">
        <v>1211</v>
      </c>
      <c r="F116" s="21" t="str">
        <f t="shared" si="25"/>
        <v>Mi</v>
      </c>
      <c r="G116" s="39" t="s">
        <v>1212</v>
      </c>
      <c r="H116" s="21">
        <f t="shared" si="26"/>
        <v>68</v>
      </c>
      <c r="I116" s="39" t="s">
        <v>1213</v>
      </c>
      <c r="J116" s="21" t="str">
        <f t="shared" si="3"/>
        <v/>
      </c>
      <c r="K116" t="str">
        <f t="shared" si="24"/>
        <v>"</v>
      </c>
      <c r="L116" s="47" t="str">
        <f t="shared" si="5"/>
        <v/>
      </c>
      <c r="M116" s="52" t="str">
        <f t="shared" si="6"/>
        <v/>
      </c>
      <c r="N116" s="53" t="str">
        <f t="shared" si="7"/>
        <v/>
      </c>
      <c r="O116" s="25" t="str">
        <f t="shared" si="8"/>
        <v/>
      </c>
      <c r="P116" s="49" t="str">
        <f t="shared" si="9"/>
        <v/>
      </c>
      <c r="Q116" s="25" t="str">
        <f t="shared" si="10"/>
        <v/>
      </c>
      <c r="R116" t="str">
        <f t="shared" si="23"/>
        <v>)],</v>
      </c>
      <c r="S116" s="17" t="str">
        <f t="shared" si="16"/>
        <v/>
      </c>
      <c r="T116" s="17" t="str">
        <f t="shared" si="11"/>
        <v/>
      </c>
      <c r="U116" s="17" t="str">
        <f t="shared" si="12"/>
        <v/>
      </c>
      <c r="V116" s="17" t="str">
        <f t="shared" si="17"/>
        <v/>
      </c>
      <c r="W116" s="17" t="str">
        <f t="shared" si="13"/>
        <v/>
      </c>
      <c r="X116" s="17" t="str">
        <f t="shared" si="18"/>
        <v/>
      </c>
      <c r="Y116" s="17" t="str">
        <f t="shared" si="14"/>
        <v/>
      </c>
      <c r="Z116" t="s">
        <v>1381</v>
      </c>
    </row>
    <row r="117" spans="1:26" ht="24" hidden="1" x14ac:dyDescent="0.55000000000000004">
      <c r="A117" s="13">
        <f t="shared" si="19"/>
        <v>22</v>
      </c>
      <c r="B117" s="14" t="str">
        <f t="shared" si="15"/>
        <v>/* 22*/      [ac("Re", "cp2","m"), ac("Mi","cp91","")],</v>
      </c>
      <c r="C117" s="14"/>
      <c r="D117" s="14">
        <f t="shared" si="21"/>
        <v>22</v>
      </c>
      <c r="E117" s="40" t="s">
        <v>1211</v>
      </c>
      <c r="F117" s="24" t="str">
        <f t="shared" si="25"/>
        <v>Re</v>
      </c>
      <c r="G117" s="40" t="s">
        <v>1212</v>
      </c>
      <c r="H117" s="24">
        <f t="shared" si="26"/>
        <v>2</v>
      </c>
      <c r="I117" s="40" t="s">
        <v>1213</v>
      </c>
      <c r="J117" s="24" t="str">
        <f t="shared" si="3"/>
        <v>m</v>
      </c>
      <c r="K117" t="str">
        <f t="shared" si="24"/>
        <v>"), ac("</v>
      </c>
      <c r="L117" s="48" t="str">
        <f t="shared" si="5"/>
        <v>Mi</v>
      </c>
      <c r="M117" s="54" t="str">
        <f t="shared" si="6"/>
        <v>","</v>
      </c>
      <c r="N117" s="55" t="str">
        <f t="shared" si="7"/>
        <v>cp</v>
      </c>
      <c r="O117" s="26">
        <f t="shared" si="8"/>
        <v>91</v>
      </c>
      <c r="P117" s="41" t="str">
        <f t="shared" si="9"/>
        <v>","</v>
      </c>
      <c r="Q117" s="26" t="str">
        <f t="shared" si="10"/>
        <v/>
      </c>
      <c r="R117" t="str">
        <f t="shared" si="23"/>
        <v>")],</v>
      </c>
      <c r="S117" s="18" t="str">
        <f t="shared" si="16"/>
        <v/>
      </c>
      <c r="T117" s="18" t="str">
        <f t="shared" si="11"/>
        <v/>
      </c>
      <c r="U117" s="18" t="str">
        <f t="shared" si="12"/>
        <v/>
      </c>
      <c r="V117" s="18" t="str">
        <f t="shared" si="17"/>
        <v/>
      </c>
      <c r="W117" s="18" t="str">
        <f t="shared" si="13"/>
        <v/>
      </c>
      <c r="X117" s="18" t="str">
        <f t="shared" si="18"/>
        <v/>
      </c>
      <c r="Y117" s="18" t="str">
        <f t="shared" si="14"/>
        <v/>
      </c>
      <c r="Z117" t="s">
        <v>1381</v>
      </c>
    </row>
    <row r="118" spans="1:26" ht="24" hidden="1" x14ac:dyDescent="0.55000000000000004">
      <c r="A118" s="13">
        <f t="shared" si="19"/>
        <v>23</v>
      </c>
      <c r="B118" s="14" t="str">
        <f t="shared" si="15"/>
        <v>/* 23*/      [ac("Re", "cp2","m"), ac("Mi","cp98","")],</v>
      </c>
      <c r="C118" s="14"/>
      <c r="D118" s="14">
        <f t="shared" si="21"/>
        <v>23</v>
      </c>
      <c r="E118" s="39" t="s">
        <v>1211</v>
      </c>
      <c r="F118" s="21" t="str">
        <f t="shared" si="25"/>
        <v>Re</v>
      </c>
      <c r="G118" s="39" t="s">
        <v>1212</v>
      </c>
      <c r="H118" s="21">
        <f t="shared" si="26"/>
        <v>2</v>
      </c>
      <c r="I118" s="39" t="s">
        <v>1213</v>
      </c>
      <c r="J118" s="21" t="str">
        <f t="shared" si="3"/>
        <v>m</v>
      </c>
      <c r="K118" t="str">
        <f t="shared" si="24"/>
        <v>"), ac("</v>
      </c>
      <c r="L118" s="47" t="str">
        <f t="shared" si="5"/>
        <v>Mi</v>
      </c>
      <c r="M118" s="52" t="str">
        <f t="shared" si="6"/>
        <v>","</v>
      </c>
      <c r="N118" s="53" t="str">
        <f t="shared" si="7"/>
        <v>cp</v>
      </c>
      <c r="O118" s="25">
        <f t="shared" si="8"/>
        <v>98</v>
      </c>
      <c r="P118" s="49" t="str">
        <f t="shared" si="9"/>
        <v>","</v>
      </c>
      <c r="Q118" s="25" t="str">
        <f t="shared" si="10"/>
        <v/>
      </c>
      <c r="R118" t="str">
        <f t="shared" si="23"/>
        <v>")],</v>
      </c>
      <c r="S118" s="17" t="str">
        <f t="shared" si="16"/>
        <v/>
      </c>
      <c r="T118" s="17" t="str">
        <f t="shared" si="11"/>
        <v/>
      </c>
      <c r="U118" s="17" t="str">
        <f t="shared" si="12"/>
        <v/>
      </c>
      <c r="V118" s="17" t="str">
        <f t="shared" si="17"/>
        <v/>
      </c>
      <c r="W118" s="17" t="str">
        <f t="shared" si="13"/>
        <v/>
      </c>
      <c r="X118" s="17" t="str">
        <f t="shared" si="18"/>
        <v/>
      </c>
      <c r="Y118" s="17" t="str">
        <f t="shared" si="14"/>
        <v/>
      </c>
      <c r="Z118" t="s">
        <v>1381</v>
      </c>
    </row>
    <row r="119" spans="1:26" ht="24" hidden="1" x14ac:dyDescent="0.55000000000000004">
      <c r="A119" s="13">
        <f t="shared" si="19"/>
        <v>24</v>
      </c>
      <c r="B119" s="14" t="str">
        <f t="shared" si="15"/>
        <v>/* 24*/      [ac("Fa", "cp81","")],</v>
      </c>
      <c r="C119" s="14"/>
      <c r="D119" s="14">
        <f t="shared" si="21"/>
        <v>24</v>
      </c>
      <c r="E119" s="40" t="s">
        <v>1211</v>
      </c>
      <c r="F119" s="24" t="str">
        <f t="shared" si="25"/>
        <v>Fa</v>
      </c>
      <c r="G119" s="40" t="s">
        <v>1212</v>
      </c>
      <c r="H119" s="24">
        <f t="shared" si="26"/>
        <v>81</v>
      </c>
      <c r="I119" s="40" t="s">
        <v>1213</v>
      </c>
      <c r="J119" s="24" t="str">
        <f t="shared" si="3"/>
        <v/>
      </c>
      <c r="K119" t="str">
        <f t="shared" si="24"/>
        <v>"</v>
      </c>
      <c r="L119" s="48" t="str">
        <f t="shared" si="5"/>
        <v/>
      </c>
      <c r="M119" s="54" t="str">
        <f t="shared" si="6"/>
        <v/>
      </c>
      <c r="N119" s="55" t="str">
        <f t="shared" si="7"/>
        <v/>
      </c>
      <c r="O119" s="26" t="str">
        <f t="shared" si="8"/>
        <v/>
      </c>
      <c r="P119" s="41" t="str">
        <f t="shared" si="9"/>
        <v/>
      </c>
      <c r="Q119" s="26" t="str">
        <f t="shared" si="10"/>
        <v/>
      </c>
      <c r="R119" t="str">
        <f t="shared" si="23"/>
        <v>)],</v>
      </c>
      <c r="S119" s="18" t="str">
        <f t="shared" si="16"/>
        <v/>
      </c>
      <c r="T119" s="18" t="str">
        <f t="shared" si="11"/>
        <v/>
      </c>
      <c r="U119" s="18" t="str">
        <f t="shared" si="12"/>
        <v/>
      </c>
      <c r="V119" s="18" t="str">
        <f t="shared" si="17"/>
        <v/>
      </c>
      <c r="W119" s="18" t="str">
        <f t="shared" si="13"/>
        <v/>
      </c>
      <c r="X119" s="18" t="str">
        <f t="shared" si="18"/>
        <v/>
      </c>
      <c r="Y119" s="18" t="str">
        <f t="shared" si="14"/>
        <v/>
      </c>
      <c r="Z119" t="s">
        <v>1381</v>
      </c>
    </row>
    <row r="120" spans="1:26" ht="24" hidden="1" x14ac:dyDescent="0.55000000000000004">
      <c r="A120" s="13">
        <f t="shared" si="19"/>
        <v>25</v>
      </c>
      <c r="B120" s="14" t="str">
        <f t="shared" si="15"/>
        <v>/* 25*/      [ac("Mi", "cp47","")],</v>
      </c>
      <c r="C120" s="14"/>
      <c r="D120" s="14">
        <f t="shared" si="21"/>
        <v>25</v>
      </c>
      <c r="E120" s="39" t="s">
        <v>1211</v>
      </c>
      <c r="F120" s="21" t="str">
        <f t="shared" si="25"/>
        <v>Mi</v>
      </c>
      <c r="G120" s="39" t="s">
        <v>1212</v>
      </c>
      <c r="H120" s="21">
        <f t="shared" si="26"/>
        <v>47</v>
      </c>
      <c r="I120" s="39" t="s">
        <v>1213</v>
      </c>
      <c r="J120" s="21" t="str">
        <f t="shared" si="3"/>
        <v/>
      </c>
      <c r="K120" t="str">
        <f t="shared" si="24"/>
        <v>"</v>
      </c>
      <c r="L120" s="47" t="str">
        <f t="shared" si="5"/>
        <v/>
      </c>
      <c r="M120" s="52" t="str">
        <f t="shared" si="6"/>
        <v/>
      </c>
      <c r="N120" s="53" t="str">
        <f t="shared" si="7"/>
        <v/>
      </c>
      <c r="O120" s="25" t="str">
        <f t="shared" si="8"/>
        <v/>
      </c>
      <c r="P120" s="49" t="str">
        <f t="shared" si="9"/>
        <v/>
      </c>
      <c r="Q120" s="25" t="str">
        <f t="shared" si="10"/>
        <v/>
      </c>
      <c r="R120" t="str">
        <f t="shared" si="23"/>
        <v>)],</v>
      </c>
      <c r="S120" s="17" t="str">
        <f t="shared" si="16"/>
        <v/>
      </c>
      <c r="T120" s="17" t="str">
        <f t="shared" si="11"/>
        <v/>
      </c>
      <c r="U120" s="17" t="str">
        <f t="shared" si="12"/>
        <v/>
      </c>
      <c r="V120" s="17" t="str">
        <f t="shared" si="17"/>
        <v/>
      </c>
      <c r="W120" s="17" t="str">
        <f t="shared" si="13"/>
        <v/>
      </c>
      <c r="X120" s="17" t="str">
        <f t="shared" si="18"/>
        <v/>
      </c>
      <c r="Y120" s="17" t="str">
        <f t="shared" si="14"/>
        <v/>
      </c>
      <c r="Z120" t="s">
        <v>1381</v>
      </c>
    </row>
    <row r="121" spans="1:26" ht="24" hidden="1" x14ac:dyDescent="0.55000000000000004">
      <c r="A121" s="13">
        <f t="shared" si="19"/>
        <v>26</v>
      </c>
      <c r="B121" s="14" t="str">
        <f t="shared" si="15"/>
        <v>/* 26*/      [ac("Re", "cp2","m"), ac("Mi","cp64","")],</v>
      </c>
      <c r="C121" s="14"/>
      <c r="D121" s="14">
        <f t="shared" si="21"/>
        <v>26</v>
      </c>
      <c r="E121" s="40" t="s">
        <v>1211</v>
      </c>
      <c r="F121" s="24" t="str">
        <f t="shared" si="25"/>
        <v>Re</v>
      </c>
      <c r="G121" s="40" t="s">
        <v>1212</v>
      </c>
      <c r="H121" s="24">
        <f t="shared" si="26"/>
        <v>2</v>
      </c>
      <c r="I121" s="40" t="s">
        <v>1213</v>
      </c>
      <c r="J121" s="24" t="str">
        <f t="shared" si="3"/>
        <v>m</v>
      </c>
      <c r="K121" t="str">
        <f t="shared" si="24"/>
        <v>"), ac("</v>
      </c>
      <c r="L121" s="48" t="str">
        <f t="shared" si="5"/>
        <v>Mi</v>
      </c>
      <c r="M121" s="54" t="str">
        <f t="shared" si="6"/>
        <v>","</v>
      </c>
      <c r="N121" s="55" t="str">
        <f t="shared" si="7"/>
        <v>cp</v>
      </c>
      <c r="O121" s="26">
        <f t="shared" si="8"/>
        <v>64</v>
      </c>
      <c r="P121" s="41" t="str">
        <f t="shared" si="9"/>
        <v>","</v>
      </c>
      <c r="Q121" s="26" t="str">
        <f t="shared" si="10"/>
        <v/>
      </c>
      <c r="R121" t="str">
        <f t="shared" si="23"/>
        <v>")],</v>
      </c>
      <c r="S121" s="18" t="str">
        <f t="shared" si="16"/>
        <v/>
      </c>
      <c r="T121" s="18" t="str">
        <f t="shared" si="11"/>
        <v/>
      </c>
      <c r="U121" s="18" t="str">
        <f t="shared" si="12"/>
        <v/>
      </c>
      <c r="V121" s="18" t="str">
        <f t="shared" si="17"/>
        <v/>
      </c>
      <c r="W121" s="18" t="str">
        <f t="shared" si="13"/>
        <v/>
      </c>
      <c r="X121" s="18" t="str">
        <f t="shared" si="18"/>
        <v/>
      </c>
      <c r="Y121" s="18" t="str">
        <f t="shared" si="14"/>
        <v/>
      </c>
      <c r="Z121" t="s">
        <v>1381</v>
      </c>
    </row>
    <row r="122" spans="1:26" ht="24" hidden="1" x14ac:dyDescent="0.55000000000000004">
      <c r="A122" s="13">
        <f t="shared" si="19"/>
        <v>27</v>
      </c>
      <c r="B122" s="14" t="str">
        <f t="shared" si="15"/>
        <v>/* 27*/      [ac("Fa", "cp33",""), ac("Mi","cp89","")],</v>
      </c>
      <c r="C122" s="14"/>
      <c r="D122" s="14">
        <f t="shared" si="21"/>
        <v>27</v>
      </c>
      <c r="E122" s="39" t="s">
        <v>1211</v>
      </c>
      <c r="F122" s="21" t="str">
        <f t="shared" si="25"/>
        <v>Fa</v>
      </c>
      <c r="G122" s="39" t="s">
        <v>1212</v>
      </c>
      <c r="H122" s="21">
        <f t="shared" si="26"/>
        <v>33</v>
      </c>
      <c r="I122" s="39" t="s">
        <v>1213</v>
      </c>
      <c r="J122" s="21" t="str">
        <f>IF(G93="","",G93)</f>
        <v/>
      </c>
      <c r="K122" t="str">
        <f t="shared" si="24"/>
        <v>"), ac("</v>
      </c>
      <c r="L122" s="47" t="str">
        <f t="shared" si="5"/>
        <v>Mi</v>
      </c>
      <c r="M122" s="52" t="str">
        <f t="shared" si="6"/>
        <v>","</v>
      </c>
      <c r="N122" s="53" t="str">
        <f t="shared" si="7"/>
        <v>cp</v>
      </c>
      <c r="O122" s="25">
        <f t="shared" si="8"/>
        <v>89</v>
      </c>
      <c r="P122" s="49" t="str">
        <f t="shared" si="9"/>
        <v>","</v>
      </c>
      <c r="Q122" s="25" t="str">
        <f t="shared" si="10"/>
        <v/>
      </c>
      <c r="R122" t="str">
        <f t="shared" si="23"/>
        <v>")],</v>
      </c>
      <c r="S122" s="17" t="str">
        <f t="shared" si="16"/>
        <v/>
      </c>
      <c r="T122" s="17" t="str">
        <f t="shared" si="11"/>
        <v/>
      </c>
      <c r="U122" s="17" t="str">
        <f t="shared" si="12"/>
        <v/>
      </c>
      <c r="V122" s="17" t="str">
        <f t="shared" si="17"/>
        <v/>
      </c>
      <c r="W122" s="17" t="str">
        <f t="shared" si="13"/>
        <v/>
      </c>
      <c r="X122" s="17" t="str">
        <f t="shared" si="18"/>
        <v/>
      </c>
      <c r="Y122" s="17" t="str">
        <f t="shared" si="14"/>
        <v/>
      </c>
      <c r="Z122" t="s">
        <v>1381</v>
      </c>
    </row>
    <row r="123" spans="1:26" x14ac:dyDescent="0.55000000000000004">
      <c r="B123" s="62" t="s">
        <v>1218</v>
      </c>
    </row>
    <row r="125" spans="1:26" x14ac:dyDescent="0.55000000000000004">
      <c r="B125" s="59" t="s">
        <v>1329</v>
      </c>
    </row>
    <row r="126" spans="1:26" x14ac:dyDescent="0.55000000000000004">
      <c r="B126" s="64" t="s">
        <v>1330</v>
      </c>
      <c r="E126" t="s">
        <v>1190</v>
      </c>
      <c r="F126" s="15" t="s">
        <v>1256</v>
      </c>
      <c r="G126" s="15" t="s">
        <v>1257</v>
      </c>
      <c r="H126" s="15" t="s">
        <v>1190</v>
      </c>
      <c r="I126" s="15" t="s">
        <v>1256</v>
      </c>
      <c r="J126" s="22" t="s">
        <v>1257</v>
      </c>
      <c r="O126"/>
      <c r="Q126"/>
    </row>
    <row r="127" spans="1:26" ht="27" x14ac:dyDescent="0.65">
      <c r="A127" s="13">
        <v>1</v>
      </c>
      <c r="B127" s="14" t="str">
        <f>_xlfn.CONCAT("/* ",A127," */", "        ","""", C127,"""",",")</f>
        <v>/* 1 */        "A TI QUE ESCUCHAS LA ORACIÓN",</v>
      </c>
      <c r="C127" s="13" t="s">
        <v>1423</v>
      </c>
      <c r="D127" s="13">
        <v>1</v>
      </c>
      <c r="E127" s="32" t="s">
        <v>1400</v>
      </c>
      <c r="F127" s="33">
        <v>14</v>
      </c>
      <c r="G127" s="34"/>
      <c r="H127" s="30" t="s">
        <v>1123</v>
      </c>
      <c r="I127" s="27">
        <v>90</v>
      </c>
      <c r="J127" s="28">
        <v>7</v>
      </c>
      <c r="K127" s="32"/>
      <c r="L127" s="33"/>
      <c r="M127" s="34"/>
      <c r="O127"/>
      <c r="Q127"/>
    </row>
    <row r="128" spans="1:26" ht="27" x14ac:dyDescent="0.65">
      <c r="A128" s="13">
        <f>+A127+1</f>
        <v>2</v>
      </c>
      <c r="B128" s="14" t="str">
        <f>_xlfn.CONCAT("/* ",A128," */", "        ","""", C128,"""",",")</f>
        <v>/* 2 */        "VIENE TODO MORTAL,",</v>
      </c>
      <c r="C128" s="13" t="s">
        <v>1424</v>
      </c>
      <c r="D128" s="13">
        <v>2</v>
      </c>
      <c r="E128" s="35" t="s">
        <v>1400</v>
      </c>
      <c r="F128" s="37">
        <v>14</v>
      </c>
      <c r="G128" s="37"/>
      <c r="H128" s="31"/>
      <c r="I128" s="29"/>
      <c r="J128" s="29"/>
      <c r="K128" s="35"/>
      <c r="L128" s="37"/>
      <c r="M128" s="37"/>
      <c r="O128"/>
      <c r="Q128"/>
    </row>
    <row r="129" spans="1:17" ht="27" x14ac:dyDescent="0.65">
      <c r="A129" s="13">
        <f t="shared" ref="A129:A152" si="27">+A128+1</f>
        <v>3</v>
      </c>
      <c r="B129" s="14" t="str">
        <f>_xlfn.CONCAT("/* ",A129," */", "        ","""", C129,"""",",")</f>
        <v>/* 3 */        "VIENE TODO MORTAL.",</v>
      </c>
      <c r="C129" s="13" t="s">
        <v>1425</v>
      </c>
      <c r="D129" s="13">
        <v>3</v>
      </c>
      <c r="E129" s="32" t="s">
        <v>1123</v>
      </c>
      <c r="F129" s="33">
        <v>14</v>
      </c>
      <c r="G129" s="34">
        <v>7</v>
      </c>
      <c r="H129" s="30"/>
      <c r="I129" s="27"/>
      <c r="J129" s="28"/>
      <c r="K129" s="32"/>
      <c r="L129" s="33"/>
      <c r="M129" s="34"/>
      <c r="O129"/>
      <c r="Q129"/>
    </row>
    <row r="130" spans="1:17" ht="27" x14ac:dyDescent="0.65">
      <c r="A130" s="13">
        <f t="shared" si="27"/>
        <v>4</v>
      </c>
      <c r="B130" s="14" t="str">
        <f t="shared" ref="B130:B152" si="28">_xlfn.CONCAT("/* ",A130," */", "        ","""", C130,"""",",")</f>
        <v>/* 4 */        "A TI QUE ESCUCHAS LA ORACIÓN",</v>
      </c>
      <c r="C130" s="20" t="s">
        <v>1423</v>
      </c>
      <c r="D130" s="13">
        <v>4</v>
      </c>
      <c r="E130" s="35" t="s">
        <v>1400</v>
      </c>
      <c r="F130" s="37">
        <v>14</v>
      </c>
      <c r="G130" s="37"/>
      <c r="H130" s="31" t="s">
        <v>1123</v>
      </c>
      <c r="I130" s="29">
        <v>90</v>
      </c>
      <c r="J130" s="29">
        <v>7</v>
      </c>
      <c r="K130" s="35"/>
      <c r="L130" s="37"/>
      <c r="M130" s="37"/>
      <c r="O130"/>
      <c r="Q130"/>
    </row>
    <row r="131" spans="1:17" ht="27" x14ac:dyDescent="0.65">
      <c r="A131" s="13">
        <f t="shared" si="27"/>
        <v>5</v>
      </c>
      <c r="B131" s="14" t="str">
        <f t="shared" si="28"/>
        <v>/* 5 */        "VIENE TODO MORTAL,",</v>
      </c>
      <c r="C131" s="13" t="s">
        <v>1424</v>
      </c>
      <c r="D131" s="13">
        <v>5</v>
      </c>
      <c r="E131" s="32" t="s">
        <v>1400</v>
      </c>
      <c r="F131" s="33">
        <v>14</v>
      </c>
      <c r="G131" s="34"/>
      <c r="H131" s="30"/>
      <c r="I131" s="27"/>
      <c r="J131" s="28"/>
      <c r="K131" s="32"/>
      <c r="L131" s="33"/>
      <c r="M131" s="34"/>
      <c r="O131"/>
      <c r="Q131"/>
    </row>
    <row r="132" spans="1:17" ht="27" x14ac:dyDescent="0.65">
      <c r="A132" s="13">
        <f t="shared" si="27"/>
        <v>6</v>
      </c>
      <c r="B132" s="14" t="str">
        <f t="shared" si="28"/>
        <v>/* 6 */        "VIENE TODO MORTAL.",</v>
      </c>
      <c r="C132" s="13" t="s">
        <v>1425</v>
      </c>
      <c r="D132" s="13">
        <v>6</v>
      </c>
      <c r="E132" s="35" t="s">
        <v>1123</v>
      </c>
      <c r="F132" s="37">
        <v>14</v>
      </c>
      <c r="G132" s="37">
        <v>7</v>
      </c>
      <c r="H132" s="31"/>
      <c r="I132" s="29"/>
      <c r="J132" s="29"/>
      <c r="K132" s="35"/>
      <c r="L132" s="37"/>
      <c r="M132" s="37"/>
      <c r="O132"/>
    </row>
    <row r="133" spans="1:17" ht="27" x14ac:dyDescent="0.65">
      <c r="A133" s="13">
        <f t="shared" si="27"/>
        <v>7</v>
      </c>
      <c r="B133" s="14" t="str">
        <f t="shared" si="28"/>
        <v>/* 7 */        "A TI QUE ESCUCHAS LA ORACIÓN",</v>
      </c>
      <c r="C133" s="13" t="s">
        <v>1423</v>
      </c>
      <c r="D133" s="13">
        <v>7</v>
      </c>
      <c r="E133" s="32" t="s">
        <v>1400</v>
      </c>
      <c r="F133" s="33">
        <v>14</v>
      </c>
      <c r="G133" s="34"/>
      <c r="H133" s="30" t="s">
        <v>1123</v>
      </c>
      <c r="I133" s="27">
        <v>90</v>
      </c>
      <c r="J133" s="28">
        <v>7</v>
      </c>
      <c r="K133" s="32"/>
      <c r="L133" s="33"/>
      <c r="M133" s="34"/>
      <c r="O133"/>
    </row>
    <row r="134" spans="1:17" ht="27" x14ac:dyDescent="0.65">
      <c r="A134" s="13">
        <f t="shared" si="27"/>
        <v>8</v>
      </c>
      <c r="B134" s="14" t="str">
        <f t="shared" si="28"/>
        <v>/* 8 */        "VIENE TODO MORTAL,",</v>
      </c>
      <c r="C134" s="20" t="s">
        <v>1424</v>
      </c>
      <c r="D134" s="13">
        <v>8</v>
      </c>
      <c r="E134" s="35" t="s">
        <v>1400</v>
      </c>
      <c r="F134" s="37">
        <v>14</v>
      </c>
      <c r="G134" s="37"/>
      <c r="H134" s="31"/>
      <c r="I134" s="29"/>
      <c r="J134" s="29"/>
      <c r="K134" s="35"/>
      <c r="L134" s="37"/>
      <c r="M134" s="37"/>
      <c r="O134"/>
    </row>
    <row r="135" spans="1:17" ht="27" x14ac:dyDescent="0.65">
      <c r="A135" s="13">
        <f t="shared" si="27"/>
        <v>9</v>
      </c>
      <c r="B135" s="14" t="str">
        <f t="shared" si="28"/>
        <v>/* 9 */        "VIENE TODO MORTAL.",</v>
      </c>
      <c r="C135" s="13" t="s">
        <v>1425</v>
      </c>
      <c r="D135" s="13">
        <v>9</v>
      </c>
      <c r="E135" s="32" t="s">
        <v>1123</v>
      </c>
      <c r="F135" s="33">
        <v>14</v>
      </c>
      <c r="G135" s="34">
        <v>7</v>
      </c>
      <c r="H135" s="30"/>
      <c r="I135" s="27"/>
      <c r="J135" s="28"/>
      <c r="K135" s="32"/>
      <c r="L135" s="33"/>
      <c r="M135" s="34"/>
      <c r="O135"/>
    </row>
    <row r="136" spans="1:17" ht="27" hidden="1" x14ac:dyDescent="0.65">
      <c r="A136" s="13">
        <f t="shared" si="27"/>
        <v>10</v>
      </c>
      <c r="B136" s="14" t="str">
        <f t="shared" si="28"/>
        <v>/* 10 */        "",</v>
      </c>
      <c r="D136" s="13">
        <v>26</v>
      </c>
      <c r="E136" s="35" t="s">
        <v>1150</v>
      </c>
      <c r="F136" s="37">
        <v>14</v>
      </c>
      <c r="G136" s="37"/>
      <c r="H136" s="31" t="s">
        <v>1117</v>
      </c>
      <c r="I136" s="29">
        <v>480</v>
      </c>
      <c r="J136" s="29"/>
      <c r="K136" s="35"/>
      <c r="L136" s="37"/>
      <c r="M136" s="37"/>
      <c r="O136"/>
    </row>
    <row r="137" spans="1:17" ht="27" hidden="1" x14ac:dyDescent="0.65">
      <c r="A137" s="13">
        <f t="shared" si="27"/>
        <v>11</v>
      </c>
      <c r="B137" s="14" t="str">
        <f t="shared" si="28"/>
        <v>/* 11 */        "",</v>
      </c>
      <c r="D137" s="13">
        <v>27</v>
      </c>
      <c r="E137" s="32" t="s">
        <v>1150</v>
      </c>
      <c r="F137" s="33">
        <v>14</v>
      </c>
      <c r="G137" s="34"/>
      <c r="H137" s="30" t="s">
        <v>1117</v>
      </c>
      <c r="I137" s="27">
        <v>480</v>
      </c>
      <c r="J137" s="28"/>
      <c r="K137" s="32"/>
      <c r="L137" s="33"/>
      <c r="M137" s="34"/>
      <c r="O137"/>
    </row>
    <row r="138" spans="1:17" ht="27" hidden="1" x14ac:dyDescent="0.65">
      <c r="A138" s="13">
        <f t="shared" si="27"/>
        <v>12</v>
      </c>
      <c r="B138" s="14" t="str">
        <f t="shared" si="28"/>
        <v>/* 12 */        "",</v>
      </c>
      <c r="C138" s="20"/>
      <c r="D138" s="13">
        <v>4</v>
      </c>
      <c r="E138" s="35" t="s">
        <v>1117</v>
      </c>
      <c r="F138" s="37">
        <v>18</v>
      </c>
      <c r="G138" s="37"/>
      <c r="H138" s="31"/>
      <c r="I138" s="29"/>
      <c r="J138" s="29"/>
      <c r="K138" s="35"/>
      <c r="L138" s="37"/>
      <c r="M138" s="37"/>
      <c r="O138"/>
    </row>
    <row r="139" spans="1:17" ht="27" hidden="1" x14ac:dyDescent="0.65">
      <c r="A139" s="13">
        <f t="shared" si="27"/>
        <v>13</v>
      </c>
      <c r="B139" s="14" t="str">
        <f t="shared" si="28"/>
        <v>/* 13 */        "",</v>
      </c>
      <c r="D139" s="13">
        <f t="shared" ref="D139:D146" si="29">A139</f>
        <v>13</v>
      </c>
      <c r="E139" s="32" t="s">
        <v>1217</v>
      </c>
      <c r="F139" s="33">
        <v>18</v>
      </c>
      <c r="G139" s="34"/>
      <c r="H139" s="30" t="s">
        <v>1123</v>
      </c>
      <c r="I139" s="27">
        <v>20</v>
      </c>
      <c r="J139" s="28" t="s">
        <v>1214</v>
      </c>
      <c r="K139" s="32"/>
      <c r="L139" s="33"/>
      <c r="M139" s="34"/>
      <c r="O139"/>
    </row>
    <row r="140" spans="1:17" ht="27" hidden="1" x14ac:dyDescent="0.65">
      <c r="A140" s="13">
        <f t="shared" si="27"/>
        <v>14</v>
      </c>
      <c r="B140" s="14" t="str">
        <f t="shared" si="28"/>
        <v>/* 14 */        "",</v>
      </c>
      <c r="C140" s="20"/>
      <c r="D140" s="13">
        <f t="shared" si="29"/>
        <v>14</v>
      </c>
      <c r="E140" s="35" t="s">
        <v>1123</v>
      </c>
      <c r="F140" s="37">
        <v>35</v>
      </c>
      <c r="G140" s="37" t="s">
        <v>1214</v>
      </c>
      <c r="H140" s="31"/>
      <c r="I140" s="29"/>
      <c r="J140" s="29"/>
      <c r="K140" s="35"/>
      <c r="L140" s="37"/>
      <c r="M140" s="37"/>
      <c r="O140"/>
    </row>
    <row r="141" spans="1:17" ht="27" hidden="1" x14ac:dyDescent="0.65">
      <c r="A141" s="13">
        <f t="shared" si="27"/>
        <v>15</v>
      </c>
      <c r="B141" s="14" t="str">
        <f t="shared" si="28"/>
        <v>/* 15 */        "",</v>
      </c>
      <c r="D141" s="13">
        <f t="shared" si="29"/>
        <v>15</v>
      </c>
      <c r="E141" s="32" t="s">
        <v>1178</v>
      </c>
      <c r="F141" s="33">
        <v>2</v>
      </c>
      <c r="G141" s="34" t="s">
        <v>1214</v>
      </c>
      <c r="H141" s="30" t="s">
        <v>1117</v>
      </c>
      <c r="I141" s="27">
        <v>77</v>
      </c>
      <c r="J141" s="28"/>
      <c r="K141" s="32"/>
      <c r="L141" s="33"/>
      <c r="M141" s="34"/>
      <c r="O141"/>
    </row>
    <row r="142" spans="1:17" ht="27" hidden="1" x14ac:dyDescent="0.65">
      <c r="A142" s="13">
        <f t="shared" si="27"/>
        <v>16</v>
      </c>
      <c r="B142" s="14" t="str">
        <f t="shared" si="28"/>
        <v>/* 16 */        "",</v>
      </c>
      <c r="D142" s="13">
        <f t="shared" si="29"/>
        <v>16</v>
      </c>
      <c r="E142" s="35" t="s">
        <v>1123</v>
      </c>
      <c r="F142" s="37">
        <v>2</v>
      </c>
      <c r="G142" s="37" t="s">
        <v>1214</v>
      </c>
      <c r="H142" s="31"/>
      <c r="I142" s="29"/>
      <c r="J142" s="29"/>
      <c r="K142" s="35"/>
      <c r="L142" s="37"/>
      <c r="M142" s="37"/>
      <c r="O142"/>
    </row>
    <row r="143" spans="1:17" ht="27" hidden="1" x14ac:dyDescent="0.65">
      <c r="A143" s="13">
        <f t="shared" si="27"/>
        <v>17</v>
      </c>
      <c r="B143" s="14" t="str">
        <f t="shared" si="28"/>
        <v>/* 17 */        "",</v>
      </c>
      <c r="D143" s="13">
        <f t="shared" si="29"/>
        <v>17</v>
      </c>
      <c r="E143" s="32" t="s">
        <v>1178</v>
      </c>
      <c r="F143" s="33">
        <v>44</v>
      </c>
      <c r="G143" s="34" t="s">
        <v>1214</v>
      </c>
      <c r="H143" s="30"/>
      <c r="I143" s="27"/>
      <c r="J143" s="28"/>
      <c r="K143" s="32"/>
      <c r="L143" s="33"/>
      <c r="M143" s="34"/>
      <c r="O143"/>
    </row>
    <row r="144" spans="1:17" ht="27" hidden="1" x14ac:dyDescent="0.65">
      <c r="A144" s="13">
        <f t="shared" si="27"/>
        <v>18</v>
      </c>
      <c r="B144" s="14" t="str">
        <f t="shared" si="28"/>
        <v>/* 18 */        "",</v>
      </c>
      <c r="D144" s="13">
        <f t="shared" si="29"/>
        <v>18</v>
      </c>
      <c r="E144" s="35" t="s">
        <v>1117</v>
      </c>
      <c r="F144" s="37">
        <v>14</v>
      </c>
      <c r="G144" s="37"/>
      <c r="H144" s="31"/>
      <c r="I144" s="29"/>
      <c r="J144" s="29"/>
      <c r="K144" s="35"/>
      <c r="L144" s="37"/>
      <c r="M144" s="37"/>
      <c r="O144"/>
    </row>
    <row r="145" spans="1:28" ht="27" hidden="1" x14ac:dyDescent="0.65">
      <c r="A145" s="13">
        <f t="shared" si="27"/>
        <v>19</v>
      </c>
      <c r="B145" s="14" t="str">
        <f t="shared" si="28"/>
        <v>/* 19 */        "",</v>
      </c>
      <c r="C145" s="20"/>
      <c r="D145" s="13">
        <f t="shared" si="29"/>
        <v>19</v>
      </c>
      <c r="E145" s="32" t="s">
        <v>1123</v>
      </c>
      <c r="F145" s="33">
        <v>35</v>
      </c>
      <c r="G145" s="34" t="s">
        <v>1214</v>
      </c>
      <c r="H145" s="30"/>
      <c r="I145" s="27"/>
      <c r="J145" s="28"/>
      <c r="K145" s="32"/>
      <c r="L145" s="33"/>
      <c r="M145" s="34"/>
      <c r="O145"/>
    </row>
    <row r="146" spans="1:28" ht="27" hidden="1" x14ac:dyDescent="0.65">
      <c r="A146" s="13">
        <f t="shared" si="27"/>
        <v>20</v>
      </c>
      <c r="B146" s="14" t="str">
        <f t="shared" si="28"/>
        <v>/* 20 */        "",</v>
      </c>
      <c r="D146" s="13">
        <f t="shared" si="29"/>
        <v>20</v>
      </c>
      <c r="E146" s="35" t="s">
        <v>1178</v>
      </c>
      <c r="F146" s="37">
        <v>2</v>
      </c>
      <c r="G146" s="37" t="s">
        <v>1214</v>
      </c>
      <c r="H146" s="31" t="s">
        <v>1117</v>
      </c>
      <c r="I146" s="29">
        <v>77</v>
      </c>
      <c r="J146" s="29"/>
      <c r="K146" s="35"/>
      <c r="L146" s="37"/>
      <c r="M146" s="37"/>
      <c r="O146"/>
    </row>
    <row r="147" spans="1:28" ht="27" hidden="1" x14ac:dyDescent="0.65">
      <c r="A147" s="13">
        <f t="shared" si="27"/>
        <v>21</v>
      </c>
      <c r="B147" s="14" t="str">
        <f t="shared" si="28"/>
        <v>/* 21 */        "",</v>
      </c>
      <c r="E147" s="32"/>
      <c r="F147" s="33"/>
      <c r="G147" s="34"/>
      <c r="H147" s="30"/>
      <c r="I147" s="27"/>
      <c r="J147" s="28"/>
      <c r="K147" s="32"/>
      <c r="L147" s="33"/>
      <c r="M147" s="34"/>
      <c r="O147"/>
    </row>
    <row r="148" spans="1:28" ht="27" hidden="1" x14ac:dyDescent="0.65">
      <c r="A148" s="13">
        <f t="shared" si="27"/>
        <v>22</v>
      </c>
      <c r="B148" s="14" t="str">
        <f t="shared" si="28"/>
        <v>/* 22 */        "",</v>
      </c>
      <c r="E148" s="35"/>
      <c r="F148" s="37"/>
      <c r="G148" s="37"/>
      <c r="H148" s="31"/>
      <c r="I148" s="29"/>
      <c r="J148" s="29"/>
      <c r="K148" s="35"/>
      <c r="L148" s="37"/>
      <c r="M148" s="37"/>
      <c r="O148"/>
    </row>
    <row r="149" spans="1:28" ht="27" hidden="1" x14ac:dyDescent="0.65">
      <c r="A149" s="13">
        <f t="shared" si="27"/>
        <v>23</v>
      </c>
      <c r="B149" s="14" t="str">
        <f t="shared" si="28"/>
        <v>/* 23 */        "",</v>
      </c>
      <c r="E149" s="32"/>
      <c r="F149" s="33"/>
      <c r="G149" s="34"/>
      <c r="H149" s="30"/>
      <c r="I149" s="27"/>
      <c r="J149" s="28"/>
      <c r="K149" s="32"/>
      <c r="L149" s="33"/>
      <c r="M149" s="34"/>
      <c r="O149"/>
    </row>
    <row r="150" spans="1:28" ht="27" hidden="1" x14ac:dyDescent="0.65">
      <c r="A150" s="13">
        <f t="shared" si="27"/>
        <v>24</v>
      </c>
      <c r="B150" s="14" t="str">
        <f t="shared" si="28"/>
        <v>/* 24 */        "",</v>
      </c>
      <c r="E150" s="35"/>
      <c r="F150" s="37"/>
      <c r="G150" s="37"/>
      <c r="H150" s="31"/>
      <c r="I150" s="29"/>
      <c r="J150" s="29"/>
      <c r="K150" s="35"/>
      <c r="L150" s="37"/>
      <c r="M150" s="37"/>
      <c r="O150"/>
    </row>
    <row r="151" spans="1:28" ht="27" hidden="1" x14ac:dyDescent="0.65">
      <c r="A151" s="13">
        <f t="shared" si="27"/>
        <v>25</v>
      </c>
      <c r="B151" s="14" t="str">
        <f t="shared" si="28"/>
        <v>/* 25 */        "",</v>
      </c>
      <c r="E151" s="32"/>
      <c r="F151" s="33"/>
      <c r="G151" s="34"/>
      <c r="H151" s="30"/>
      <c r="I151" s="27"/>
      <c r="J151" s="28"/>
      <c r="K151" s="32"/>
      <c r="L151" s="33"/>
      <c r="M151" s="34"/>
      <c r="O151"/>
    </row>
    <row r="152" spans="1:28" ht="27" hidden="1" x14ac:dyDescent="0.65">
      <c r="A152" s="13">
        <f t="shared" si="27"/>
        <v>26</v>
      </c>
      <c r="B152" s="14" t="str">
        <f t="shared" si="28"/>
        <v>/* 26 */        "",</v>
      </c>
      <c r="E152" s="35"/>
      <c r="F152" s="37"/>
      <c r="G152" s="37"/>
      <c r="H152" s="31"/>
      <c r="I152" s="29"/>
      <c r="J152" s="29"/>
      <c r="K152" s="35"/>
      <c r="L152" s="37"/>
      <c r="M152" s="37"/>
      <c r="O152"/>
    </row>
    <row r="153" spans="1:28" ht="36.5" x14ac:dyDescent="0.55000000000000004">
      <c r="B153" s="62" t="s">
        <v>1218</v>
      </c>
      <c r="K153" s="22"/>
      <c r="L153" s="22"/>
      <c r="M153" s="22"/>
      <c r="O153" s="22"/>
      <c r="P153" s="50"/>
      <c r="R153" s="43"/>
    </row>
    <row r="154" spans="1:28" x14ac:dyDescent="0.55000000000000004">
      <c r="B154" s="64" t="s">
        <v>1331</v>
      </c>
      <c r="F154" t="s">
        <v>1222</v>
      </c>
      <c r="G154" t="s">
        <v>1223</v>
      </c>
      <c r="H154" t="s">
        <v>152</v>
      </c>
      <c r="I154"/>
      <c r="J154" s="23" t="s">
        <v>1214</v>
      </c>
      <c r="L154" t="s">
        <v>1222</v>
      </c>
      <c r="N154" s="42" t="s">
        <v>1223</v>
      </c>
      <c r="O154" t="s">
        <v>152</v>
      </c>
      <c r="Q154" s="22" t="s">
        <v>1214</v>
      </c>
      <c r="S154" t="s">
        <v>1222</v>
      </c>
      <c r="U154" t="s">
        <v>1223</v>
      </c>
      <c r="V154" t="s">
        <v>152</v>
      </c>
      <c r="X154" t="s">
        <v>1214</v>
      </c>
    </row>
    <row r="155" spans="1:28" ht="24" x14ac:dyDescent="0.55000000000000004">
      <c r="A155" s="13">
        <v>1</v>
      </c>
      <c r="B155" s="14" t="str">
        <f>_xlfn.CONCAT("/* ",A155,"*/      ",E155:Y155)</f>
        <v>/* 1*/      [ac("Si♭", "cp14",""), ac("La","cp90","7")],</v>
      </c>
      <c r="C155" s="14"/>
      <c r="D155" s="14">
        <f>A155</f>
        <v>1</v>
      </c>
      <c r="E155" s="44" t="s">
        <v>1211</v>
      </c>
      <c r="F155" s="38" t="str">
        <f t="shared" ref="F155:F180" si="30">IF(E127="","",E127)</f>
        <v>Si♭</v>
      </c>
      <c r="G155" s="44" t="s">
        <v>1212</v>
      </c>
      <c r="H155" s="21">
        <f>IF(F127="","",F127)</f>
        <v>14</v>
      </c>
      <c r="I155" s="44" t="s">
        <v>1213</v>
      </c>
      <c r="J155" s="21" t="str">
        <f>IF(G127="","",G127)</f>
        <v/>
      </c>
      <c r="K155" t="str">
        <f t="shared" ref="K155:K180" si="31">IF(L155="","""","""), ac(""")</f>
        <v>"), ac("</v>
      </c>
      <c r="L155" s="47" t="str">
        <f t="shared" ref="L155:L180" si="32">IF(H127="","",H127)</f>
        <v>La</v>
      </c>
      <c r="M155" s="52" t="str">
        <f t="shared" ref="M155:M180" si="33">IF(L155="","",""",""")</f>
        <v>","</v>
      </c>
      <c r="N155" s="53" t="str">
        <f t="shared" ref="N155:N180" si="34">IF(L155="","","cp")</f>
        <v>cp</v>
      </c>
      <c r="O155" s="25">
        <f t="shared" ref="O155:O180" si="35">IF(I127="","",I127)</f>
        <v>90</v>
      </c>
      <c r="P155" s="53" t="str">
        <f t="shared" ref="P155:P180" si="36">IF(L155="","",""",""")</f>
        <v>","</v>
      </c>
      <c r="Q155" s="25">
        <f t="shared" ref="Q155:Q180" si="37">IF(J127="","",J127)</f>
        <v>7</v>
      </c>
      <c r="R155" t="str">
        <f>IF(S155="",IF(L155="",")],",""")],"),"), ac(")</f>
        <v>")],</v>
      </c>
      <c r="S155" s="38" t="str">
        <f t="shared" ref="S155:S180" si="38">IF(K127="","",K127)</f>
        <v/>
      </c>
      <c r="T155" s="44" t="str">
        <f t="shared" ref="T155:T180" si="39">IF(S155="","",""",""")</f>
        <v/>
      </c>
      <c r="U155" s="44" t="str">
        <f t="shared" ref="U155:U180" si="40">IF(S155="","","cp")</f>
        <v/>
      </c>
      <c r="V155" s="21" t="str">
        <f t="shared" ref="V155:V180" si="41">IF(L127="","",L127)</f>
        <v/>
      </c>
      <c r="W155" s="44" t="str">
        <f t="shared" ref="W155:W180" si="42">IF(S155="","",""",""")</f>
        <v/>
      </c>
      <c r="X155" s="21" t="str">
        <f t="shared" ref="X155:X180" si="43">IF(M127="","",M127)</f>
        <v/>
      </c>
      <c r="Y155" s="21" t="str">
        <f t="shared" ref="Y155:Y180" si="44">IF(S155="","",IF(L155="","",Z155))</f>
        <v/>
      </c>
      <c r="Z155" t="s">
        <v>1381</v>
      </c>
      <c r="AB155" s="9"/>
    </row>
    <row r="156" spans="1:28" ht="24" x14ac:dyDescent="0.55000000000000004">
      <c r="A156" s="13">
        <f>+A155+1</f>
        <v>2</v>
      </c>
      <c r="B156" s="14" t="str">
        <f t="shared" ref="B156:B180" si="45">_xlfn.CONCAT("/* ",A156,"*/      ",E156:Y156)</f>
        <v>/* 2*/      [ac("Si♭", "cp14","")],</v>
      </c>
      <c r="C156" s="14"/>
      <c r="D156" s="14">
        <f t="shared" ref="D156:D174" si="46">A156</f>
        <v>2</v>
      </c>
      <c r="E156" s="45" t="s">
        <v>1211</v>
      </c>
      <c r="F156" s="46" t="str">
        <f t="shared" si="30"/>
        <v>Si♭</v>
      </c>
      <c r="G156" s="45" t="s">
        <v>1212</v>
      </c>
      <c r="H156" s="24">
        <f>IF(F128="","",F128)</f>
        <v>14</v>
      </c>
      <c r="I156" s="45" t="s">
        <v>1213</v>
      </c>
      <c r="J156" s="24" t="str">
        <f>IF(G128="","",G128)</f>
        <v/>
      </c>
      <c r="K156" t="str">
        <f t="shared" si="31"/>
        <v>"</v>
      </c>
      <c r="L156" s="48" t="str">
        <f t="shared" si="32"/>
        <v/>
      </c>
      <c r="M156" s="54" t="str">
        <f t="shared" si="33"/>
        <v/>
      </c>
      <c r="N156" s="55" t="str">
        <f t="shared" si="34"/>
        <v/>
      </c>
      <c r="O156" s="26" t="str">
        <f t="shared" si="35"/>
        <v/>
      </c>
      <c r="P156" s="55" t="str">
        <f t="shared" si="36"/>
        <v/>
      </c>
      <c r="Q156" s="26" t="str">
        <f t="shared" si="37"/>
        <v/>
      </c>
      <c r="R156" t="str">
        <f t="shared" ref="R156:R180" si="47">IF(S156="",IF(L156="",")],",""")],"),"), ac(")</f>
        <v>)],</v>
      </c>
      <c r="S156" s="46" t="str">
        <f t="shared" si="38"/>
        <v/>
      </c>
      <c r="T156" s="45" t="str">
        <f t="shared" si="39"/>
        <v/>
      </c>
      <c r="U156" s="45" t="str">
        <f t="shared" si="40"/>
        <v/>
      </c>
      <c r="V156" s="24" t="str">
        <f t="shared" si="41"/>
        <v/>
      </c>
      <c r="W156" s="45" t="str">
        <f t="shared" si="42"/>
        <v/>
      </c>
      <c r="X156" s="24" t="str">
        <f t="shared" si="43"/>
        <v/>
      </c>
      <c r="Y156" s="24" t="str">
        <f t="shared" si="44"/>
        <v/>
      </c>
      <c r="Z156" t="s">
        <v>1381</v>
      </c>
    </row>
    <row r="157" spans="1:28" ht="24" x14ac:dyDescent="0.55000000000000004">
      <c r="A157" s="13">
        <f t="shared" ref="A157:A180" si="48">+A156+1</f>
        <v>3</v>
      </c>
      <c r="B157" s="14" t="str">
        <f t="shared" si="45"/>
        <v>/* 3*/      [ac("La", "cp14","7")],</v>
      </c>
      <c r="C157" s="14"/>
      <c r="D157" s="14">
        <f t="shared" si="46"/>
        <v>3</v>
      </c>
      <c r="E157" s="44" t="s">
        <v>1211</v>
      </c>
      <c r="F157" s="38" t="str">
        <f t="shared" si="30"/>
        <v>La</v>
      </c>
      <c r="G157" s="44" t="s">
        <v>1212</v>
      </c>
      <c r="H157" s="21">
        <f>IF(F129="","",F129)</f>
        <v>14</v>
      </c>
      <c r="I157" s="44" t="s">
        <v>1213</v>
      </c>
      <c r="J157" s="21">
        <f>IF(G129="","",G129)</f>
        <v>7</v>
      </c>
      <c r="K157" t="str">
        <f t="shared" si="31"/>
        <v>"</v>
      </c>
      <c r="L157" s="47" t="str">
        <f t="shared" si="32"/>
        <v/>
      </c>
      <c r="M157" s="52" t="str">
        <f t="shared" si="33"/>
        <v/>
      </c>
      <c r="N157" s="53" t="str">
        <f t="shared" si="34"/>
        <v/>
      </c>
      <c r="O157" s="25" t="str">
        <f t="shared" si="35"/>
        <v/>
      </c>
      <c r="P157" s="53" t="str">
        <f t="shared" si="36"/>
        <v/>
      </c>
      <c r="Q157" s="25" t="str">
        <f t="shared" si="37"/>
        <v/>
      </c>
      <c r="R157" t="str">
        <f t="shared" si="47"/>
        <v>)],</v>
      </c>
      <c r="S157" s="38" t="str">
        <f t="shared" si="38"/>
        <v/>
      </c>
      <c r="T157" s="44" t="str">
        <f t="shared" si="39"/>
        <v/>
      </c>
      <c r="U157" s="44" t="str">
        <f t="shared" si="40"/>
        <v/>
      </c>
      <c r="V157" s="21" t="str">
        <f t="shared" si="41"/>
        <v/>
      </c>
      <c r="W157" s="44" t="str">
        <f t="shared" si="42"/>
        <v/>
      </c>
      <c r="X157" s="21" t="str">
        <f t="shared" si="43"/>
        <v/>
      </c>
      <c r="Y157" s="21" t="str">
        <f t="shared" si="44"/>
        <v/>
      </c>
      <c r="Z157" t="s">
        <v>1381</v>
      </c>
    </row>
    <row r="158" spans="1:28" ht="24" x14ac:dyDescent="0.55000000000000004">
      <c r="A158" s="13">
        <f t="shared" si="48"/>
        <v>4</v>
      </c>
      <c r="B158" s="14" t="str">
        <f t="shared" si="45"/>
        <v>/* 4*/      [ac("Si♭", "cp14",""), ac("La","cp90","7")],</v>
      </c>
      <c r="C158" s="14"/>
      <c r="D158" s="14">
        <f t="shared" si="46"/>
        <v>4</v>
      </c>
      <c r="E158" s="45" t="s">
        <v>1211</v>
      </c>
      <c r="F158" s="46" t="str">
        <f t="shared" si="30"/>
        <v>Si♭</v>
      </c>
      <c r="G158" s="45" t="s">
        <v>1212</v>
      </c>
      <c r="H158" s="24">
        <f t="shared" ref="H158" si="49">IF(F130="","",F130)</f>
        <v>14</v>
      </c>
      <c r="I158" s="45" t="s">
        <v>1213</v>
      </c>
      <c r="J158" s="24" t="str">
        <f t="shared" ref="J158" si="50">IF(G130="","",G130)</f>
        <v/>
      </c>
      <c r="K158" t="str">
        <f t="shared" si="31"/>
        <v>"), ac("</v>
      </c>
      <c r="L158" s="48" t="str">
        <f t="shared" si="32"/>
        <v>La</v>
      </c>
      <c r="M158" s="54" t="str">
        <f t="shared" si="33"/>
        <v>","</v>
      </c>
      <c r="N158" s="55" t="str">
        <f t="shared" si="34"/>
        <v>cp</v>
      </c>
      <c r="O158" s="26">
        <f t="shared" si="35"/>
        <v>90</v>
      </c>
      <c r="P158" s="55" t="str">
        <f t="shared" si="36"/>
        <v>","</v>
      </c>
      <c r="Q158" s="26">
        <f t="shared" si="37"/>
        <v>7</v>
      </c>
      <c r="R158" t="str">
        <f t="shared" si="47"/>
        <v>")],</v>
      </c>
      <c r="S158" s="46" t="str">
        <f t="shared" si="38"/>
        <v/>
      </c>
      <c r="T158" s="45" t="str">
        <f t="shared" si="39"/>
        <v/>
      </c>
      <c r="U158" s="45" t="str">
        <f t="shared" si="40"/>
        <v/>
      </c>
      <c r="V158" s="24" t="str">
        <f t="shared" si="41"/>
        <v/>
      </c>
      <c r="W158" s="45" t="str">
        <f t="shared" si="42"/>
        <v/>
      </c>
      <c r="X158" s="24" t="str">
        <f t="shared" si="43"/>
        <v/>
      </c>
      <c r="Y158" s="24" t="str">
        <f t="shared" si="44"/>
        <v/>
      </c>
      <c r="Z158" t="s">
        <v>1381</v>
      </c>
    </row>
    <row r="159" spans="1:28" ht="24" x14ac:dyDescent="0.55000000000000004">
      <c r="A159" s="13">
        <f>+A158+1</f>
        <v>5</v>
      </c>
      <c r="B159" s="14" t="str">
        <f t="shared" si="45"/>
        <v>/* 5*/      [ac("Si♭", "cp14","")],</v>
      </c>
      <c r="C159" s="14"/>
      <c r="D159" s="14">
        <f t="shared" si="46"/>
        <v>5</v>
      </c>
      <c r="E159" s="44" t="s">
        <v>1211</v>
      </c>
      <c r="F159" s="38" t="str">
        <f t="shared" si="30"/>
        <v>Si♭</v>
      </c>
      <c r="G159" s="44" t="s">
        <v>1212</v>
      </c>
      <c r="H159" s="21">
        <f>IF(F131="","",F131)</f>
        <v>14</v>
      </c>
      <c r="I159" s="44" t="s">
        <v>1213</v>
      </c>
      <c r="J159" s="21" t="str">
        <f>IF(G131="","",G131)</f>
        <v/>
      </c>
      <c r="K159" t="str">
        <f t="shared" si="31"/>
        <v>"</v>
      </c>
      <c r="L159" s="47" t="str">
        <f t="shared" si="32"/>
        <v/>
      </c>
      <c r="M159" s="52" t="str">
        <f t="shared" si="33"/>
        <v/>
      </c>
      <c r="N159" s="53" t="str">
        <f t="shared" si="34"/>
        <v/>
      </c>
      <c r="O159" s="25" t="str">
        <f t="shared" si="35"/>
        <v/>
      </c>
      <c r="P159" s="53" t="str">
        <f t="shared" si="36"/>
        <v/>
      </c>
      <c r="Q159" s="25" t="str">
        <f t="shared" si="37"/>
        <v/>
      </c>
      <c r="R159" t="str">
        <f t="shared" si="47"/>
        <v>)],</v>
      </c>
      <c r="S159" s="38" t="str">
        <f t="shared" si="38"/>
        <v/>
      </c>
      <c r="T159" s="44" t="str">
        <f t="shared" si="39"/>
        <v/>
      </c>
      <c r="U159" s="44" t="str">
        <f t="shared" si="40"/>
        <v/>
      </c>
      <c r="V159" s="21" t="str">
        <f t="shared" si="41"/>
        <v/>
      </c>
      <c r="W159" s="44" t="str">
        <f t="shared" si="42"/>
        <v/>
      </c>
      <c r="X159" s="21" t="str">
        <f t="shared" si="43"/>
        <v/>
      </c>
      <c r="Y159" s="21" t="str">
        <f t="shared" si="44"/>
        <v/>
      </c>
      <c r="Z159" t="s">
        <v>1381</v>
      </c>
    </row>
    <row r="160" spans="1:28" ht="24" x14ac:dyDescent="0.55000000000000004">
      <c r="A160" s="13">
        <f t="shared" si="48"/>
        <v>6</v>
      </c>
      <c r="B160" s="14" t="str">
        <f t="shared" si="45"/>
        <v>/* 6*/      [ac("La", "cp14","7")],</v>
      </c>
      <c r="C160" s="14"/>
      <c r="D160" s="14">
        <f t="shared" si="46"/>
        <v>6</v>
      </c>
      <c r="E160" s="45" t="s">
        <v>1211</v>
      </c>
      <c r="F160" s="46" t="str">
        <f t="shared" si="30"/>
        <v>La</v>
      </c>
      <c r="G160" s="45" t="s">
        <v>1212</v>
      </c>
      <c r="H160" s="24">
        <f t="shared" ref="H160" si="51">IF(F132="","",F132)</f>
        <v>14</v>
      </c>
      <c r="I160" s="45" t="s">
        <v>1213</v>
      </c>
      <c r="J160" s="24">
        <f t="shared" ref="J160" si="52">IF(G132="","",G132)</f>
        <v>7</v>
      </c>
      <c r="K160" t="str">
        <f t="shared" si="31"/>
        <v>"</v>
      </c>
      <c r="L160" s="48" t="str">
        <f t="shared" si="32"/>
        <v/>
      </c>
      <c r="M160" s="54" t="str">
        <f t="shared" si="33"/>
        <v/>
      </c>
      <c r="N160" s="55" t="str">
        <f t="shared" si="34"/>
        <v/>
      </c>
      <c r="O160" s="26" t="str">
        <f t="shared" si="35"/>
        <v/>
      </c>
      <c r="P160" s="55" t="str">
        <f t="shared" si="36"/>
        <v/>
      </c>
      <c r="Q160" s="26" t="str">
        <f t="shared" si="37"/>
        <v/>
      </c>
      <c r="R160" t="str">
        <f t="shared" si="47"/>
        <v>)],</v>
      </c>
      <c r="S160" s="46" t="str">
        <f t="shared" si="38"/>
        <v/>
      </c>
      <c r="T160" s="45" t="str">
        <f t="shared" si="39"/>
        <v/>
      </c>
      <c r="U160" s="45" t="str">
        <f t="shared" si="40"/>
        <v/>
      </c>
      <c r="V160" s="24" t="str">
        <f t="shared" si="41"/>
        <v/>
      </c>
      <c r="W160" s="45" t="str">
        <f t="shared" si="42"/>
        <v/>
      </c>
      <c r="X160" s="24" t="str">
        <f t="shared" si="43"/>
        <v/>
      </c>
      <c r="Y160" s="24" t="str">
        <f t="shared" si="44"/>
        <v/>
      </c>
      <c r="Z160" t="s">
        <v>1381</v>
      </c>
    </row>
    <row r="161" spans="1:26" ht="24" x14ac:dyDescent="0.55000000000000004">
      <c r="A161" s="13">
        <f t="shared" si="48"/>
        <v>7</v>
      </c>
      <c r="B161" s="14" t="str">
        <f>_xlfn.CONCAT("/* ",A161,"*/      ",E161:Y161)</f>
        <v>/* 7*/      [ac("Si♭", "cp14",""), ac("La","cp90","7")],</v>
      </c>
      <c r="C161" s="14"/>
      <c r="D161" s="14">
        <f t="shared" si="46"/>
        <v>7</v>
      </c>
      <c r="E161" s="44" t="s">
        <v>1211</v>
      </c>
      <c r="F161" s="38" t="str">
        <f t="shared" si="30"/>
        <v>Si♭</v>
      </c>
      <c r="G161" s="44" t="s">
        <v>1212</v>
      </c>
      <c r="H161" s="21">
        <f>IF(F133="","",F133)</f>
        <v>14</v>
      </c>
      <c r="I161" s="44" t="s">
        <v>1213</v>
      </c>
      <c r="J161" s="21" t="str">
        <f>IF(G133="","",G133)</f>
        <v/>
      </c>
      <c r="K161" t="str">
        <f t="shared" si="31"/>
        <v>"), ac("</v>
      </c>
      <c r="L161" s="47" t="str">
        <f t="shared" si="32"/>
        <v>La</v>
      </c>
      <c r="M161" s="52" t="str">
        <f t="shared" si="33"/>
        <v>","</v>
      </c>
      <c r="N161" s="53" t="str">
        <f t="shared" si="34"/>
        <v>cp</v>
      </c>
      <c r="O161" s="25">
        <f t="shared" si="35"/>
        <v>90</v>
      </c>
      <c r="P161" s="53" t="str">
        <f t="shared" si="36"/>
        <v>","</v>
      </c>
      <c r="Q161" s="25">
        <f t="shared" si="37"/>
        <v>7</v>
      </c>
      <c r="R161" t="str">
        <f t="shared" si="47"/>
        <v>")],</v>
      </c>
      <c r="S161" s="38" t="str">
        <f t="shared" si="38"/>
        <v/>
      </c>
      <c r="T161" s="44" t="str">
        <f t="shared" si="39"/>
        <v/>
      </c>
      <c r="U161" s="44" t="str">
        <f t="shared" si="40"/>
        <v/>
      </c>
      <c r="V161" s="21" t="str">
        <f t="shared" si="41"/>
        <v/>
      </c>
      <c r="W161" s="44" t="str">
        <f t="shared" si="42"/>
        <v/>
      </c>
      <c r="X161" s="21" t="str">
        <f t="shared" si="43"/>
        <v/>
      </c>
      <c r="Y161" s="21" t="str">
        <f t="shared" si="44"/>
        <v/>
      </c>
      <c r="Z161" t="s">
        <v>1381</v>
      </c>
    </row>
    <row r="162" spans="1:26" ht="24" x14ac:dyDescent="0.55000000000000004">
      <c r="A162" s="13">
        <f t="shared" si="48"/>
        <v>8</v>
      </c>
      <c r="B162" s="14" t="str">
        <f t="shared" si="45"/>
        <v>/* 8*/      [ac("Si♭", "cp14","")],</v>
      </c>
      <c r="C162" s="14"/>
      <c r="D162" s="14">
        <f t="shared" si="46"/>
        <v>8</v>
      </c>
      <c r="E162" s="45" t="s">
        <v>1211</v>
      </c>
      <c r="F162" s="46" t="str">
        <f t="shared" si="30"/>
        <v>Si♭</v>
      </c>
      <c r="G162" s="45" t="s">
        <v>1212</v>
      </c>
      <c r="H162" s="24">
        <f t="shared" ref="H162" si="53">IF(F134="","",F134)</f>
        <v>14</v>
      </c>
      <c r="I162" s="45" t="s">
        <v>1213</v>
      </c>
      <c r="J162" s="24" t="str">
        <f t="shared" ref="J162" si="54">IF(G134="","",G134)</f>
        <v/>
      </c>
      <c r="K162" t="str">
        <f t="shared" si="31"/>
        <v>"</v>
      </c>
      <c r="L162" s="48" t="str">
        <f t="shared" si="32"/>
        <v/>
      </c>
      <c r="M162" s="54" t="str">
        <f t="shared" si="33"/>
        <v/>
      </c>
      <c r="N162" s="55" t="str">
        <f t="shared" si="34"/>
        <v/>
      </c>
      <c r="O162" s="26" t="str">
        <f t="shared" si="35"/>
        <v/>
      </c>
      <c r="P162" s="55" t="str">
        <f t="shared" si="36"/>
        <v/>
      </c>
      <c r="Q162" s="26" t="str">
        <f t="shared" si="37"/>
        <v/>
      </c>
      <c r="R162" t="str">
        <f t="shared" si="47"/>
        <v>)],</v>
      </c>
      <c r="S162" s="46" t="str">
        <f t="shared" si="38"/>
        <v/>
      </c>
      <c r="T162" s="45" t="str">
        <f t="shared" si="39"/>
        <v/>
      </c>
      <c r="U162" s="45" t="str">
        <f t="shared" si="40"/>
        <v/>
      </c>
      <c r="V162" s="24" t="str">
        <f t="shared" si="41"/>
        <v/>
      </c>
      <c r="W162" s="45" t="str">
        <f t="shared" si="42"/>
        <v/>
      </c>
      <c r="X162" s="24" t="str">
        <f t="shared" si="43"/>
        <v/>
      </c>
      <c r="Y162" s="24" t="str">
        <f t="shared" si="44"/>
        <v/>
      </c>
      <c r="Z162" t="s">
        <v>1381</v>
      </c>
    </row>
    <row r="163" spans="1:26" ht="24" x14ac:dyDescent="0.55000000000000004">
      <c r="A163" s="13">
        <f>+A162+1</f>
        <v>9</v>
      </c>
      <c r="B163" s="14" t="str">
        <f t="shared" si="45"/>
        <v>/* 9*/      [ac("La", "cp14","7")],</v>
      </c>
      <c r="C163" s="14"/>
      <c r="D163" s="14">
        <f t="shared" si="46"/>
        <v>9</v>
      </c>
      <c r="E163" s="44" t="s">
        <v>1211</v>
      </c>
      <c r="F163" s="38" t="str">
        <f t="shared" si="30"/>
        <v>La</v>
      </c>
      <c r="G163" s="44" t="s">
        <v>1212</v>
      </c>
      <c r="H163" s="21">
        <f>IF(F135="","",F135)</f>
        <v>14</v>
      </c>
      <c r="I163" s="44" t="s">
        <v>1213</v>
      </c>
      <c r="J163" s="21">
        <f>IF(G135="","",G135)</f>
        <v>7</v>
      </c>
      <c r="K163" t="str">
        <f t="shared" si="31"/>
        <v>"</v>
      </c>
      <c r="L163" s="47" t="str">
        <f t="shared" si="32"/>
        <v/>
      </c>
      <c r="M163" s="52" t="str">
        <f t="shared" si="33"/>
        <v/>
      </c>
      <c r="N163" s="53" t="str">
        <f t="shared" si="34"/>
        <v/>
      </c>
      <c r="O163" s="25" t="str">
        <f t="shared" si="35"/>
        <v/>
      </c>
      <c r="P163" s="53" t="str">
        <f t="shared" si="36"/>
        <v/>
      </c>
      <c r="Q163" s="25" t="str">
        <f t="shared" si="37"/>
        <v/>
      </c>
      <c r="R163" t="str">
        <f t="shared" si="47"/>
        <v>)],</v>
      </c>
      <c r="S163" s="38" t="str">
        <f t="shared" si="38"/>
        <v/>
      </c>
      <c r="T163" s="44" t="str">
        <f t="shared" si="39"/>
        <v/>
      </c>
      <c r="U163" s="44" t="str">
        <f t="shared" si="40"/>
        <v/>
      </c>
      <c r="V163" s="21" t="str">
        <f t="shared" si="41"/>
        <v/>
      </c>
      <c r="W163" s="44" t="str">
        <f t="shared" si="42"/>
        <v/>
      </c>
      <c r="X163" s="21" t="str">
        <f t="shared" si="43"/>
        <v/>
      </c>
      <c r="Y163" s="21" t="str">
        <f t="shared" si="44"/>
        <v/>
      </c>
      <c r="Z163" t="s">
        <v>1381</v>
      </c>
    </row>
    <row r="164" spans="1:26" ht="24" hidden="1" x14ac:dyDescent="0.55000000000000004">
      <c r="A164" s="13">
        <f t="shared" si="48"/>
        <v>10</v>
      </c>
      <c r="B164" s="14" t="str">
        <f t="shared" si="45"/>
        <v>/* 10*/      [ac("Fa", "cp14",""), ac("Mi","cp480","")],</v>
      </c>
      <c r="C164" s="14"/>
      <c r="D164" s="14">
        <f t="shared" si="46"/>
        <v>10</v>
      </c>
      <c r="E164" s="45" t="s">
        <v>1211</v>
      </c>
      <c r="F164" s="46" t="str">
        <f t="shared" si="30"/>
        <v>Fa</v>
      </c>
      <c r="G164" s="45" t="s">
        <v>1212</v>
      </c>
      <c r="H164" s="24">
        <f t="shared" ref="H164" si="55">IF(F136="","",F136)</f>
        <v>14</v>
      </c>
      <c r="I164" s="45" t="s">
        <v>1213</v>
      </c>
      <c r="J164" s="24" t="str">
        <f t="shared" ref="J164" si="56">IF(G136="","",G136)</f>
        <v/>
      </c>
      <c r="K164" t="str">
        <f t="shared" si="31"/>
        <v>"), ac("</v>
      </c>
      <c r="L164" s="48" t="str">
        <f t="shared" si="32"/>
        <v>Mi</v>
      </c>
      <c r="M164" s="54" t="str">
        <f t="shared" si="33"/>
        <v>","</v>
      </c>
      <c r="N164" s="55" t="str">
        <f t="shared" si="34"/>
        <v>cp</v>
      </c>
      <c r="O164" s="26">
        <f t="shared" si="35"/>
        <v>480</v>
      </c>
      <c r="P164" s="55" t="str">
        <f t="shared" si="36"/>
        <v>","</v>
      </c>
      <c r="Q164" s="26" t="str">
        <f t="shared" si="37"/>
        <v/>
      </c>
      <c r="R164" t="str">
        <f t="shared" si="47"/>
        <v>")],</v>
      </c>
      <c r="S164" s="46" t="str">
        <f t="shared" si="38"/>
        <v/>
      </c>
      <c r="T164" s="45" t="str">
        <f t="shared" si="39"/>
        <v/>
      </c>
      <c r="U164" s="45" t="str">
        <f t="shared" si="40"/>
        <v/>
      </c>
      <c r="V164" s="24" t="str">
        <f t="shared" si="41"/>
        <v/>
      </c>
      <c r="W164" s="45" t="str">
        <f t="shared" si="42"/>
        <v/>
      </c>
      <c r="X164" s="24" t="str">
        <f t="shared" si="43"/>
        <v/>
      </c>
      <c r="Y164" s="24" t="str">
        <f t="shared" si="44"/>
        <v/>
      </c>
      <c r="Z164" t="s">
        <v>1381</v>
      </c>
    </row>
    <row r="165" spans="1:26" ht="24" hidden="1" x14ac:dyDescent="0.55000000000000004">
      <c r="A165" s="13">
        <f t="shared" si="48"/>
        <v>11</v>
      </c>
      <c r="B165" s="14" t="str">
        <f t="shared" si="45"/>
        <v>/* 11*/      [ac("Fa", "cp14",""), ac("Mi","cp480","")],</v>
      </c>
      <c r="C165" s="14"/>
      <c r="D165" s="14">
        <f t="shared" si="46"/>
        <v>11</v>
      </c>
      <c r="E165" s="44" t="s">
        <v>1211</v>
      </c>
      <c r="F165" s="38" t="str">
        <f t="shared" si="30"/>
        <v>Fa</v>
      </c>
      <c r="G165" s="44" t="s">
        <v>1212</v>
      </c>
      <c r="H165" s="21">
        <f>IF(F137="","",F137)</f>
        <v>14</v>
      </c>
      <c r="I165" s="44" t="s">
        <v>1213</v>
      </c>
      <c r="J165" s="21" t="str">
        <f>IF(G137="","",G137)</f>
        <v/>
      </c>
      <c r="K165" t="str">
        <f t="shared" si="31"/>
        <v>"), ac("</v>
      </c>
      <c r="L165" s="47" t="str">
        <f t="shared" si="32"/>
        <v>Mi</v>
      </c>
      <c r="M165" s="52" t="str">
        <f t="shared" si="33"/>
        <v>","</v>
      </c>
      <c r="N165" s="53" t="str">
        <f t="shared" si="34"/>
        <v>cp</v>
      </c>
      <c r="O165" s="25">
        <f t="shared" si="35"/>
        <v>480</v>
      </c>
      <c r="P165" s="53" t="str">
        <f t="shared" si="36"/>
        <v>","</v>
      </c>
      <c r="Q165" s="25" t="str">
        <f t="shared" si="37"/>
        <v/>
      </c>
      <c r="R165" t="str">
        <f t="shared" si="47"/>
        <v>")],</v>
      </c>
      <c r="S165" s="38" t="str">
        <f t="shared" si="38"/>
        <v/>
      </c>
      <c r="T165" s="44" t="str">
        <f t="shared" si="39"/>
        <v/>
      </c>
      <c r="U165" s="44" t="str">
        <f t="shared" si="40"/>
        <v/>
      </c>
      <c r="V165" s="21" t="str">
        <f t="shared" si="41"/>
        <v/>
      </c>
      <c r="W165" s="44" t="str">
        <f t="shared" si="42"/>
        <v/>
      </c>
      <c r="X165" s="21" t="str">
        <f t="shared" si="43"/>
        <v/>
      </c>
      <c r="Y165" s="21" t="str">
        <f t="shared" si="44"/>
        <v/>
      </c>
      <c r="Z165" t="s">
        <v>1381</v>
      </c>
    </row>
    <row r="166" spans="1:26" ht="24" hidden="1" x14ac:dyDescent="0.55000000000000004">
      <c r="A166" s="13">
        <f t="shared" si="48"/>
        <v>12</v>
      </c>
      <c r="B166" s="14" t="str">
        <f t="shared" si="45"/>
        <v>/* 12*/      [ac("Mi", "cp18","")],</v>
      </c>
      <c r="C166" s="14"/>
      <c r="D166" s="14">
        <f t="shared" si="46"/>
        <v>12</v>
      </c>
      <c r="E166" s="45" t="s">
        <v>1211</v>
      </c>
      <c r="F166" s="46" t="str">
        <f t="shared" si="30"/>
        <v>Mi</v>
      </c>
      <c r="G166" s="45" t="s">
        <v>1212</v>
      </c>
      <c r="H166" s="24">
        <f t="shared" ref="H166" si="57">IF(F138="","",F138)</f>
        <v>18</v>
      </c>
      <c r="I166" s="45" t="s">
        <v>1213</v>
      </c>
      <c r="J166" s="24" t="str">
        <f t="shared" ref="J166" si="58">IF(G138="","",G138)</f>
        <v/>
      </c>
      <c r="K166" t="str">
        <f t="shared" si="31"/>
        <v>"</v>
      </c>
      <c r="L166" s="48" t="str">
        <f t="shared" si="32"/>
        <v/>
      </c>
      <c r="M166" s="54" t="str">
        <f t="shared" si="33"/>
        <v/>
      </c>
      <c r="N166" s="55" t="str">
        <f t="shared" si="34"/>
        <v/>
      </c>
      <c r="O166" s="26" t="str">
        <f t="shared" si="35"/>
        <v/>
      </c>
      <c r="P166" s="55" t="str">
        <f t="shared" si="36"/>
        <v/>
      </c>
      <c r="Q166" s="26" t="str">
        <f t="shared" si="37"/>
        <v/>
      </c>
      <c r="R166" t="str">
        <f t="shared" si="47"/>
        <v>)],</v>
      </c>
      <c r="S166" s="46" t="str">
        <f t="shared" si="38"/>
        <v/>
      </c>
      <c r="T166" s="45" t="str">
        <f t="shared" si="39"/>
        <v/>
      </c>
      <c r="U166" s="45" t="str">
        <f t="shared" si="40"/>
        <v/>
      </c>
      <c r="V166" s="24" t="str">
        <f t="shared" si="41"/>
        <v/>
      </c>
      <c r="W166" s="45" t="str">
        <f t="shared" si="42"/>
        <v/>
      </c>
      <c r="X166" s="24" t="str">
        <f t="shared" si="43"/>
        <v/>
      </c>
      <c r="Y166" s="24" t="str">
        <f t="shared" si="44"/>
        <v/>
      </c>
      <c r="Z166" t="s">
        <v>1381</v>
      </c>
    </row>
    <row r="167" spans="1:26" ht="24" hidden="1" x14ac:dyDescent="0.55000000000000004">
      <c r="A167" s="13">
        <f>+A166+1</f>
        <v>13</v>
      </c>
      <c r="B167" s="14" t="str">
        <f t="shared" si="45"/>
        <v>/* 13*/      [ac("Sol", "cp18",""), ac("La","cp20","m")],</v>
      </c>
      <c r="C167" s="14"/>
      <c r="D167" s="14">
        <f t="shared" si="46"/>
        <v>13</v>
      </c>
      <c r="E167" s="44" t="s">
        <v>1211</v>
      </c>
      <c r="F167" s="38" t="str">
        <f t="shared" si="30"/>
        <v>Sol</v>
      </c>
      <c r="G167" s="44" t="s">
        <v>1212</v>
      </c>
      <c r="H167" s="21">
        <f>IF(F139="","",F139)</f>
        <v>18</v>
      </c>
      <c r="I167" s="44" t="s">
        <v>1213</v>
      </c>
      <c r="J167" s="21" t="str">
        <f>IF(G139="","",G139)</f>
        <v/>
      </c>
      <c r="K167" t="str">
        <f t="shared" si="31"/>
        <v>"), ac("</v>
      </c>
      <c r="L167" s="47" t="str">
        <f t="shared" si="32"/>
        <v>La</v>
      </c>
      <c r="M167" s="52" t="str">
        <f t="shared" si="33"/>
        <v>","</v>
      </c>
      <c r="N167" s="53" t="str">
        <f t="shared" si="34"/>
        <v>cp</v>
      </c>
      <c r="O167" s="25">
        <f t="shared" si="35"/>
        <v>20</v>
      </c>
      <c r="P167" s="53" t="str">
        <f t="shared" si="36"/>
        <v>","</v>
      </c>
      <c r="Q167" s="25" t="str">
        <f t="shared" si="37"/>
        <v>m</v>
      </c>
      <c r="R167" t="str">
        <f t="shared" si="47"/>
        <v>")],</v>
      </c>
      <c r="S167" s="38" t="str">
        <f t="shared" si="38"/>
        <v/>
      </c>
      <c r="T167" s="44" t="str">
        <f t="shared" si="39"/>
        <v/>
      </c>
      <c r="U167" s="44" t="str">
        <f t="shared" si="40"/>
        <v/>
      </c>
      <c r="V167" s="21" t="str">
        <f t="shared" si="41"/>
        <v/>
      </c>
      <c r="W167" s="44" t="str">
        <f t="shared" si="42"/>
        <v/>
      </c>
      <c r="X167" s="21" t="str">
        <f t="shared" si="43"/>
        <v/>
      </c>
      <c r="Y167" s="21" t="str">
        <f t="shared" si="44"/>
        <v/>
      </c>
      <c r="Z167" t="s">
        <v>1381</v>
      </c>
    </row>
    <row r="168" spans="1:26" ht="24" hidden="1" x14ac:dyDescent="0.55000000000000004">
      <c r="A168" s="13">
        <f t="shared" si="48"/>
        <v>14</v>
      </c>
      <c r="B168" s="14" t="str">
        <f t="shared" si="45"/>
        <v>/* 14*/      [ac("La", "cp35","m")],</v>
      </c>
      <c r="C168" s="14"/>
      <c r="D168" s="14">
        <f t="shared" si="46"/>
        <v>14</v>
      </c>
      <c r="E168" s="45" t="s">
        <v>1211</v>
      </c>
      <c r="F168" s="46" t="str">
        <f t="shared" si="30"/>
        <v>La</v>
      </c>
      <c r="G168" s="45" t="s">
        <v>1212</v>
      </c>
      <c r="H168" s="24">
        <f t="shared" ref="H168" si="59">IF(F140="","",F140)</f>
        <v>35</v>
      </c>
      <c r="I168" s="45" t="s">
        <v>1213</v>
      </c>
      <c r="J168" s="24" t="str">
        <f t="shared" ref="J168" si="60">IF(G140="","",G140)</f>
        <v>m</v>
      </c>
      <c r="K168" t="str">
        <f t="shared" si="31"/>
        <v>"</v>
      </c>
      <c r="L168" s="48" t="str">
        <f t="shared" si="32"/>
        <v/>
      </c>
      <c r="M168" s="54" t="str">
        <f t="shared" si="33"/>
        <v/>
      </c>
      <c r="N168" s="55" t="str">
        <f t="shared" si="34"/>
        <v/>
      </c>
      <c r="O168" s="26" t="str">
        <f t="shared" si="35"/>
        <v/>
      </c>
      <c r="P168" s="55" t="str">
        <f t="shared" si="36"/>
        <v/>
      </c>
      <c r="Q168" s="26" t="str">
        <f t="shared" si="37"/>
        <v/>
      </c>
      <c r="R168" t="str">
        <f t="shared" si="47"/>
        <v>)],</v>
      </c>
      <c r="S168" s="46" t="str">
        <f t="shared" si="38"/>
        <v/>
      </c>
      <c r="T168" s="45" t="str">
        <f t="shared" si="39"/>
        <v/>
      </c>
      <c r="U168" s="45" t="str">
        <f t="shared" si="40"/>
        <v/>
      </c>
      <c r="V168" s="24" t="str">
        <f t="shared" si="41"/>
        <v/>
      </c>
      <c r="W168" s="45" t="str">
        <f t="shared" si="42"/>
        <v/>
      </c>
      <c r="X168" s="24" t="str">
        <f t="shared" si="43"/>
        <v/>
      </c>
      <c r="Y168" s="24" t="str">
        <f t="shared" si="44"/>
        <v/>
      </c>
      <c r="Z168" t="s">
        <v>1381</v>
      </c>
    </row>
    <row r="169" spans="1:26" ht="24" hidden="1" x14ac:dyDescent="0.55000000000000004">
      <c r="A169" s="13">
        <f t="shared" si="48"/>
        <v>15</v>
      </c>
      <c r="B169" s="14" t="str">
        <f t="shared" si="45"/>
        <v>/* 15*/      [ac("Re", "cp2","m"), ac("Mi","cp77","")],</v>
      </c>
      <c r="C169" s="14"/>
      <c r="D169" s="14">
        <f t="shared" si="46"/>
        <v>15</v>
      </c>
      <c r="E169" s="44" t="s">
        <v>1211</v>
      </c>
      <c r="F169" s="38" t="str">
        <f t="shared" si="30"/>
        <v>Re</v>
      </c>
      <c r="G169" s="44" t="s">
        <v>1212</v>
      </c>
      <c r="H169" s="21">
        <f>IF(F141="","",F141)</f>
        <v>2</v>
      </c>
      <c r="I169" s="44" t="s">
        <v>1213</v>
      </c>
      <c r="J169" s="21" t="str">
        <f>IF(G141="","",G141)</f>
        <v>m</v>
      </c>
      <c r="K169" t="str">
        <f t="shared" si="31"/>
        <v>"), ac("</v>
      </c>
      <c r="L169" s="47" t="str">
        <f t="shared" si="32"/>
        <v>Mi</v>
      </c>
      <c r="M169" s="52" t="str">
        <f t="shared" si="33"/>
        <v>","</v>
      </c>
      <c r="N169" s="53" t="str">
        <f t="shared" si="34"/>
        <v>cp</v>
      </c>
      <c r="O169" s="25">
        <f t="shared" si="35"/>
        <v>77</v>
      </c>
      <c r="P169" s="53" t="str">
        <f t="shared" si="36"/>
        <v>","</v>
      </c>
      <c r="Q169" s="25" t="str">
        <f t="shared" si="37"/>
        <v/>
      </c>
      <c r="R169" t="str">
        <f t="shared" si="47"/>
        <v>")],</v>
      </c>
      <c r="S169" s="38" t="str">
        <f t="shared" si="38"/>
        <v/>
      </c>
      <c r="T169" s="44" t="str">
        <f t="shared" si="39"/>
        <v/>
      </c>
      <c r="U169" s="44" t="str">
        <f t="shared" si="40"/>
        <v/>
      </c>
      <c r="V169" s="21" t="str">
        <f t="shared" si="41"/>
        <v/>
      </c>
      <c r="W169" s="44" t="str">
        <f t="shared" si="42"/>
        <v/>
      </c>
      <c r="X169" s="21" t="str">
        <f t="shared" si="43"/>
        <v/>
      </c>
      <c r="Y169" s="21" t="str">
        <f t="shared" si="44"/>
        <v/>
      </c>
      <c r="Z169" t="s">
        <v>1381</v>
      </c>
    </row>
    <row r="170" spans="1:26" ht="24" hidden="1" x14ac:dyDescent="0.55000000000000004">
      <c r="A170" s="13">
        <f t="shared" si="48"/>
        <v>16</v>
      </c>
      <c r="B170" s="14" t="str">
        <f t="shared" si="45"/>
        <v>/* 16*/      [ac("La", "cp2","m")],</v>
      </c>
      <c r="C170" s="14"/>
      <c r="D170" s="14">
        <f t="shared" si="46"/>
        <v>16</v>
      </c>
      <c r="E170" s="45" t="s">
        <v>1211</v>
      </c>
      <c r="F170" s="46" t="str">
        <f t="shared" si="30"/>
        <v>La</v>
      </c>
      <c r="G170" s="45" t="s">
        <v>1212</v>
      </c>
      <c r="H170" s="24">
        <f t="shared" ref="H170" si="61">IF(F142="","",F142)</f>
        <v>2</v>
      </c>
      <c r="I170" s="45" t="s">
        <v>1213</v>
      </c>
      <c r="J170" s="24" t="str">
        <f t="shared" ref="J170" si="62">IF(G142="","",G142)</f>
        <v>m</v>
      </c>
      <c r="K170" t="str">
        <f t="shared" si="31"/>
        <v>"</v>
      </c>
      <c r="L170" s="48" t="str">
        <f t="shared" si="32"/>
        <v/>
      </c>
      <c r="M170" s="54" t="str">
        <f t="shared" si="33"/>
        <v/>
      </c>
      <c r="N170" s="55" t="str">
        <f t="shared" si="34"/>
        <v/>
      </c>
      <c r="O170" s="26" t="str">
        <f t="shared" si="35"/>
        <v/>
      </c>
      <c r="P170" s="55" t="str">
        <f t="shared" si="36"/>
        <v/>
      </c>
      <c r="Q170" s="26" t="str">
        <f t="shared" si="37"/>
        <v/>
      </c>
      <c r="R170" t="str">
        <f t="shared" si="47"/>
        <v>)],</v>
      </c>
      <c r="S170" s="46" t="str">
        <f t="shared" si="38"/>
        <v/>
      </c>
      <c r="T170" s="45" t="str">
        <f t="shared" si="39"/>
        <v/>
      </c>
      <c r="U170" s="45" t="str">
        <f t="shared" si="40"/>
        <v/>
      </c>
      <c r="V170" s="24" t="str">
        <f t="shared" si="41"/>
        <v/>
      </c>
      <c r="W170" s="45" t="str">
        <f t="shared" si="42"/>
        <v/>
      </c>
      <c r="X170" s="24" t="str">
        <f t="shared" si="43"/>
        <v/>
      </c>
      <c r="Y170" s="24" t="str">
        <f t="shared" si="44"/>
        <v/>
      </c>
      <c r="Z170" t="s">
        <v>1381</v>
      </c>
    </row>
    <row r="171" spans="1:26" ht="24" hidden="1" x14ac:dyDescent="0.55000000000000004">
      <c r="A171" s="13">
        <f t="shared" si="48"/>
        <v>17</v>
      </c>
      <c r="B171" s="14" t="str">
        <f t="shared" si="45"/>
        <v>/* 17*/      [ac("Re", "cp44","m")],</v>
      </c>
      <c r="C171" s="14"/>
      <c r="D171" s="14">
        <f t="shared" si="46"/>
        <v>17</v>
      </c>
      <c r="E171" s="44" t="s">
        <v>1211</v>
      </c>
      <c r="F171" s="38" t="str">
        <f t="shared" si="30"/>
        <v>Re</v>
      </c>
      <c r="G171" s="44" t="s">
        <v>1212</v>
      </c>
      <c r="H171" s="21">
        <f>IF(F143="","",F143)</f>
        <v>44</v>
      </c>
      <c r="I171" s="44" t="s">
        <v>1213</v>
      </c>
      <c r="J171" s="21" t="str">
        <f>IF(G143="","",G143)</f>
        <v>m</v>
      </c>
      <c r="K171" t="str">
        <f t="shared" si="31"/>
        <v>"</v>
      </c>
      <c r="L171" s="47" t="str">
        <f t="shared" si="32"/>
        <v/>
      </c>
      <c r="M171" s="52" t="str">
        <f t="shared" si="33"/>
        <v/>
      </c>
      <c r="N171" s="53" t="str">
        <f t="shared" si="34"/>
        <v/>
      </c>
      <c r="O171" s="25" t="str">
        <f t="shared" si="35"/>
        <v/>
      </c>
      <c r="P171" s="53" t="str">
        <f t="shared" si="36"/>
        <v/>
      </c>
      <c r="Q171" s="25" t="str">
        <f t="shared" si="37"/>
        <v/>
      </c>
      <c r="R171" t="str">
        <f t="shared" si="47"/>
        <v>)],</v>
      </c>
      <c r="S171" s="38" t="str">
        <f t="shared" si="38"/>
        <v/>
      </c>
      <c r="T171" s="44" t="str">
        <f t="shared" si="39"/>
        <v/>
      </c>
      <c r="U171" s="44" t="str">
        <f t="shared" si="40"/>
        <v/>
      </c>
      <c r="V171" s="21" t="str">
        <f t="shared" si="41"/>
        <v/>
      </c>
      <c r="W171" s="44" t="str">
        <f t="shared" si="42"/>
        <v/>
      </c>
      <c r="X171" s="21" t="str">
        <f t="shared" si="43"/>
        <v/>
      </c>
      <c r="Y171" s="21" t="str">
        <f t="shared" si="44"/>
        <v/>
      </c>
      <c r="Z171" t="s">
        <v>1381</v>
      </c>
    </row>
    <row r="172" spans="1:26" ht="24" hidden="1" x14ac:dyDescent="0.55000000000000004">
      <c r="A172" s="13">
        <f t="shared" si="48"/>
        <v>18</v>
      </c>
      <c r="B172" s="14" t="str">
        <f t="shared" si="45"/>
        <v>/* 18*/      [ac("Mi", "cp14","")],</v>
      </c>
      <c r="C172" s="14"/>
      <c r="D172" s="14">
        <f t="shared" si="46"/>
        <v>18</v>
      </c>
      <c r="E172" s="45" t="s">
        <v>1211</v>
      </c>
      <c r="F172" s="46" t="str">
        <f t="shared" si="30"/>
        <v>Mi</v>
      </c>
      <c r="G172" s="45" t="s">
        <v>1212</v>
      </c>
      <c r="H172" s="24">
        <f t="shared" ref="H172" si="63">IF(F144="","",F144)</f>
        <v>14</v>
      </c>
      <c r="I172" s="45" t="s">
        <v>1213</v>
      </c>
      <c r="J172" s="24" t="str">
        <f t="shared" ref="J172" si="64">IF(G144="","",G144)</f>
        <v/>
      </c>
      <c r="K172" t="str">
        <f t="shared" si="31"/>
        <v>"</v>
      </c>
      <c r="L172" s="48" t="str">
        <f t="shared" si="32"/>
        <v/>
      </c>
      <c r="M172" s="54" t="str">
        <f t="shared" si="33"/>
        <v/>
      </c>
      <c r="N172" s="55" t="str">
        <f t="shared" si="34"/>
        <v/>
      </c>
      <c r="O172" s="26" t="str">
        <f t="shared" si="35"/>
        <v/>
      </c>
      <c r="P172" s="55" t="str">
        <f t="shared" si="36"/>
        <v/>
      </c>
      <c r="Q172" s="26" t="str">
        <f t="shared" si="37"/>
        <v/>
      </c>
      <c r="R172" t="str">
        <f t="shared" si="47"/>
        <v>)],</v>
      </c>
      <c r="S172" s="46" t="str">
        <f t="shared" si="38"/>
        <v/>
      </c>
      <c r="T172" s="45" t="str">
        <f t="shared" si="39"/>
        <v/>
      </c>
      <c r="U172" s="45" t="str">
        <f t="shared" si="40"/>
        <v/>
      </c>
      <c r="V172" s="24" t="str">
        <f t="shared" si="41"/>
        <v/>
      </c>
      <c r="W172" s="45" t="str">
        <f t="shared" si="42"/>
        <v/>
      </c>
      <c r="X172" s="24" t="str">
        <f t="shared" si="43"/>
        <v/>
      </c>
      <c r="Y172" s="24" t="str">
        <f t="shared" si="44"/>
        <v/>
      </c>
      <c r="Z172" t="s">
        <v>1381</v>
      </c>
    </row>
    <row r="173" spans="1:26" ht="24" hidden="1" x14ac:dyDescent="0.55000000000000004">
      <c r="A173" s="13">
        <f t="shared" si="48"/>
        <v>19</v>
      </c>
      <c r="B173" s="14" t="str">
        <f t="shared" si="45"/>
        <v>/* 19*/      [ac("La", "cp35","m")],</v>
      </c>
      <c r="C173" s="14"/>
      <c r="D173" s="14">
        <f t="shared" si="46"/>
        <v>19</v>
      </c>
      <c r="E173" s="44" t="s">
        <v>1211</v>
      </c>
      <c r="F173" s="38" t="str">
        <f t="shared" si="30"/>
        <v>La</v>
      </c>
      <c r="G173" s="44" t="s">
        <v>1212</v>
      </c>
      <c r="H173" s="21">
        <f>IF(F145="","",F145)</f>
        <v>35</v>
      </c>
      <c r="I173" s="44" t="s">
        <v>1213</v>
      </c>
      <c r="J173" s="21" t="str">
        <f>IF(G145="","",G145)</f>
        <v>m</v>
      </c>
      <c r="K173" t="str">
        <f t="shared" si="31"/>
        <v>"</v>
      </c>
      <c r="L173" s="47" t="str">
        <f t="shared" si="32"/>
        <v/>
      </c>
      <c r="M173" s="52" t="str">
        <f t="shared" si="33"/>
        <v/>
      </c>
      <c r="N173" s="53" t="str">
        <f t="shared" si="34"/>
        <v/>
      </c>
      <c r="O173" s="25" t="str">
        <f t="shared" si="35"/>
        <v/>
      </c>
      <c r="P173" s="53" t="str">
        <f t="shared" si="36"/>
        <v/>
      </c>
      <c r="Q173" s="25" t="str">
        <f t="shared" si="37"/>
        <v/>
      </c>
      <c r="R173" t="str">
        <f t="shared" si="47"/>
        <v>)],</v>
      </c>
      <c r="S173" s="38" t="str">
        <f t="shared" si="38"/>
        <v/>
      </c>
      <c r="T173" s="44" t="str">
        <f t="shared" si="39"/>
        <v/>
      </c>
      <c r="U173" s="44" t="str">
        <f t="shared" si="40"/>
        <v/>
      </c>
      <c r="V173" s="21" t="str">
        <f t="shared" si="41"/>
        <v/>
      </c>
      <c r="W173" s="44" t="str">
        <f t="shared" si="42"/>
        <v/>
      </c>
      <c r="X173" s="21" t="str">
        <f t="shared" si="43"/>
        <v/>
      </c>
      <c r="Y173" s="21" t="str">
        <f t="shared" si="44"/>
        <v/>
      </c>
      <c r="Z173" t="s">
        <v>1381</v>
      </c>
    </row>
    <row r="174" spans="1:26" ht="24" hidden="1" x14ac:dyDescent="0.55000000000000004">
      <c r="A174" s="13">
        <f t="shared" si="48"/>
        <v>20</v>
      </c>
      <c r="B174" s="14" t="str">
        <f t="shared" si="45"/>
        <v>/* 20*/      [ac("Re", "cp2","m"), ac("Mi","cp77","")],</v>
      </c>
      <c r="C174" s="14"/>
      <c r="D174" s="14">
        <f t="shared" si="46"/>
        <v>20</v>
      </c>
      <c r="E174" s="45" t="s">
        <v>1211</v>
      </c>
      <c r="F174" s="46" t="str">
        <f t="shared" si="30"/>
        <v>Re</v>
      </c>
      <c r="G174" s="45" t="s">
        <v>1212</v>
      </c>
      <c r="H174" s="24">
        <f t="shared" ref="H174" si="65">IF(F146="","",F146)</f>
        <v>2</v>
      </c>
      <c r="I174" s="45" t="s">
        <v>1213</v>
      </c>
      <c r="J174" s="24" t="str">
        <f t="shared" ref="J174" si="66">IF(G146="","",G146)</f>
        <v>m</v>
      </c>
      <c r="K174" t="str">
        <f t="shared" si="31"/>
        <v>"), ac("</v>
      </c>
      <c r="L174" s="48" t="str">
        <f t="shared" si="32"/>
        <v>Mi</v>
      </c>
      <c r="M174" s="54" t="str">
        <f t="shared" si="33"/>
        <v>","</v>
      </c>
      <c r="N174" s="55" t="str">
        <f t="shared" si="34"/>
        <v>cp</v>
      </c>
      <c r="O174" s="26">
        <f t="shared" si="35"/>
        <v>77</v>
      </c>
      <c r="P174" s="55" t="str">
        <f t="shared" si="36"/>
        <v>","</v>
      </c>
      <c r="Q174" s="26" t="str">
        <f t="shared" si="37"/>
        <v/>
      </c>
      <c r="R174" t="str">
        <f t="shared" si="47"/>
        <v>")],</v>
      </c>
      <c r="S174" s="46" t="str">
        <f t="shared" si="38"/>
        <v/>
      </c>
      <c r="T174" s="45" t="str">
        <f t="shared" si="39"/>
        <v/>
      </c>
      <c r="U174" s="45" t="str">
        <f t="shared" si="40"/>
        <v/>
      </c>
      <c r="V174" s="24" t="str">
        <f t="shared" si="41"/>
        <v/>
      </c>
      <c r="W174" s="45" t="str">
        <f t="shared" si="42"/>
        <v/>
      </c>
      <c r="X174" s="24" t="str">
        <f t="shared" si="43"/>
        <v/>
      </c>
      <c r="Y174" s="24" t="str">
        <f t="shared" si="44"/>
        <v/>
      </c>
      <c r="Z174" t="s">
        <v>1381</v>
      </c>
    </row>
    <row r="175" spans="1:26" ht="24" hidden="1" x14ac:dyDescent="0.55000000000000004">
      <c r="A175" s="13">
        <f t="shared" si="48"/>
        <v>21</v>
      </c>
      <c r="B175" s="14" t="str">
        <f t="shared" si="45"/>
        <v>/* 21*/      [ac("", "cp","")],</v>
      </c>
      <c r="C175" s="14"/>
      <c r="D175" s="14"/>
      <c r="E175" s="44" t="s">
        <v>1211</v>
      </c>
      <c r="F175" s="38" t="str">
        <f t="shared" si="30"/>
        <v/>
      </c>
      <c r="G175" s="44" t="s">
        <v>1212</v>
      </c>
      <c r="H175" s="21" t="str">
        <f>IF(F147="","",F147)</f>
        <v/>
      </c>
      <c r="I175" s="44" t="s">
        <v>1213</v>
      </c>
      <c r="J175" s="21" t="str">
        <f>IF(G147="","",G147)</f>
        <v/>
      </c>
      <c r="K175" t="str">
        <f t="shared" si="31"/>
        <v>"</v>
      </c>
      <c r="L175" s="47" t="str">
        <f t="shared" si="32"/>
        <v/>
      </c>
      <c r="M175" s="52" t="str">
        <f t="shared" si="33"/>
        <v/>
      </c>
      <c r="N175" s="53" t="str">
        <f t="shared" si="34"/>
        <v/>
      </c>
      <c r="O175" s="25" t="str">
        <f t="shared" si="35"/>
        <v/>
      </c>
      <c r="P175" s="53" t="str">
        <f t="shared" si="36"/>
        <v/>
      </c>
      <c r="Q175" s="25" t="str">
        <f t="shared" si="37"/>
        <v/>
      </c>
      <c r="R175" t="str">
        <f t="shared" si="47"/>
        <v>)],</v>
      </c>
      <c r="S175" s="38" t="str">
        <f t="shared" si="38"/>
        <v/>
      </c>
      <c r="T175" s="44" t="str">
        <f t="shared" si="39"/>
        <v/>
      </c>
      <c r="U175" s="44" t="str">
        <f t="shared" si="40"/>
        <v/>
      </c>
      <c r="V175" s="21" t="str">
        <f t="shared" si="41"/>
        <v/>
      </c>
      <c r="W175" s="44" t="str">
        <f t="shared" si="42"/>
        <v/>
      </c>
      <c r="X175" s="21" t="str">
        <f t="shared" si="43"/>
        <v/>
      </c>
      <c r="Y175" s="21" t="str">
        <f t="shared" si="44"/>
        <v/>
      </c>
      <c r="Z175" t="s">
        <v>1381</v>
      </c>
    </row>
    <row r="176" spans="1:26" ht="24" hidden="1" x14ac:dyDescent="0.55000000000000004">
      <c r="A176" s="13">
        <f t="shared" si="48"/>
        <v>22</v>
      </c>
      <c r="B176" s="14" t="str">
        <f t="shared" si="45"/>
        <v>/* 22*/      [ac("", "cp","")],</v>
      </c>
      <c r="C176" s="14"/>
      <c r="D176" s="14"/>
      <c r="E176" s="45" t="s">
        <v>1211</v>
      </c>
      <c r="F176" s="46" t="str">
        <f t="shared" si="30"/>
        <v/>
      </c>
      <c r="G176" s="45" t="s">
        <v>1212</v>
      </c>
      <c r="H176" s="24" t="str">
        <f t="shared" ref="H176" si="67">IF(F148="","",F148)</f>
        <v/>
      </c>
      <c r="I176" s="45" t="s">
        <v>1213</v>
      </c>
      <c r="J176" s="24" t="str">
        <f t="shared" ref="J176" si="68">IF(G148="","",G148)</f>
        <v/>
      </c>
      <c r="K176" t="str">
        <f t="shared" si="31"/>
        <v>"</v>
      </c>
      <c r="L176" s="48" t="str">
        <f t="shared" si="32"/>
        <v/>
      </c>
      <c r="M176" s="54" t="str">
        <f t="shared" si="33"/>
        <v/>
      </c>
      <c r="N176" s="55" t="str">
        <f t="shared" si="34"/>
        <v/>
      </c>
      <c r="O176" s="26" t="str">
        <f t="shared" si="35"/>
        <v/>
      </c>
      <c r="P176" s="55" t="str">
        <f t="shared" si="36"/>
        <v/>
      </c>
      <c r="Q176" s="26" t="str">
        <f t="shared" si="37"/>
        <v/>
      </c>
      <c r="R176" t="str">
        <f t="shared" si="47"/>
        <v>)],</v>
      </c>
      <c r="S176" s="46" t="str">
        <f t="shared" si="38"/>
        <v/>
      </c>
      <c r="T176" s="45" t="str">
        <f t="shared" si="39"/>
        <v/>
      </c>
      <c r="U176" s="45" t="str">
        <f t="shared" si="40"/>
        <v/>
      </c>
      <c r="V176" s="24" t="str">
        <f t="shared" si="41"/>
        <v/>
      </c>
      <c r="W176" s="45" t="str">
        <f t="shared" si="42"/>
        <v/>
      </c>
      <c r="X176" s="24" t="str">
        <f t="shared" si="43"/>
        <v/>
      </c>
      <c r="Y176" s="24" t="str">
        <f t="shared" si="44"/>
        <v/>
      </c>
      <c r="Z176" t="s">
        <v>1381</v>
      </c>
    </row>
    <row r="177" spans="1:28" ht="24" hidden="1" x14ac:dyDescent="0.55000000000000004">
      <c r="A177" s="13">
        <f t="shared" si="48"/>
        <v>23</v>
      </c>
      <c r="B177" s="14" t="str">
        <f t="shared" si="45"/>
        <v>/* 23*/      [ac("", "cp","")],</v>
      </c>
      <c r="C177" s="14"/>
      <c r="D177" s="14"/>
      <c r="E177" s="44" t="s">
        <v>1211</v>
      </c>
      <c r="F177" s="38" t="str">
        <f t="shared" si="30"/>
        <v/>
      </c>
      <c r="G177" s="44" t="s">
        <v>1212</v>
      </c>
      <c r="H177" s="21" t="str">
        <f>IF(F149="","",F149)</f>
        <v/>
      </c>
      <c r="I177" s="44" t="s">
        <v>1213</v>
      </c>
      <c r="J177" s="21" t="str">
        <f>IF(G149="","",G149)</f>
        <v/>
      </c>
      <c r="K177" t="str">
        <f t="shared" si="31"/>
        <v>"</v>
      </c>
      <c r="L177" s="47" t="str">
        <f t="shared" si="32"/>
        <v/>
      </c>
      <c r="M177" s="52" t="str">
        <f t="shared" si="33"/>
        <v/>
      </c>
      <c r="N177" s="53" t="str">
        <f t="shared" si="34"/>
        <v/>
      </c>
      <c r="O177" s="25" t="str">
        <f t="shared" si="35"/>
        <v/>
      </c>
      <c r="P177" s="53" t="str">
        <f t="shared" si="36"/>
        <v/>
      </c>
      <c r="Q177" s="25" t="str">
        <f t="shared" si="37"/>
        <v/>
      </c>
      <c r="R177" t="str">
        <f t="shared" si="47"/>
        <v>)],</v>
      </c>
      <c r="S177" s="38" t="str">
        <f t="shared" si="38"/>
        <v/>
      </c>
      <c r="T177" s="44" t="str">
        <f t="shared" si="39"/>
        <v/>
      </c>
      <c r="U177" s="44" t="str">
        <f t="shared" si="40"/>
        <v/>
      </c>
      <c r="V177" s="21" t="str">
        <f t="shared" si="41"/>
        <v/>
      </c>
      <c r="W177" s="44" t="str">
        <f t="shared" si="42"/>
        <v/>
      </c>
      <c r="X177" s="21" t="str">
        <f t="shared" si="43"/>
        <v/>
      </c>
      <c r="Y177" s="21" t="str">
        <f t="shared" si="44"/>
        <v/>
      </c>
      <c r="Z177" t="s">
        <v>1381</v>
      </c>
    </row>
    <row r="178" spans="1:28" ht="24" hidden="1" x14ac:dyDescent="0.55000000000000004">
      <c r="A178" s="13">
        <f t="shared" si="48"/>
        <v>24</v>
      </c>
      <c r="B178" s="14" t="str">
        <f t="shared" si="45"/>
        <v>/* 24*/      [ac("", "cp","")],</v>
      </c>
      <c r="C178" s="14"/>
      <c r="D178" s="14"/>
      <c r="E178" s="45" t="s">
        <v>1211</v>
      </c>
      <c r="F178" s="46" t="str">
        <f t="shared" si="30"/>
        <v/>
      </c>
      <c r="G178" s="45" t="s">
        <v>1212</v>
      </c>
      <c r="H178" s="24" t="str">
        <f t="shared" ref="H178" si="69">IF(F150="","",F150)</f>
        <v/>
      </c>
      <c r="I178" s="45" t="s">
        <v>1213</v>
      </c>
      <c r="J178" s="24" t="str">
        <f t="shared" ref="J178" si="70">IF(G150="","",G150)</f>
        <v/>
      </c>
      <c r="K178" t="str">
        <f t="shared" si="31"/>
        <v>"</v>
      </c>
      <c r="L178" s="48" t="str">
        <f t="shared" si="32"/>
        <v/>
      </c>
      <c r="M178" s="54" t="str">
        <f t="shared" si="33"/>
        <v/>
      </c>
      <c r="N178" s="55" t="str">
        <f t="shared" si="34"/>
        <v/>
      </c>
      <c r="O178" s="26" t="str">
        <f t="shared" si="35"/>
        <v/>
      </c>
      <c r="P178" s="55" t="str">
        <f t="shared" si="36"/>
        <v/>
      </c>
      <c r="Q178" s="26" t="str">
        <f t="shared" si="37"/>
        <v/>
      </c>
      <c r="R178" t="str">
        <f t="shared" si="47"/>
        <v>)],</v>
      </c>
      <c r="S178" s="46" t="str">
        <f t="shared" si="38"/>
        <v/>
      </c>
      <c r="T178" s="45" t="str">
        <f t="shared" si="39"/>
        <v/>
      </c>
      <c r="U178" s="45" t="str">
        <f t="shared" si="40"/>
        <v/>
      </c>
      <c r="V178" s="24" t="str">
        <f t="shared" si="41"/>
        <v/>
      </c>
      <c r="W178" s="45" t="str">
        <f t="shared" si="42"/>
        <v/>
      </c>
      <c r="X178" s="24" t="str">
        <f t="shared" si="43"/>
        <v/>
      </c>
      <c r="Y178" s="24" t="str">
        <f t="shared" si="44"/>
        <v/>
      </c>
      <c r="Z178" t="s">
        <v>1381</v>
      </c>
    </row>
    <row r="179" spans="1:28" ht="24" hidden="1" x14ac:dyDescent="0.55000000000000004">
      <c r="A179" s="13">
        <f t="shared" si="48"/>
        <v>25</v>
      </c>
      <c r="B179" s="14" t="str">
        <f t="shared" si="45"/>
        <v>/* 25*/      [ac("", "cp","")],</v>
      </c>
      <c r="C179" s="14"/>
      <c r="D179" s="14"/>
      <c r="E179" s="44" t="s">
        <v>1211</v>
      </c>
      <c r="F179" s="38" t="str">
        <f t="shared" si="30"/>
        <v/>
      </c>
      <c r="G179" s="44" t="s">
        <v>1212</v>
      </c>
      <c r="H179" s="21" t="str">
        <f>IF(F151="","",F151)</f>
        <v/>
      </c>
      <c r="I179" s="44" t="s">
        <v>1213</v>
      </c>
      <c r="J179" s="21" t="str">
        <f>IF(G151="","",G151)</f>
        <v/>
      </c>
      <c r="K179" t="str">
        <f t="shared" si="31"/>
        <v>"</v>
      </c>
      <c r="L179" s="47" t="str">
        <f t="shared" si="32"/>
        <v/>
      </c>
      <c r="M179" s="52" t="str">
        <f t="shared" si="33"/>
        <v/>
      </c>
      <c r="N179" s="53" t="str">
        <f t="shared" si="34"/>
        <v/>
      </c>
      <c r="O179" s="25" t="str">
        <f t="shared" si="35"/>
        <v/>
      </c>
      <c r="P179" s="53" t="str">
        <f t="shared" si="36"/>
        <v/>
      </c>
      <c r="Q179" s="25" t="str">
        <f t="shared" si="37"/>
        <v/>
      </c>
      <c r="R179" t="str">
        <f t="shared" si="47"/>
        <v>)],</v>
      </c>
      <c r="S179" s="38" t="str">
        <f t="shared" si="38"/>
        <v/>
      </c>
      <c r="T179" s="44" t="str">
        <f t="shared" si="39"/>
        <v/>
      </c>
      <c r="U179" s="44" t="str">
        <f t="shared" si="40"/>
        <v/>
      </c>
      <c r="V179" s="21" t="str">
        <f t="shared" si="41"/>
        <v/>
      </c>
      <c r="W179" s="44" t="str">
        <f t="shared" si="42"/>
        <v/>
      </c>
      <c r="X179" s="21" t="str">
        <f t="shared" si="43"/>
        <v/>
      </c>
      <c r="Y179" s="21" t="str">
        <f t="shared" si="44"/>
        <v/>
      </c>
      <c r="Z179" t="s">
        <v>1381</v>
      </c>
    </row>
    <row r="180" spans="1:28" ht="24" hidden="1" x14ac:dyDescent="0.55000000000000004">
      <c r="A180" s="13">
        <f t="shared" si="48"/>
        <v>26</v>
      </c>
      <c r="B180" s="14" t="str">
        <f t="shared" si="45"/>
        <v>/* 26*/      [ac("", "cp","")],</v>
      </c>
      <c r="C180" s="14"/>
      <c r="D180" s="14"/>
      <c r="E180" s="45" t="s">
        <v>1211</v>
      </c>
      <c r="F180" s="46" t="str">
        <f t="shared" si="30"/>
        <v/>
      </c>
      <c r="G180" s="45" t="s">
        <v>1212</v>
      </c>
      <c r="H180" s="24" t="str">
        <f t="shared" ref="H180" si="71">IF(F152="","",F152)</f>
        <v/>
      </c>
      <c r="I180" s="45" t="s">
        <v>1213</v>
      </c>
      <c r="J180" s="24" t="str">
        <f t="shared" ref="J180" si="72">IF(G152="","",G152)</f>
        <v/>
      </c>
      <c r="K180" t="str">
        <f t="shared" si="31"/>
        <v>"</v>
      </c>
      <c r="L180" s="48" t="str">
        <f t="shared" si="32"/>
        <v/>
      </c>
      <c r="M180" s="54" t="str">
        <f t="shared" si="33"/>
        <v/>
      </c>
      <c r="N180" s="55" t="str">
        <f t="shared" si="34"/>
        <v/>
      </c>
      <c r="O180" s="26" t="str">
        <f t="shared" si="35"/>
        <v/>
      </c>
      <c r="P180" s="55" t="str">
        <f t="shared" si="36"/>
        <v/>
      </c>
      <c r="Q180" s="26" t="str">
        <f t="shared" si="37"/>
        <v/>
      </c>
      <c r="R180" t="str">
        <f t="shared" si="47"/>
        <v>)],</v>
      </c>
      <c r="S180" s="46" t="str">
        <f t="shared" si="38"/>
        <v/>
      </c>
      <c r="T180" s="45" t="str">
        <f t="shared" si="39"/>
        <v/>
      </c>
      <c r="U180" s="45" t="str">
        <f t="shared" si="40"/>
        <v/>
      </c>
      <c r="V180" s="24" t="str">
        <f t="shared" si="41"/>
        <v/>
      </c>
      <c r="W180" s="45" t="str">
        <f t="shared" si="42"/>
        <v/>
      </c>
      <c r="X180" s="24" t="str">
        <f t="shared" si="43"/>
        <v/>
      </c>
      <c r="Y180" s="24" t="str">
        <f t="shared" si="44"/>
        <v/>
      </c>
      <c r="Z180" t="s">
        <v>1381</v>
      </c>
    </row>
    <row r="181" spans="1:28" x14ac:dyDescent="0.55000000000000004">
      <c r="B181" s="62" t="s">
        <v>1224</v>
      </c>
      <c r="M181" s="19"/>
      <c r="N181" s="56"/>
      <c r="P181" s="57"/>
    </row>
    <row r="182" spans="1:28" x14ac:dyDescent="0.55000000000000004">
      <c r="B182" s="62" t="s">
        <v>1225</v>
      </c>
      <c r="M182" s="19"/>
      <c r="N182" s="56"/>
    </row>
    <row r="184" spans="1:28" x14ac:dyDescent="0.55000000000000004">
      <c r="B184" s="60" t="s">
        <v>1332</v>
      </c>
    </row>
    <row r="185" spans="1:28" s="13" customFormat="1" x14ac:dyDescent="0.55000000000000004">
      <c r="B185" s="60" t="s">
        <v>1334</v>
      </c>
      <c r="E185"/>
      <c r="F185" s="15"/>
      <c r="G185" s="15"/>
      <c r="H185" s="15"/>
      <c r="I185" s="15"/>
      <c r="J185" s="22"/>
      <c r="K185"/>
      <c r="L185" s="15"/>
      <c r="M185"/>
      <c r="N185" s="42"/>
      <c r="O185" s="15"/>
      <c r="P185" s="51"/>
      <c r="Q185" s="22"/>
      <c r="R185" s="42"/>
      <c r="S185"/>
      <c r="T185"/>
      <c r="U185"/>
      <c r="V185"/>
      <c r="W185"/>
      <c r="X185"/>
      <c r="Y185"/>
      <c r="Z185"/>
      <c r="AA185"/>
      <c r="AB185"/>
    </row>
    <row r="186" spans="1:28" x14ac:dyDescent="0.55000000000000004">
      <c r="B186" s="60" t="s">
        <v>1333</v>
      </c>
    </row>
    <row r="188" spans="1:28" ht="25.5" x14ac:dyDescent="0.55000000000000004">
      <c r="B188" s="65" t="s">
        <v>1343</v>
      </c>
    </row>
    <row r="189" spans="1:28" ht="25.5" x14ac:dyDescent="0.55000000000000004">
      <c r="B189" s="65" t="s">
        <v>1335</v>
      </c>
    </row>
    <row r="190" spans="1:28" ht="25.5" x14ac:dyDescent="0.55000000000000004">
      <c r="B190" s="65" t="s">
        <v>1344</v>
      </c>
    </row>
    <row r="191" spans="1:28" ht="25.5" x14ac:dyDescent="0.55000000000000004">
      <c r="B191" s="65" t="s">
        <v>1345</v>
      </c>
    </row>
    <row r="192" spans="1:28" s="13" customFormat="1" ht="25.5" x14ac:dyDescent="0.55000000000000004">
      <c r="B192" s="65" t="s">
        <v>1346</v>
      </c>
      <c r="E192"/>
      <c r="F192" s="15"/>
      <c r="G192" s="15"/>
      <c r="H192" s="15"/>
      <c r="I192" s="15"/>
      <c r="J192" s="22"/>
      <c r="K192"/>
      <c r="L192" s="15"/>
      <c r="M192"/>
      <c r="N192" s="42"/>
      <c r="O192" s="15"/>
      <c r="P192" s="51"/>
      <c r="Q192" s="22"/>
      <c r="R192" s="42"/>
      <c r="S192"/>
      <c r="T192"/>
      <c r="U192"/>
      <c r="V192"/>
      <c r="W192"/>
      <c r="X192"/>
      <c r="Y192"/>
      <c r="Z192"/>
      <c r="AA192"/>
      <c r="AB192"/>
    </row>
    <row r="193" spans="2:28" s="13" customFormat="1" ht="25.5" x14ac:dyDescent="0.55000000000000004">
      <c r="B193" s="66" t="s">
        <v>1336</v>
      </c>
      <c r="E193"/>
      <c r="F193" s="15"/>
      <c r="G193" s="15"/>
      <c r="H193" s="15"/>
      <c r="I193" s="15"/>
      <c r="J193" s="22"/>
      <c r="K193"/>
      <c r="L193" s="15"/>
      <c r="M193"/>
      <c r="N193" s="42"/>
      <c r="O193" s="15"/>
      <c r="P193" s="51"/>
      <c r="Q193" s="22"/>
      <c r="R193" s="42"/>
      <c r="S193"/>
      <c r="T193"/>
      <c r="U193"/>
      <c r="V193"/>
      <c r="W193"/>
      <c r="X193"/>
      <c r="Y193"/>
      <c r="Z193"/>
      <c r="AA193"/>
      <c r="AB193"/>
    </row>
    <row r="194" spans="2:28" s="13" customFormat="1" ht="25.5" x14ac:dyDescent="0.55000000000000004">
      <c r="B194" s="65" t="s">
        <v>1347</v>
      </c>
      <c r="E194"/>
      <c r="F194" s="15"/>
      <c r="G194" s="15"/>
      <c r="H194" s="15"/>
      <c r="I194" s="15"/>
      <c r="J194" s="22"/>
      <c r="K194"/>
      <c r="L194" s="15"/>
      <c r="M194"/>
      <c r="N194" s="42"/>
      <c r="O194" s="15"/>
      <c r="P194" s="51"/>
      <c r="Q194" s="22"/>
      <c r="R194" s="42"/>
      <c r="S194"/>
      <c r="T194"/>
      <c r="U194"/>
      <c r="V194"/>
      <c r="W194"/>
      <c r="X194"/>
      <c r="Y194"/>
      <c r="Z194"/>
      <c r="AA194"/>
      <c r="AB194"/>
    </row>
    <row r="195" spans="2:28" s="13" customFormat="1" ht="25.5" x14ac:dyDescent="0.55000000000000004">
      <c r="B195" s="66" t="s">
        <v>1299</v>
      </c>
      <c r="E195"/>
      <c r="F195" s="15"/>
      <c r="G195" s="15"/>
      <c r="H195" s="15"/>
      <c r="I195" s="15"/>
      <c r="J195" s="22"/>
      <c r="K195"/>
      <c r="L195" s="15"/>
      <c r="M195"/>
      <c r="N195" s="42"/>
      <c r="O195" s="15"/>
      <c r="P195" s="51"/>
      <c r="Q195" s="22"/>
      <c r="R195" s="42"/>
      <c r="S195"/>
      <c r="T195"/>
      <c r="U195"/>
      <c r="V195"/>
      <c r="W195"/>
      <c r="X195"/>
      <c r="Y195"/>
      <c r="Z195"/>
      <c r="AA195"/>
      <c r="AB195"/>
    </row>
    <row r="196" spans="2:28" s="13" customFormat="1" ht="25.5" x14ac:dyDescent="0.55000000000000004">
      <c r="B196" s="66" t="s">
        <v>1310</v>
      </c>
      <c r="E196"/>
      <c r="F196" s="15"/>
      <c r="G196" s="15"/>
      <c r="H196" s="15"/>
      <c r="I196" s="15"/>
      <c r="J196" s="22"/>
      <c r="K196"/>
      <c r="L196" s="15"/>
      <c r="M196"/>
      <c r="N196" s="42"/>
      <c r="O196" s="15"/>
      <c r="P196" s="51"/>
      <c r="Q196" s="22"/>
      <c r="R196" s="42"/>
      <c r="S196"/>
      <c r="T196"/>
      <c r="U196"/>
      <c r="V196"/>
      <c r="W196"/>
      <c r="X196"/>
      <c r="Y196"/>
      <c r="Z196"/>
      <c r="AA196"/>
      <c r="AB196"/>
    </row>
    <row r="197" spans="2:28" s="13" customFormat="1" ht="25.5" x14ac:dyDescent="0.55000000000000004">
      <c r="B197" s="65" t="s">
        <v>1335</v>
      </c>
      <c r="E197"/>
      <c r="F197" s="15"/>
      <c r="G197" s="15"/>
      <c r="H197" s="15"/>
      <c r="I197" s="15"/>
      <c r="J197" s="22"/>
      <c r="K197"/>
      <c r="L197" s="15"/>
      <c r="M197"/>
      <c r="N197" s="42"/>
      <c r="O197" s="15"/>
      <c r="P197" s="51"/>
      <c r="Q197" s="22"/>
      <c r="R197" s="42"/>
      <c r="S197"/>
      <c r="T197"/>
      <c r="U197"/>
      <c r="V197"/>
      <c r="W197"/>
      <c r="X197"/>
      <c r="Y197"/>
      <c r="Z197"/>
      <c r="AA197"/>
      <c r="AB197"/>
    </row>
    <row r="198" spans="2:28" s="13" customFormat="1" ht="25.5" x14ac:dyDescent="0.55000000000000004">
      <c r="B198" s="65" t="s">
        <v>1348</v>
      </c>
      <c r="E198"/>
      <c r="F198" s="15"/>
      <c r="G198" s="15"/>
      <c r="H198" s="15"/>
      <c r="I198" s="15"/>
      <c r="J198" s="22"/>
      <c r="K198"/>
      <c r="L198" s="15"/>
      <c r="M198"/>
      <c r="N198" s="42"/>
      <c r="O198" s="15"/>
      <c r="P198" s="51"/>
      <c r="Q198" s="22"/>
      <c r="R198" s="42"/>
      <c r="S198"/>
      <c r="T198"/>
      <c r="U198"/>
      <c r="V198"/>
      <c r="W198"/>
      <c r="X198"/>
      <c r="Y198"/>
      <c r="Z198"/>
      <c r="AA198"/>
      <c r="AB198"/>
    </row>
    <row r="199" spans="2:28" s="13" customFormat="1" ht="25.5" x14ac:dyDescent="0.55000000000000004">
      <c r="B199" s="65" t="s">
        <v>1349</v>
      </c>
      <c r="E199"/>
      <c r="F199" s="15"/>
      <c r="G199" s="15"/>
      <c r="H199" s="15"/>
      <c r="I199" s="15"/>
      <c r="J199" s="22"/>
      <c r="K199"/>
      <c r="L199" s="15"/>
      <c r="M199"/>
      <c r="N199" s="42"/>
      <c r="O199" s="15"/>
      <c r="P199" s="51"/>
      <c r="Q199" s="22"/>
      <c r="R199" s="42"/>
      <c r="S199"/>
      <c r="T199"/>
      <c r="U199"/>
      <c r="V199"/>
      <c r="W199"/>
      <c r="X199"/>
      <c r="Y199"/>
      <c r="Z199"/>
      <c r="AA199"/>
      <c r="AB199"/>
    </row>
    <row r="200" spans="2:28" s="13" customFormat="1" ht="25.5" x14ac:dyDescent="0.55000000000000004">
      <c r="B200" s="66" t="s">
        <v>1337</v>
      </c>
      <c r="E200"/>
      <c r="F200" s="15"/>
      <c r="G200" s="15"/>
      <c r="H200" s="15"/>
      <c r="I200" s="15"/>
      <c r="J200" s="22"/>
      <c r="K200"/>
      <c r="L200" s="15"/>
      <c r="M200"/>
      <c r="N200" s="42"/>
      <c r="O200" s="15"/>
      <c r="P200" s="51"/>
      <c r="Q200" s="22"/>
      <c r="R200" s="42"/>
      <c r="S200"/>
      <c r="T200"/>
      <c r="U200"/>
      <c r="V200"/>
      <c r="W200"/>
      <c r="X200"/>
      <c r="Y200"/>
      <c r="Z200"/>
      <c r="AA200"/>
      <c r="AB200"/>
    </row>
    <row r="201" spans="2:28" s="13" customFormat="1" ht="25.5" x14ac:dyDescent="0.55000000000000004">
      <c r="B201" s="65" t="s">
        <v>1350</v>
      </c>
      <c r="E201"/>
      <c r="F201" s="15"/>
      <c r="G201" s="15"/>
      <c r="H201" s="15"/>
      <c r="I201" s="15"/>
      <c r="J201" s="22"/>
      <c r="K201"/>
      <c r="L201" s="15"/>
      <c r="M201"/>
      <c r="N201" s="42"/>
      <c r="O201" s="15"/>
      <c r="P201" s="51"/>
      <c r="Q201" s="22"/>
      <c r="R201" s="42"/>
      <c r="S201"/>
      <c r="T201"/>
      <c r="U201"/>
      <c r="V201"/>
      <c r="W201"/>
      <c r="X201"/>
      <c r="Y201"/>
      <c r="Z201"/>
      <c r="AA201"/>
      <c r="AB201"/>
    </row>
    <row r="202" spans="2:28" s="13" customFormat="1" ht="25.5" x14ac:dyDescent="0.55000000000000004">
      <c r="B202" s="66" t="s">
        <v>1338</v>
      </c>
      <c r="E202"/>
      <c r="F202" s="15"/>
      <c r="G202" s="15"/>
      <c r="H202" s="15"/>
      <c r="I202" s="15"/>
      <c r="J202" s="22"/>
      <c r="K202"/>
      <c r="L202" s="15"/>
      <c r="M202"/>
      <c r="N202" s="42"/>
      <c r="O202" s="15"/>
      <c r="P202" s="51"/>
      <c r="Q202" s="22"/>
      <c r="R202" s="42"/>
      <c r="S202"/>
      <c r="T202"/>
      <c r="U202"/>
      <c r="V202"/>
      <c r="W202"/>
      <c r="X202"/>
      <c r="Y202"/>
      <c r="Z202"/>
      <c r="AA202"/>
      <c r="AB202"/>
    </row>
    <row r="203" spans="2:28" s="13" customFormat="1" ht="25.5" x14ac:dyDescent="0.55000000000000004">
      <c r="B203" s="65" t="s">
        <v>1351</v>
      </c>
      <c r="E203"/>
      <c r="F203" s="15"/>
      <c r="G203" s="15"/>
      <c r="H203" s="15"/>
      <c r="I203" s="15"/>
      <c r="J203" s="22"/>
      <c r="K203"/>
      <c r="L203" s="15"/>
      <c r="M203"/>
      <c r="N203" s="42"/>
      <c r="O203" s="15"/>
      <c r="P203" s="51"/>
      <c r="Q203" s="22"/>
      <c r="R203" s="42"/>
      <c r="S203"/>
      <c r="T203"/>
      <c r="U203"/>
      <c r="V203"/>
      <c r="W203"/>
      <c r="X203"/>
      <c r="Y203"/>
      <c r="Z203"/>
      <c r="AA203"/>
      <c r="AB203"/>
    </row>
    <row r="204" spans="2:28" s="13" customFormat="1" ht="25.5" x14ac:dyDescent="0.55000000000000004">
      <c r="B204" s="66" t="s">
        <v>1310</v>
      </c>
      <c r="E204"/>
      <c r="F204" s="15"/>
      <c r="G204" s="15"/>
      <c r="H204" s="15"/>
      <c r="I204" s="15"/>
      <c r="J204" s="22"/>
      <c r="K204"/>
      <c r="L204" s="15"/>
      <c r="M204"/>
      <c r="N204" s="42"/>
      <c r="O204" s="15"/>
      <c r="P204" s="51"/>
      <c r="Q204" s="22"/>
      <c r="R204" s="42"/>
      <c r="S204"/>
      <c r="T204"/>
      <c r="U204"/>
      <c r="V204"/>
      <c r="W204"/>
      <c r="X204"/>
      <c r="Y204"/>
      <c r="Z204"/>
      <c r="AA204"/>
      <c r="AB204"/>
    </row>
    <row r="205" spans="2:28" s="13" customFormat="1" ht="25.5" x14ac:dyDescent="0.55000000000000004">
      <c r="B205" s="65" t="s">
        <v>1335</v>
      </c>
      <c r="E205"/>
      <c r="F205" s="15"/>
      <c r="G205" s="15"/>
      <c r="H205" s="15"/>
      <c r="I205" s="15"/>
      <c r="J205" s="22"/>
      <c r="K205"/>
      <c r="L205" s="15"/>
      <c r="M205"/>
      <c r="N205" s="42"/>
      <c r="O205" s="15"/>
      <c r="P205" s="51"/>
      <c r="Q205" s="22"/>
      <c r="R205" s="42"/>
      <c r="S205"/>
      <c r="T205"/>
      <c r="U205"/>
      <c r="V205"/>
      <c r="W205"/>
      <c r="X205"/>
      <c r="Y205"/>
      <c r="Z205"/>
      <c r="AA205"/>
      <c r="AB205"/>
    </row>
    <row r="206" spans="2:28" s="13" customFormat="1" ht="25.5" x14ac:dyDescent="0.55000000000000004">
      <c r="B206" s="65" t="s">
        <v>1341</v>
      </c>
      <c r="E206"/>
      <c r="F206" s="15"/>
      <c r="G206" s="15"/>
      <c r="H206" s="15"/>
      <c r="I206" s="15"/>
      <c r="J206" s="22"/>
      <c r="K206"/>
      <c r="L206" s="15"/>
      <c r="M206"/>
      <c r="N206" s="42"/>
      <c r="O206" s="15"/>
      <c r="P206" s="51"/>
      <c r="Q206" s="22"/>
      <c r="R206" s="42"/>
      <c r="S206"/>
      <c r="T206"/>
      <c r="U206"/>
      <c r="V206"/>
      <c r="W206"/>
      <c r="X206"/>
      <c r="Y206"/>
      <c r="Z206"/>
      <c r="AA206"/>
      <c r="AB206"/>
    </row>
    <row r="207" spans="2:28" s="13" customFormat="1" ht="25.5" x14ac:dyDescent="0.55000000000000004">
      <c r="B207" s="65" t="s">
        <v>1352</v>
      </c>
      <c r="E207"/>
      <c r="F207" s="15"/>
      <c r="G207" s="15"/>
      <c r="H207" s="15"/>
      <c r="I207" s="15"/>
      <c r="J207" s="22"/>
      <c r="K207"/>
      <c r="L207" s="15"/>
      <c r="M207"/>
      <c r="N207" s="42"/>
      <c r="O207" s="15"/>
      <c r="P207" s="51"/>
      <c r="Q207" s="22"/>
      <c r="R207" s="42"/>
      <c r="S207"/>
      <c r="T207"/>
      <c r="U207"/>
      <c r="V207"/>
      <c r="W207"/>
      <c r="X207"/>
      <c r="Y207"/>
      <c r="Z207"/>
      <c r="AA207"/>
      <c r="AB207"/>
    </row>
    <row r="208" spans="2:28" s="13" customFormat="1" ht="25.5" x14ac:dyDescent="0.55000000000000004">
      <c r="B208" s="65" t="s">
        <v>1342</v>
      </c>
      <c r="E208"/>
      <c r="F208" s="15"/>
      <c r="G208" s="15"/>
      <c r="H208" s="15"/>
      <c r="I208" s="15"/>
      <c r="J208" s="22"/>
      <c r="K208"/>
      <c r="L208" s="15"/>
      <c r="M208"/>
      <c r="N208" s="42"/>
      <c r="O208" s="15"/>
      <c r="P208" s="51"/>
      <c r="Q208" s="22"/>
      <c r="R208" s="42"/>
      <c r="S208"/>
      <c r="T208"/>
      <c r="U208"/>
      <c r="V208"/>
      <c r="W208"/>
      <c r="X208"/>
      <c r="Y208"/>
      <c r="Z208"/>
      <c r="AA208"/>
      <c r="AB208"/>
    </row>
    <row r="209" spans="2:28" s="13" customFormat="1" ht="25.5" x14ac:dyDescent="0.55000000000000004">
      <c r="B209" s="65" t="s">
        <v>1353</v>
      </c>
      <c r="E209"/>
      <c r="F209" s="15"/>
      <c r="G209" s="15"/>
      <c r="H209" s="15"/>
      <c r="I209" s="15"/>
      <c r="J209" s="22"/>
      <c r="K209"/>
      <c r="L209" s="15"/>
      <c r="M209"/>
      <c r="N209" s="42"/>
      <c r="O209" s="15"/>
      <c r="P209" s="51"/>
      <c r="Q209" s="22"/>
      <c r="R209" s="42"/>
      <c r="S209"/>
      <c r="T209"/>
      <c r="U209"/>
      <c r="V209"/>
      <c r="W209"/>
      <c r="X209"/>
      <c r="Y209"/>
      <c r="Z209"/>
      <c r="AA209"/>
      <c r="AB209"/>
    </row>
    <row r="210" spans="2:28" s="13" customFormat="1" ht="25.5" x14ac:dyDescent="0.55000000000000004">
      <c r="B210" s="65" t="s">
        <v>1354</v>
      </c>
      <c r="E210"/>
      <c r="F210" s="15"/>
      <c r="G210" s="15"/>
      <c r="H210" s="15"/>
      <c r="I210" s="15"/>
      <c r="J210" s="22"/>
      <c r="K210"/>
      <c r="L210" s="15"/>
      <c r="M210"/>
      <c r="N210" s="42"/>
      <c r="O210" s="15"/>
      <c r="P210" s="51"/>
      <c r="Q210" s="22"/>
      <c r="R210" s="42"/>
      <c r="S210"/>
      <c r="T210"/>
      <c r="U210"/>
      <c r="V210"/>
      <c r="W210"/>
      <c r="X210"/>
      <c r="Y210"/>
      <c r="Z210"/>
      <c r="AA210"/>
      <c r="AB210"/>
    </row>
    <row r="211" spans="2:28" s="13" customFormat="1" ht="25.5" x14ac:dyDescent="0.55000000000000004">
      <c r="B211" s="65" t="s">
        <v>1309</v>
      </c>
      <c r="E211"/>
      <c r="F211" s="15"/>
      <c r="G211" s="15"/>
      <c r="H211" s="15"/>
      <c r="I211" s="15"/>
      <c r="J211" s="22"/>
      <c r="K211"/>
      <c r="L211" s="15"/>
      <c r="M211"/>
      <c r="N211" s="42"/>
      <c r="O211" s="15"/>
      <c r="P211" s="51"/>
      <c r="Q211" s="22"/>
      <c r="R211" s="42"/>
      <c r="S211"/>
      <c r="T211"/>
      <c r="U211"/>
      <c r="V211"/>
      <c r="W211"/>
      <c r="X211"/>
      <c r="Y211"/>
      <c r="Z211"/>
      <c r="AA211"/>
      <c r="AB211"/>
    </row>
    <row r="212" spans="2:28" s="13" customFormat="1" ht="25.5" x14ac:dyDescent="0.55000000000000004">
      <c r="B212" s="66" t="s">
        <v>1339</v>
      </c>
      <c r="E212"/>
      <c r="F212" s="15"/>
      <c r="G212" s="15"/>
      <c r="H212" s="15"/>
      <c r="I212" s="15"/>
      <c r="J212" s="22"/>
      <c r="K212"/>
      <c r="L212" s="15"/>
      <c r="M212"/>
      <c r="N212" s="42"/>
      <c r="O212" s="15"/>
      <c r="P212" s="51"/>
      <c r="Q212" s="22"/>
      <c r="R212" s="42"/>
      <c r="S212"/>
      <c r="T212"/>
      <c r="U212"/>
      <c r="V212"/>
      <c r="W212"/>
      <c r="X212"/>
      <c r="Y212"/>
      <c r="Z212"/>
      <c r="AA212"/>
      <c r="AB212"/>
    </row>
    <row r="213" spans="2:28" s="13" customFormat="1" ht="25.5" x14ac:dyDescent="0.55000000000000004">
      <c r="B213" s="65" t="s">
        <v>1355</v>
      </c>
      <c r="E213"/>
      <c r="F213" s="15"/>
      <c r="G213" s="15"/>
      <c r="H213" s="15"/>
      <c r="I213" s="15"/>
      <c r="J213" s="22"/>
      <c r="K213"/>
      <c r="L213" s="15"/>
      <c r="M213"/>
      <c r="N213" s="42"/>
      <c r="O213" s="15"/>
      <c r="P213" s="51"/>
      <c r="Q213" s="22"/>
      <c r="R213" s="42"/>
      <c r="S213"/>
      <c r="T213"/>
      <c r="U213"/>
      <c r="V213"/>
      <c r="W213"/>
      <c r="X213"/>
      <c r="Y213"/>
      <c r="Z213"/>
      <c r="AA213"/>
      <c r="AB213"/>
    </row>
    <row r="214" spans="2:28" s="13" customFormat="1" ht="25.5" x14ac:dyDescent="0.55000000000000004">
      <c r="B214" s="66" t="s">
        <v>1340</v>
      </c>
      <c r="E214"/>
      <c r="F214" s="15"/>
      <c r="G214" s="15"/>
      <c r="H214" s="15"/>
      <c r="I214" s="15"/>
      <c r="J214" s="22"/>
      <c r="K214"/>
      <c r="L214" s="15"/>
      <c r="M214"/>
      <c r="N214" s="42"/>
      <c r="O214" s="15"/>
      <c r="P214" s="51"/>
      <c r="Q214" s="22"/>
      <c r="R214" s="42"/>
      <c r="S214"/>
      <c r="T214"/>
      <c r="U214"/>
      <c r="V214"/>
      <c r="W214"/>
      <c r="X214"/>
      <c r="Y214"/>
      <c r="Z214"/>
      <c r="AA214"/>
      <c r="AB214"/>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9AEFD5-6E33-4958-94BA-412A5FABCFE3}">
  <dimension ref="A1:AF215"/>
  <sheetViews>
    <sheetView zoomScale="115" zoomScaleNormal="115" workbookViewId="0">
      <pane xSplit="1" ySplit="1" topLeftCell="B64" activePane="bottomRight" state="frozen"/>
      <selection pane="topRight" activeCell="B1" sqref="B1"/>
      <selection pane="bottomLeft" activeCell="A2" sqref="A2"/>
      <selection pane="bottomRight" activeCell="B99" sqref="B99"/>
    </sheetView>
  </sheetViews>
  <sheetFormatPr defaultRowHeight="23.5" x14ac:dyDescent="0.55000000000000004"/>
  <cols>
    <col min="1" max="1" width="8.7265625" style="13"/>
    <col min="2" max="2" width="123.453125" style="14" customWidth="1"/>
    <col min="3" max="3" width="68.7265625" style="13" customWidth="1"/>
    <col min="4" max="4" width="6.5429687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2:32" x14ac:dyDescent="0.55000000000000004">
      <c r="B1" s="68" t="s">
        <v>1451</v>
      </c>
    </row>
    <row r="2" spans="2:32" x14ac:dyDescent="0.55000000000000004">
      <c r="B2" s="12"/>
    </row>
    <row r="3" spans="2:32" s="13" customFormat="1" x14ac:dyDescent="0.55000000000000004">
      <c r="B3" s="12" t="s">
        <v>1286</v>
      </c>
      <c r="E3"/>
      <c r="F3" s="15"/>
      <c r="G3" s="15"/>
      <c r="H3" s="15"/>
      <c r="I3" s="15"/>
      <c r="J3" s="22"/>
      <c r="K3" s="15"/>
      <c r="L3" s="15"/>
      <c r="M3"/>
      <c r="N3" s="42"/>
      <c r="O3" s="15"/>
      <c r="P3" s="51"/>
      <c r="Q3" s="22"/>
      <c r="R3" s="42"/>
      <c r="S3"/>
      <c r="T3"/>
      <c r="U3"/>
      <c r="V3"/>
      <c r="W3"/>
      <c r="X3"/>
      <c r="Y3" s="15"/>
      <c r="Z3"/>
      <c r="AA3"/>
      <c r="AF3" s="16"/>
    </row>
    <row r="4" spans="2:32" s="13" customFormat="1" x14ac:dyDescent="0.55000000000000004">
      <c r="B4" s="58" t="s">
        <v>1290</v>
      </c>
      <c r="E4"/>
      <c r="F4" s="15"/>
      <c r="G4" s="15"/>
      <c r="H4" s="15"/>
      <c r="I4" s="15"/>
      <c r="J4" s="22"/>
      <c r="K4" s="15"/>
      <c r="L4" s="15"/>
      <c r="M4"/>
      <c r="N4" s="42"/>
      <c r="O4" s="15"/>
      <c r="P4" s="51"/>
      <c r="Q4" s="22"/>
      <c r="R4" s="42"/>
      <c r="S4"/>
      <c r="T4"/>
      <c r="U4"/>
      <c r="V4"/>
      <c r="W4"/>
      <c r="X4"/>
      <c r="Y4" s="15"/>
      <c r="Z4"/>
      <c r="AA4"/>
      <c r="AF4" s="16"/>
    </row>
    <row r="5" spans="2:32" s="13" customFormat="1" x14ac:dyDescent="0.55000000000000004">
      <c r="B5" s="60" t="s">
        <v>1287</v>
      </c>
      <c r="E5"/>
      <c r="F5" s="15"/>
      <c r="G5" s="15"/>
      <c r="H5" s="15"/>
      <c r="I5" s="15"/>
      <c r="J5" s="22"/>
      <c r="K5" s="15"/>
      <c r="L5" s="15"/>
      <c r="M5"/>
      <c r="N5" s="42"/>
      <c r="O5" s="15"/>
      <c r="P5" s="51"/>
      <c r="Q5" s="22"/>
      <c r="R5" s="42"/>
      <c r="S5"/>
      <c r="T5"/>
      <c r="U5"/>
      <c r="V5"/>
      <c r="W5"/>
      <c r="X5"/>
      <c r="Y5" s="15"/>
      <c r="Z5"/>
      <c r="AA5"/>
      <c r="AF5" s="16"/>
    </row>
    <row r="6" spans="2:32" s="13" customFormat="1" x14ac:dyDescent="0.55000000000000004">
      <c r="B6" s="59" t="s">
        <v>1356</v>
      </c>
      <c r="E6"/>
      <c r="F6" s="15"/>
      <c r="G6" s="15"/>
      <c r="H6" s="15"/>
      <c r="I6" s="15"/>
      <c r="J6" s="22"/>
      <c r="K6" s="15"/>
      <c r="L6" s="15"/>
      <c r="M6"/>
      <c r="N6" s="42"/>
      <c r="O6" s="15"/>
      <c r="P6" s="51"/>
      <c r="Q6" s="22"/>
      <c r="R6" s="42"/>
      <c r="S6"/>
      <c r="T6"/>
      <c r="U6"/>
      <c r="V6"/>
      <c r="W6"/>
      <c r="X6"/>
      <c r="Y6" s="15"/>
      <c r="Z6"/>
      <c r="AA6"/>
      <c r="AF6" s="16"/>
    </row>
    <row r="7" spans="2:32" s="13" customFormat="1" x14ac:dyDescent="0.55000000000000004">
      <c r="B7" s="59" t="s">
        <v>1357</v>
      </c>
      <c r="E7"/>
      <c r="F7" s="15"/>
      <c r="G7" s="15"/>
      <c r="H7" s="15"/>
      <c r="I7" s="15"/>
      <c r="J7" s="22"/>
      <c r="K7" s="15"/>
      <c r="L7" s="15"/>
      <c r="M7"/>
      <c r="N7" s="42"/>
      <c r="O7" s="15"/>
      <c r="P7" s="51"/>
      <c r="Q7" s="22"/>
      <c r="R7" s="42"/>
      <c r="S7"/>
      <c r="T7"/>
      <c r="U7"/>
      <c r="V7"/>
      <c r="W7"/>
      <c r="X7"/>
      <c r="Y7" s="15"/>
      <c r="Z7"/>
      <c r="AA7"/>
      <c r="AF7" s="16"/>
    </row>
    <row r="8" spans="2:32" s="13" customFormat="1" x14ac:dyDescent="0.55000000000000004">
      <c r="B8" s="59" t="s">
        <v>1358</v>
      </c>
      <c r="E8"/>
      <c r="F8" s="15"/>
      <c r="G8" s="15"/>
      <c r="H8" s="15"/>
      <c r="I8" s="15"/>
      <c r="J8" s="22"/>
      <c r="K8" s="15"/>
      <c r="L8" s="15"/>
      <c r="M8"/>
      <c r="N8" s="42"/>
      <c r="O8" s="15"/>
      <c r="P8" s="51"/>
      <c r="Q8" s="22"/>
      <c r="R8" s="42"/>
      <c r="S8"/>
      <c r="T8"/>
      <c r="U8"/>
      <c r="V8"/>
      <c r="W8"/>
      <c r="X8"/>
      <c r="Y8" s="15"/>
      <c r="Z8"/>
      <c r="AA8"/>
      <c r="AF8" s="16"/>
    </row>
    <row r="9" spans="2:32" s="13" customFormat="1" x14ac:dyDescent="0.55000000000000004">
      <c r="B9" s="67" t="s">
        <v>1288</v>
      </c>
      <c r="E9"/>
      <c r="F9" s="15"/>
      <c r="G9" s="15"/>
      <c r="H9" s="15"/>
      <c r="I9" s="15"/>
      <c r="J9" s="22"/>
      <c r="K9" s="15"/>
      <c r="L9" s="15"/>
      <c r="M9"/>
      <c r="N9" s="42"/>
      <c r="O9" s="15"/>
      <c r="P9" s="51"/>
      <c r="Q9" s="22"/>
      <c r="R9" s="42"/>
      <c r="S9"/>
      <c r="T9"/>
      <c r="U9"/>
      <c r="V9"/>
      <c r="W9"/>
      <c r="X9"/>
      <c r="Y9" s="15"/>
      <c r="Z9"/>
      <c r="AA9"/>
      <c r="AF9" s="16"/>
    </row>
    <row r="10" spans="2:32" s="13" customFormat="1" x14ac:dyDescent="0.55000000000000004">
      <c r="B10" s="67" t="s">
        <v>1289</v>
      </c>
      <c r="E10"/>
      <c r="F10" s="15"/>
      <c r="G10" s="15"/>
      <c r="H10" s="15"/>
      <c r="I10" s="15"/>
      <c r="J10" s="22"/>
      <c r="K10" s="15"/>
      <c r="L10" s="15"/>
      <c r="M10"/>
      <c r="N10" s="42"/>
      <c r="O10" s="15"/>
      <c r="P10" s="51"/>
      <c r="Q10" s="22"/>
      <c r="R10" s="42"/>
      <c r="S10"/>
      <c r="T10"/>
      <c r="U10"/>
      <c r="V10"/>
      <c r="W10"/>
      <c r="X10"/>
      <c r="Y10" s="15"/>
      <c r="Z10"/>
      <c r="AA10"/>
      <c r="AF10" s="16"/>
    </row>
    <row r="11" spans="2:32" s="13" customFormat="1" x14ac:dyDescent="0.55000000000000004">
      <c r="B11" s="58" t="s">
        <v>1291</v>
      </c>
      <c r="E11"/>
      <c r="F11" s="15"/>
      <c r="G11" s="15"/>
      <c r="H11" s="15"/>
      <c r="I11" s="15"/>
      <c r="J11" s="22"/>
      <c r="K11" s="15"/>
      <c r="L11" s="15"/>
      <c r="M11"/>
      <c r="N11" s="42"/>
      <c r="O11" s="15"/>
      <c r="P11" s="51"/>
      <c r="Q11" s="22"/>
      <c r="R11" s="42"/>
      <c r="S11"/>
      <c r="T11"/>
      <c r="U11"/>
      <c r="V11"/>
      <c r="W11"/>
      <c r="X11"/>
      <c r="Y11" s="15"/>
      <c r="Z11"/>
      <c r="AA11"/>
      <c r="AF11" s="16"/>
    </row>
    <row r="12" spans="2:32" s="13" customFormat="1" x14ac:dyDescent="0.55000000000000004">
      <c r="B12" s="60" t="s">
        <v>1287</v>
      </c>
      <c r="E12"/>
      <c r="F12" s="15"/>
      <c r="G12" s="15"/>
      <c r="H12" s="15"/>
      <c r="I12" s="15"/>
      <c r="J12" s="22"/>
      <c r="K12" s="15"/>
      <c r="L12" s="15"/>
      <c r="M12"/>
      <c r="N12" s="42"/>
      <c r="O12" s="15"/>
      <c r="P12" s="51"/>
      <c r="Q12" s="22"/>
      <c r="R12" s="42"/>
      <c r="S12"/>
      <c r="T12"/>
      <c r="U12"/>
      <c r="V12"/>
      <c r="W12"/>
      <c r="X12"/>
      <c r="Y12" s="15"/>
      <c r="Z12"/>
      <c r="AA12"/>
      <c r="AF12" s="16"/>
    </row>
    <row r="13" spans="2:32" s="13" customFormat="1" x14ac:dyDescent="0.55000000000000004">
      <c r="B13" s="59" t="s">
        <v>1356</v>
      </c>
      <c r="E13"/>
      <c r="F13" s="15"/>
      <c r="G13" s="15"/>
      <c r="H13" s="15"/>
      <c r="I13" s="15"/>
      <c r="J13" s="22"/>
      <c r="K13" s="15"/>
      <c r="L13" s="15"/>
      <c r="M13"/>
      <c r="N13" s="42"/>
      <c r="O13" s="15"/>
      <c r="P13" s="51"/>
      <c r="Q13" s="22"/>
      <c r="R13" s="42"/>
      <c r="S13"/>
      <c r="T13"/>
      <c r="U13"/>
      <c r="V13"/>
      <c r="W13"/>
      <c r="X13"/>
      <c r="Y13" s="15"/>
      <c r="Z13"/>
      <c r="AA13"/>
      <c r="AF13" s="16"/>
    </row>
    <row r="14" spans="2:32" s="13" customFormat="1" x14ac:dyDescent="0.55000000000000004">
      <c r="B14" s="59" t="s">
        <v>1357</v>
      </c>
      <c r="E14"/>
      <c r="F14" s="15"/>
      <c r="G14" s="15"/>
      <c r="H14" s="15"/>
      <c r="I14" s="15"/>
      <c r="J14" s="22"/>
      <c r="K14" s="15"/>
      <c r="L14" s="15"/>
      <c r="M14"/>
      <c r="N14" s="42"/>
      <c r="O14" s="15"/>
      <c r="P14" s="51"/>
      <c r="Q14" s="22"/>
      <c r="R14" s="42"/>
      <c r="S14"/>
      <c r="T14"/>
      <c r="U14"/>
      <c r="V14"/>
      <c r="W14"/>
      <c r="X14"/>
      <c r="Y14" s="15"/>
      <c r="Z14"/>
      <c r="AA14"/>
      <c r="AF14" s="16"/>
    </row>
    <row r="15" spans="2:32" s="13" customFormat="1" x14ac:dyDescent="0.55000000000000004">
      <c r="B15" s="59" t="s">
        <v>1358</v>
      </c>
      <c r="E15"/>
      <c r="F15" s="15"/>
      <c r="G15" s="15"/>
      <c r="H15" s="15"/>
      <c r="I15" s="15"/>
      <c r="J15" s="22"/>
      <c r="K15" s="15"/>
      <c r="L15" s="15"/>
      <c r="M15"/>
      <c r="N15" s="42"/>
      <c r="O15" s="15"/>
      <c r="P15" s="51"/>
      <c r="Q15" s="22"/>
      <c r="R15" s="42"/>
      <c r="S15"/>
      <c r="T15"/>
      <c r="U15"/>
      <c r="V15"/>
      <c r="W15"/>
      <c r="X15"/>
      <c r="Y15" s="15"/>
      <c r="Z15"/>
      <c r="AA15"/>
      <c r="AF15" s="16"/>
    </row>
    <row r="16" spans="2:32" s="13" customFormat="1" x14ac:dyDescent="0.55000000000000004">
      <c r="B16" s="67" t="s">
        <v>1288</v>
      </c>
      <c r="E16"/>
      <c r="F16" s="15"/>
      <c r="G16" s="15"/>
      <c r="H16" s="15"/>
      <c r="I16" s="15"/>
      <c r="J16" s="22"/>
      <c r="K16" s="15"/>
      <c r="L16" s="15"/>
      <c r="M16"/>
      <c r="N16" s="42"/>
      <c r="O16" s="15"/>
      <c r="P16" s="51"/>
      <c r="Q16" s="22"/>
      <c r="R16" s="42"/>
      <c r="S16"/>
      <c r="T16"/>
      <c r="U16"/>
      <c r="V16"/>
      <c r="W16"/>
      <c r="X16"/>
      <c r="Y16" s="15"/>
      <c r="Z16"/>
      <c r="AA16"/>
      <c r="AF16" s="16"/>
    </row>
    <row r="17" spans="2:32" s="13" customFormat="1" x14ac:dyDescent="0.55000000000000004">
      <c r="B17" s="12"/>
      <c r="E17"/>
      <c r="F17" s="15"/>
      <c r="G17" s="15"/>
      <c r="H17" s="15"/>
      <c r="I17" s="15"/>
      <c r="J17" s="22"/>
      <c r="K17" s="15"/>
      <c r="L17" s="15"/>
      <c r="M17"/>
      <c r="N17" s="42"/>
      <c r="O17" s="15"/>
      <c r="P17" s="51"/>
      <c r="Q17" s="22"/>
      <c r="R17" s="42"/>
      <c r="S17"/>
      <c r="T17"/>
      <c r="U17"/>
      <c r="V17"/>
      <c r="W17"/>
      <c r="X17"/>
      <c r="Y17" s="15"/>
      <c r="Z17"/>
      <c r="AA17"/>
      <c r="AF17" s="16"/>
    </row>
    <row r="18" spans="2:32" s="13" customFormat="1" x14ac:dyDescent="0.55000000000000004">
      <c r="B18" s="58" t="s">
        <v>1292</v>
      </c>
      <c r="E18"/>
      <c r="F18" s="15"/>
      <c r="G18" s="15"/>
      <c r="H18" s="15"/>
      <c r="I18" s="15"/>
      <c r="J18" s="22"/>
      <c r="K18" s="15"/>
      <c r="L18" s="15"/>
      <c r="M18"/>
      <c r="N18" s="42"/>
      <c r="O18" s="15"/>
      <c r="P18" s="51"/>
      <c r="Q18" s="22"/>
      <c r="R18" s="42"/>
      <c r="S18"/>
      <c r="T18"/>
      <c r="U18"/>
      <c r="V18"/>
      <c r="W18"/>
      <c r="X18"/>
      <c r="Y18" s="15"/>
      <c r="Z18"/>
      <c r="AA18"/>
      <c r="AF18" s="16"/>
    </row>
    <row r="19" spans="2:32" s="13" customFormat="1" x14ac:dyDescent="0.55000000000000004">
      <c r="B19" s="59" t="s">
        <v>1293</v>
      </c>
      <c r="E19"/>
      <c r="F19" s="15"/>
      <c r="G19" s="15"/>
      <c r="H19" s="15"/>
      <c r="I19" s="15"/>
      <c r="J19" s="22"/>
      <c r="K19" s="15"/>
      <c r="L19" s="15"/>
      <c r="M19"/>
      <c r="N19" s="42"/>
      <c r="O19" s="15"/>
      <c r="P19" s="51"/>
      <c r="Q19" s="22"/>
      <c r="R19" s="42"/>
      <c r="S19"/>
      <c r="T19"/>
      <c r="U19"/>
      <c r="V19"/>
      <c r="W19"/>
      <c r="X19"/>
      <c r="Y19" s="15"/>
      <c r="Z19"/>
      <c r="AA19"/>
      <c r="AF19" s="16"/>
    </row>
    <row r="20" spans="2:32" s="13" customFormat="1" x14ac:dyDescent="0.55000000000000004">
      <c r="B20" s="59" t="s">
        <v>1294</v>
      </c>
      <c r="E20"/>
      <c r="F20" s="15"/>
      <c r="G20" s="15"/>
      <c r="H20" s="15"/>
      <c r="I20" s="15"/>
      <c r="J20" s="22"/>
      <c r="K20" s="15"/>
      <c r="L20" s="15"/>
      <c r="M20"/>
      <c r="N20" s="42"/>
      <c r="O20" s="15"/>
      <c r="P20" s="51"/>
      <c r="Q20" s="22"/>
      <c r="R20" s="42"/>
      <c r="S20"/>
      <c r="T20"/>
      <c r="U20"/>
      <c r="V20"/>
      <c r="W20"/>
      <c r="X20"/>
      <c r="Y20" s="15"/>
      <c r="Z20"/>
      <c r="AA20"/>
      <c r="AF20" s="16"/>
    </row>
    <row r="21" spans="2:32" s="13" customFormat="1" x14ac:dyDescent="0.55000000000000004">
      <c r="B21" s="12"/>
      <c r="E21"/>
      <c r="F21" s="15"/>
      <c r="G21" s="15"/>
      <c r="H21" s="15"/>
      <c r="I21" s="15"/>
      <c r="J21" s="22"/>
      <c r="K21" s="15"/>
      <c r="L21" s="15"/>
      <c r="M21"/>
      <c r="N21" s="42"/>
      <c r="O21" s="15"/>
      <c r="P21" s="51"/>
      <c r="Q21" s="22"/>
      <c r="R21" s="42"/>
      <c r="S21"/>
      <c r="T21"/>
      <c r="U21"/>
      <c r="V21"/>
      <c r="W21"/>
      <c r="X21"/>
      <c r="Y21" s="15"/>
      <c r="Z21"/>
      <c r="AA21"/>
      <c r="AF21" s="16"/>
    </row>
    <row r="22" spans="2:32" s="13" customFormat="1" x14ac:dyDescent="0.55000000000000004">
      <c r="B22" s="60" t="s">
        <v>1295</v>
      </c>
      <c r="E22"/>
      <c r="F22" s="15"/>
      <c r="G22" s="15"/>
      <c r="H22" s="15"/>
      <c r="I22" s="15"/>
      <c r="J22" s="22"/>
      <c r="K22" s="15"/>
      <c r="L22" s="15"/>
      <c r="M22"/>
      <c r="N22" s="42"/>
      <c r="O22" s="15"/>
      <c r="P22" s="51"/>
      <c r="Q22" s="22"/>
      <c r="R22" s="42"/>
      <c r="S22"/>
      <c r="T22"/>
      <c r="U22"/>
      <c r="V22"/>
      <c r="W22"/>
      <c r="X22"/>
      <c r="Y22" s="15"/>
      <c r="Z22"/>
      <c r="AA22"/>
      <c r="AF22" s="16"/>
    </row>
    <row r="23" spans="2:32" s="13" customFormat="1" x14ac:dyDescent="0.55000000000000004">
      <c r="B23" s="59" t="s">
        <v>1297</v>
      </c>
      <c r="E23"/>
      <c r="F23" s="15"/>
      <c r="G23" s="15"/>
      <c r="H23" s="15"/>
      <c r="I23" s="15"/>
      <c r="J23" s="22"/>
      <c r="K23" s="15"/>
      <c r="L23" s="15"/>
      <c r="M23"/>
      <c r="N23" s="42"/>
      <c r="O23" s="15"/>
      <c r="P23" s="51"/>
      <c r="Q23" s="22"/>
      <c r="R23" s="42"/>
      <c r="S23"/>
      <c r="T23"/>
      <c r="U23"/>
      <c r="V23"/>
      <c r="W23"/>
      <c r="X23"/>
      <c r="Y23" s="15"/>
      <c r="Z23"/>
      <c r="AA23"/>
      <c r="AF23" s="16"/>
    </row>
    <row r="24" spans="2:32" s="13" customFormat="1" x14ac:dyDescent="0.55000000000000004">
      <c r="B24" s="61" t="s">
        <v>1296</v>
      </c>
      <c r="E24"/>
      <c r="F24" s="15"/>
      <c r="G24" s="15"/>
      <c r="H24" s="15"/>
      <c r="I24" s="15"/>
      <c r="J24" s="22"/>
      <c r="K24" s="15"/>
      <c r="L24" s="15"/>
      <c r="M24"/>
      <c r="N24" s="42"/>
      <c r="O24" s="15"/>
      <c r="P24" s="51"/>
      <c r="Q24" s="22"/>
      <c r="R24" s="42"/>
      <c r="S24"/>
      <c r="T24"/>
      <c r="U24"/>
      <c r="V24"/>
      <c r="W24"/>
      <c r="X24"/>
      <c r="Y24" s="15"/>
      <c r="Z24"/>
      <c r="AA24"/>
      <c r="AF24" s="16"/>
    </row>
    <row r="25" spans="2:32" s="13" customFormat="1" x14ac:dyDescent="0.55000000000000004">
      <c r="B25" s="12"/>
      <c r="E25"/>
      <c r="F25" s="15"/>
      <c r="G25" s="15"/>
      <c r="H25" s="15"/>
      <c r="I25" s="15"/>
      <c r="J25" s="22"/>
      <c r="K25" s="15"/>
      <c r="L25" s="15"/>
      <c r="M25"/>
      <c r="N25" s="42"/>
      <c r="O25" s="15"/>
      <c r="P25" s="51"/>
      <c r="Q25" s="22"/>
      <c r="R25" s="42"/>
      <c r="S25"/>
      <c r="T25"/>
      <c r="U25"/>
      <c r="V25"/>
      <c r="W25"/>
      <c r="X25"/>
      <c r="Y25" s="15"/>
      <c r="Z25"/>
      <c r="AA25"/>
      <c r="AF25" s="16"/>
    </row>
    <row r="26" spans="2:32" s="13" customFormat="1" x14ac:dyDescent="0.55000000000000004">
      <c r="B26" s="59" t="s">
        <v>1300</v>
      </c>
      <c r="E26"/>
      <c r="F26" s="15"/>
      <c r="G26" s="15"/>
      <c r="H26" s="15"/>
      <c r="I26" s="15"/>
      <c r="J26" s="22"/>
      <c r="K26" s="15"/>
      <c r="L26" s="15"/>
      <c r="M26"/>
      <c r="N26" s="42"/>
      <c r="O26" s="15"/>
      <c r="P26" s="51"/>
      <c r="Q26" s="22"/>
      <c r="R26" s="42"/>
      <c r="S26"/>
      <c r="T26"/>
      <c r="U26"/>
      <c r="V26"/>
      <c r="W26"/>
      <c r="X26"/>
      <c r="Y26" s="15"/>
      <c r="Z26"/>
      <c r="AA26"/>
      <c r="AF26" s="16"/>
    </row>
    <row r="27" spans="2:32" s="13" customFormat="1" x14ac:dyDescent="0.55000000000000004">
      <c r="B27" s="59" t="s">
        <v>1301</v>
      </c>
      <c r="E27"/>
      <c r="F27" s="15"/>
      <c r="G27" s="15"/>
      <c r="H27" s="15"/>
      <c r="I27" s="15"/>
      <c r="J27" s="22"/>
      <c r="K27" s="15"/>
      <c r="L27" s="15"/>
      <c r="M27"/>
      <c r="N27" s="42"/>
      <c r="O27" s="15"/>
      <c r="P27" s="51"/>
      <c r="Q27" s="22"/>
      <c r="R27" s="42"/>
      <c r="S27"/>
      <c r="T27"/>
      <c r="U27"/>
      <c r="V27"/>
      <c r="W27"/>
      <c r="X27"/>
      <c r="Y27" s="15"/>
      <c r="Z27"/>
      <c r="AA27"/>
      <c r="AF27" s="16"/>
    </row>
    <row r="28" spans="2:32" s="13" customFormat="1" x14ac:dyDescent="0.55000000000000004">
      <c r="B28" s="59" t="s">
        <v>1302</v>
      </c>
      <c r="E28"/>
      <c r="F28" s="15"/>
      <c r="G28" s="15"/>
      <c r="H28" s="15"/>
      <c r="I28" s="15"/>
      <c r="J28" s="22"/>
      <c r="K28" s="15"/>
      <c r="L28" s="15"/>
      <c r="M28"/>
      <c r="N28" s="42"/>
      <c r="O28" s="15"/>
      <c r="P28" s="51"/>
      <c r="Q28" s="22"/>
      <c r="R28" s="42"/>
      <c r="S28"/>
      <c r="T28"/>
      <c r="U28"/>
      <c r="V28"/>
      <c r="W28"/>
      <c r="X28"/>
      <c r="Y28" s="15"/>
      <c r="Z28"/>
      <c r="AA28"/>
      <c r="AF28" s="16"/>
    </row>
    <row r="29" spans="2:32" s="13" customFormat="1" x14ac:dyDescent="0.55000000000000004">
      <c r="B29" s="59" t="s">
        <v>1303</v>
      </c>
      <c r="E29"/>
      <c r="F29" s="15"/>
      <c r="G29" s="15"/>
      <c r="H29" s="15"/>
      <c r="I29" s="15"/>
      <c r="J29" s="22"/>
      <c r="K29" s="15"/>
      <c r="L29" s="15"/>
      <c r="M29"/>
      <c r="N29" s="42"/>
      <c r="O29" s="15"/>
      <c r="P29" s="51"/>
      <c r="Q29" s="22"/>
      <c r="R29" s="42"/>
      <c r="S29"/>
      <c r="T29"/>
      <c r="U29"/>
      <c r="V29"/>
      <c r="W29"/>
      <c r="X29"/>
      <c r="Y29" s="15"/>
      <c r="Z29"/>
      <c r="AA29"/>
      <c r="AF29" s="16"/>
    </row>
    <row r="30" spans="2:32" s="13" customFormat="1" x14ac:dyDescent="0.55000000000000004">
      <c r="B30" s="59" t="s">
        <v>1304</v>
      </c>
      <c r="E30"/>
      <c r="F30" s="15"/>
      <c r="G30" s="15"/>
      <c r="H30" s="15"/>
      <c r="I30" s="15"/>
      <c r="J30" s="22"/>
      <c r="K30" s="15"/>
      <c r="L30" s="15"/>
      <c r="M30"/>
      <c r="N30" s="42"/>
      <c r="O30" s="15"/>
      <c r="P30" s="51"/>
      <c r="Q30" s="22"/>
      <c r="R30" s="42"/>
      <c r="S30"/>
      <c r="T30"/>
      <c r="U30"/>
      <c r="V30"/>
      <c r="W30"/>
      <c r="X30"/>
      <c r="Y30" s="15"/>
      <c r="Z30"/>
      <c r="AA30"/>
      <c r="AF30" s="16"/>
    </row>
    <row r="31" spans="2:32" s="13" customFormat="1" x14ac:dyDescent="0.55000000000000004">
      <c r="B31" s="61" t="s">
        <v>1298</v>
      </c>
      <c r="E31"/>
      <c r="F31" s="15"/>
      <c r="G31" s="15"/>
      <c r="H31" s="15"/>
      <c r="I31" s="15"/>
      <c r="J31" s="22"/>
      <c r="K31" s="15"/>
      <c r="L31" s="15"/>
      <c r="M31"/>
      <c r="N31" s="42"/>
      <c r="O31" s="15"/>
      <c r="P31" s="51"/>
      <c r="Q31" s="22"/>
      <c r="R31" s="42"/>
      <c r="S31"/>
      <c r="T31"/>
      <c r="U31"/>
      <c r="V31"/>
      <c r="W31"/>
      <c r="X31"/>
      <c r="Y31" s="15"/>
      <c r="Z31"/>
      <c r="AA31"/>
      <c r="AF31" s="16"/>
    </row>
    <row r="32" spans="2:32" s="13" customFormat="1" x14ac:dyDescent="0.55000000000000004">
      <c r="B32" s="61" t="s">
        <v>1299</v>
      </c>
      <c r="E32"/>
      <c r="F32" s="15"/>
      <c r="G32" s="15"/>
      <c r="H32" s="15"/>
      <c r="I32" s="15"/>
      <c r="J32" s="22"/>
      <c r="K32" s="15"/>
      <c r="L32" s="15"/>
      <c r="M32"/>
      <c r="N32" s="42"/>
      <c r="O32" s="15"/>
      <c r="P32" s="51"/>
      <c r="Q32" s="22"/>
      <c r="R32" s="42"/>
      <c r="S32"/>
      <c r="T32"/>
      <c r="U32"/>
      <c r="V32"/>
      <c r="W32"/>
      <c r="X32"/>
      <c r="Y32" s="15"/>
      <c r="Z32"/>
      <c r="AA32"/>
      <c r="AF32" s="16"/>
    </row>
    <row r="33" spans="2:32" s="13" customFormat="1" x14ac:dyDescent="0.55000000000000004">
      <c r="B33" s="12"/>
      <c r="E33"/>
      <c r="F33" s="15"/>
      <c r="G33" s="15"/>
      <c r="H33" s="15"/>
      <c r="I33" s="15"/>
      <c r="J33" s="22"/>
      <c r="K33" s="15"/>
      <c r="L33" s="15"/>
      <c r="M33"/>
      <c r="N33" s="42"/>
      <c r="O33" s="15"/>
      <c r="P33" s="51"/>
      <c r="Q33" s="22"/>
      <c r="R33" s="42"/>
      <c r="S33"/>
      <c r="T33"/>
      <c r="U33"/>
      <c r="V33"/>
      <c r="W33"/>
      <c r="X33"/>
      <c r="Y33" s="15"/>
      <c r="Z33"/>
      <c r="AA33"/>
      <c r="AF33" s="16"/>
    </row>
    <row r="34" spans="2:32" s="13" customFormat="1" x14ac:dyDescent="0.55000000000000004">
      <c r="B34" s="59" t="s">
        <v>1311</v>
      </c>
      <c r="E34"/>
      <c r="F34" s="15"/>
      <c r="G34" s="15"/>
      <c r="H34" s="15"/>
      <c r="I34" s="15"/>
      <c r="J34" s="22"/>
      <c r="K34" s="15"/>
      <c r="L34" s="15"/>
      <c r="M34"/>
      <c r="N34" s="42"/>
      <c r="O34" s="15"/>
      <c r="P34" s="51"/>
      <c r="Q34" s="22"/>
      <c r="R34" s="42"/>
      <c r="S34"/>
      <c r="T34"/>
      <c r="U34"/>
      <c r="V34"/>
      <c r="W34"/>
      <c r="X34"/>
      <c r="Y34" s="15"/>
      <c r="Z34"/>
      <c r="AA34"/>
      <c r="AF34" s="16"/>
    </row>
    <row r="35" spans="2:32" s="13" customFormat="1" x14ac:dyDescent="0.55000000000000004">
      <c r="B35" s="59" t="s">
        <v>1313</v>
      </c>
      <c r="E35"/>
      <c r="F35" s="15"/>
      <c r="G35" s="15"/>
      <c r="H35" s="15"/>
      <c r="I35" s="15"/>
      <c r="J35" s="22"/>
      <c r="K35" s="15"/>
      <c r="L35" s="15"/>
      <c r="M35"/>
      <c r="N35" s="42"/>
      <c r="O35" s="15"/>
      <c r="P35" s="51"/>
      <c r="Q35" s="22"/>
      <c r="R35" s="42"/>
      <c r="S35"/>
      <c r="T35"/>
      <c r="U35"/>
      <c r="V35"/>
      <c r="W35"/>
      <c r="X35"/>
      <c r="Y35" s="15"/>
      <c r="Z35"/>
      <c r="AA35"/>
      <c r="AF35" s="16"/>
    </row>
    <row r="36" spans="2:32" s="13" customFormat="1" x14ac:dyDescent="0.55000000000000004">
      <c r="B36" s="61" t="s">
        <v>1305</v>
      </c>
      <c r="E36"/>
      <c r="F36" s="15"/>
      <c r="G36" s="15"/>
      <c r="H36" s="15"/>
      <c r="I36" s="15"/>
      <c r="J36" s="22"/>
      <c r="K36" s="15"/>
      <c r="L36" s="15"/>
      <c r="M36"/>
      <c r="N36" s="42"/>
      <c r="O36" s="15"/>
      <c r="P36" s="51"/>
      <c r="Q36" s="22"/>
      <c r="R36" s="42"/>
      <c r="S36"/>
      <c r="T36"/>
      <c r="U36"/>
      <c r="V36"/>
      <c r="W36"/>
      <c r="X36"/>
      <c r="Y36" s="15"/>
      <c r="Z36"/>
      <c r="AA36"/>
      <c r="AF36" s="16"/>
    </row>
    <row r="37" spans="2:32" s="13" customFormat="1" x14ac:dyDescent="0.55000000000000004">
      <c r="B37" s="59" t="s">
        <v>1306</v>
      </c>
      <c r="E37"/>
      <c r="F37" s="15"/>
      <c r="G37" s="15"/>
      <c r="H37" s="15"/>
      <c r="I37" s="15"/>
      <c r="J37" s="22"/>
      <c r="K37" s="15"/>
      <c r="L37" s="15"/>
      <c r="M37"/>
      <c r="N37" s="42"/>
      <c r="O37" s="15"/>
      <c r="P37" s="51"/>
      <c r="Q37" s="22"/>
      <c r="R37" s="42"/>
      <c r="S37"/>
      <c r="T37"/>
      <c r="U37"/>
      <c r="V37"/>
      <c r="W37"/>
      <c r="X37"/>
      <c r="Y37" s="15"/>
      <c r="Z37"/>
      <c r="AA37"/>
      <c r="AF37" s="16"/>
    </row>
    <row r="38" spans="2:32" s="13" customFormat="1" x14ac:dyDescent="0.55000000000000004">
      <c r="B38" s="59" t="s">
        <v>1312</v>
      </c>
      <c r="E38"/>
      <c r="F38" s="15"/>
      <c r="G38" s="15"/>
      <c r="H38" s="15"/>
      <c r="I38" s="15"/>
      <c r="J38" s="22"/>
      <c r="K38" s="15"/>
      <c r="L38" s="15"/>
      <c r="M38"/>
      <c r="N38" s="42"/>
      <c r="O38" s="15"/>
      <c r="P38" s="51"/>
      <c r="Q38" s="22"/>
      <c r="R38" s="42"/>
      <c r="S38"/>
      <c r="T38"/>
      <c r="U38"/>
      <c r="V38"/>
      <c r="W38"/>
      <c r="X38"/>
      <c r="Y38" s="15"/>
      <c r="Z38"/>
      <c r="AA38"/>
      <c r="AF38" s="16"/>
    </row>
    <row r="39" spans="2:32" s="13" customFormat="1" x14ac:dyDescent="0.55000000000000004">
      <c r="B39" s="59" t="s">
        <v>1314</v>
      </c>
      <c r="E39"/>
      <c r="F39" s="15"/>
      <c r="G39" s="15"/>
      <c r="H39" s="15"/>
      <c r="I39" s="15"/>
      <c r="J39" s="22"/>
      <c r="K39" s="15"/>
      <c r="L39" s="15"/>
      <c r="M39"/>
      <c r="N39" s="42"/>
      <c r="O39" s="15"/>
      <c r="P39" s="51"/>
      <c r="Q39" s="22"/>
      <c r="R39" s="42"/>
      <c r="S39"/>
      <c r="T39"/>
      <c r="U39"/>
      <c r="V39"/>
      <c r="W39"/>
      <c r="X39"/>
      <c r="Y39" s="15"/>
      <c r="Z39"/>
      <c r="AA39"/>
      <c r="AF39" s="16"/>
    </row>
    <row r="40" spans="2:32" s="13" customFormat="1" x14ac:dyDescent="0.55000000000000004">
      <c r="B40" s="59" t="s">
        <v>1315</v>
      </c>
      <c r="E40"/>
      <c r="F40" s="15"/>
      <c r="G40" s="15"/>
      <c r="H40" s="15"/>
      <c r="I40" s="15"/>
      <c r="J40" s="22"/>
      <c r="K40" s="15"/>
      <c r="L40" s="15"/>
      <c r="M40"/>
      <c r="N40" s="42"/>
      <c r="O40" s="15"/>
      <c r="P40" s="51"/>
      <c r="Q40" s="22"/>
      <c r="R40" s="42"/>
      <c r="S40"/>
      <c r="T40"/>
      <c r="U40"/>
      <c r="V40"/>
      <c r="W40"/>
      <c r="X40"/>
      <c r="Y40" s="15"/>
      <c r="Z40"/>
      <c r="AA40"/>
      <c r="AF40" s="16"/>
    </row>
    <row r="41" spans="2:32" s="13" customFormat="1" x14ac:dyDescent="0.55000000000000004">
      <c r="B41" s="59" t="s">
        <v>1316</v>
      </c>
      <c r="E41"/>
      <c r="F41" s="15"/>
      <c r="G41" s="15"/>
      <c r="H41" s="15"/>
      <c r="I41" s="15"/>
      <c r="J41" s="22"/>
      <c r="K41" s="15"/>
      <c r="L41" s="15"/>
      <c r="M41"/>
      <c r="N41" s="42"/>
      <c r="O41" s="15"/>
      <c r="P41" s="51"/>
      <c r="Q41" s="22"/>
      <c r="R41" s="42"/>
      <c r="S41"/>
      <c r="T41"/>
      <c r="U41"/>
      <c r="V41"/>
      <c r="W41"/>
      <c r="X41"/>
      <c r="Y41" s="15"/>
      <c r="Z41"/>
      <c r="AA41"/>
      <c r="AF41" s="16"/>
    </row>
    <row r="42" spans="2:32" s="13" customFormat="1" x14ac:dyDescent="0.55000000000000004">
      <c r="B42" s="59" t="s">
        <v>1317</v>
      </c>
      <c r="E42"/>
      <c r="F42" s="15"/>
      <c r="G42" s="15"/>
      <c r="H42" s="15"/>
      <c r="I42" s="15"/>
      <c r="J42" s="22"/>
      <c r="K42" s="15"/>
      <c r="L42" s="15"/>
      <c r="M42"/>
      <c r="N42" s="42"/>
      <c r="O42" s="15"/>
      <c r="P42" s="51"/>
      <c r="Q42" s="22"/>
      <c r="R42" s="42"/>
      <c r="S42"/>
      <c r="T42"/>
      <c r="U42"/>
      <c r="V42"/>
      <c r="W42"/>
      <c r="X42"/>
      <c r="Y42" s="15"/>
      <c r="Z42"/>
      <c r="AA42"/>
      <c r="AF42" s="16"/>
    </row>
    <row r="43" spans="2:32" s="13" customFormat="1" x14ac:dyDescent="0.55000000000000004">
      <c r="B43" s="61" t="s">
        <v>1307</v>
      </c>
      <c r="E43"/>
      <c r="F43" s="15"/>
      <c r="G43" s="15"/>
      <c r="H43" s="15"/>
      <c r="I43" s="15"/>
      <c r="J43" s="22"/>
      <c r="K43" s="15"/>
      <c r="L43" s="15"/>
      <c r="M43"/>
      <c r="N43" s="42"/>
      <c r="O43" s="15"/>
      <c r="P43" s="51"/>
      <c r="Q43" s="22"/>
      <c r="R43" s="42"/>
      <c r="S43"/>
      <c r="T43"/>
      <c r="U43"/>
      <c r="V43"/>
      <c r="W43"/>
      <c r="X43"/>
      <c r="Y43" s="15"/>
      <c r="Z43"/>
      <c r="AA43"/>
      <c r="AF43" s="16"/>
    </row>
    <row r="44" spans="2:32" s="13" customFormat="1" x14ac:dyDescent="0.55000000000000004">
      <c r="B44" s="61" t="s">
        <v>1308</v>
      </c>
      <c r="E44"/>
      <c r="F44" s="15"/>
      <c r="G44" s="15"/>
      <c r="H44" s="15"/>
      <c r="I44" s="15"/>
      <c r="J44" s="22"/>
      <c r="K44" s="15"/>
      <c r="L44" s="15"/>
      <c r="M44"/>
      <c r="N44" s="42"/>
      <c r="O44" s="15"/>
      <c r="P44" s="51"/>
      <c r="Q44" s="22"/>
      <c r="R44" s="42"/>
      <c r="S44"/>
      <c r="T44"/>
      <c r="U44"/>
      <c r="V44"/>
      <c r="W44"/>
      <c r="X44"/>
      <c r="Y44" s="15"/>
      <c r="Z44"/>
      <c r="AA44"/>
      <c r="AF44" s="16"/>
    </row>
    <row r="45" spans="2:32" s="13" customFormat="1" x14ac:dyDescent="0.55000000000000004">
      <c r="B45" s="59" t="s">
        <v>1309</v>
      </c>
      <c r="E45"/>
      <c r="F45" s="15"/>
      <c r="G45" s="15"/>
      <c r="H45" s="15"/>
      <c r="I45" s="15"/>
      <c r="J45" s="22"/>
      <c r="K45" s="15"/>
      <c r="L45" s="15"/>
      <c r="M45"/>
      <c r="N45" s="42"/>
      <c r="O45" s="15"/>
      <c r="P45" s="51"/>
      <c r="Q45" s="22"/>
      <c r="R45" s="42"/>
      <c r="S45"/>
      <c r="T45"/>
      <c r="U45"/>
      <c r="V45"/>
      <c r="W45"/>
      <c r="X45"/>
      <c r="Y45" s="15"/>
      <c r="Z45"/>
      <c r="AA45"/>
      <c r="AF45" s="16"/>
    </row>
    <row r="46" spans="2:32" s="13" customFormat="1" x14ac:dyDescent="0.55000000000000004">
      <c r="B46" s="59" t="s">
        <v>1318</v>
      </c>
      <c r="E46"/>
      <c r="F46" s="15"/>
      <c r="G46" s="15"/>
      <c r="H46" s="15"/>
      <c r="I46" s="15"/>
      <c r="J46" s="22"/>
      <c r="K46" s="15"/>
      <c r="L46" s="15"/>
      <c r="M46"/>
      <c r="N46" s="42"/>
      <c r="O46" s="15"/>
      <c r="P46" s="51"/>
      <c r="Q46" s="22"/>
      <c r="R46" s="42"/>
      <c r="S46"/>
      <c r="T46"/>
      <c r="U46"/>
      <c r="V46"/>
      <c r="W46"/>
      <c r="X46"/>
      <c r="Y46" s="15"/>
      <c r="Z46"/>
      <c r="AA46"/>
      <c r="AF46" s="16"/>
    </row>
    <row r="47" spans="2:32" s="13" customFormat="1" x14ac:dyDescent="0.55000000000000004">
      <c r="B47" s="61" t="s">
        <v>1310</v>
      </c>
      <c r="E47"/>
      <c r="F47" s="15"/>
      <c r="G47" s="15"/>
      <c r="H47" s="15"/>
      <c r="I47" s="15"/>
      <c r="J47" s="22"/>
      <c r="K47" s="15"/>
      <c r="L47" s="15"/>
      <c r="M47"/>
      <c r="N47" s="42"/>
      <c r="O47" s="15"/>
      <c r="P47" s="51"/>
      <c r="Q47" s="22"/>
      <c r="R47" s="42"/>
      <c r="S47"/>
      <c r="T47"/>
      <c r="U47"/>
      <c r="V47"/>
      <c r="W47"/>
      <c r="X47"/>
      <c r="Y47" s="15"/>
      <c r="Z47"/>
      <c r="AA47"/>
      <c r="AF47" s="16"/>
    </row>
    <row r="48" spans="2:32" s="13" customFormat="1" x14ac:dyDescent="0.55000000000000004">
      <c r="B48" s="12" t="s">
        <v>1199</v>
      </c>
      <c r="E48"/>
      <c r="F48" s="15"/>
      <c r="G48" s="15"/>
      <c r="H48" s="15"/>
      <c r="I48" s="15"/>
      <c r="J48" s="22"/>
      <c r="K48" s="15"/>
      <c r="L48" s="15"/>
      <c r="M48"/>
      <c r="N48" s="42"/>
      <c r="O48" s="15"/>
      <c r="P48" s="51"/>
      <c r="Q48" s="22"/>
      <c r="R48" s="42"/>
      <c r="S48"/>
      <c r="T48"/>
      <c r="U48"/>
      <c r="V48"/>
      <c r="W48"/>
      <c r="X48"/>
      <c r="Y48" s="15"/>
      <c r="Z48"/>
      <c r="AA48"/>
      <c r="AF48" s="16"/>
    </row>
    <row r="49" spans="1:32" s="13" customFormat="1" x14ac:dyDescent="0.55000000000000004">
      <c r="B49" s="59" t="s">
        <v>1321</v>
      </c>
      <c r="E49"/>
      <c r="F49" s="15"/>
      <c r="G49" s="15"/>
      <c r="H49" s="15"/>
      <c r="I49" s="15"/>
      <c r="J49" s="22"/>
      <c r="K49" s="15"/>
      <c r="L49" s="15"/>
      <c r="M49"/>
      <c r="N49" s="42"/>
      <c r="O49" s="15"/>
      <c r="P49" s="51"/>
      <c r="Q49" s="22"/>
      <c r="R49" s="42"/>
      <c r="S49"/>
      <c r="T49"/>
      <c r="U49"/>
      <c r="V49"/>
      <c r="W49"/>
      <c r="X49"/>
      <c r="Y49" s="15"/>
      <c r="Z49"/>
      <c r="AA49"/>
      <c r="AF49" s="16"/>
    </row>
    <row r="50" spans="1:32" s="13" customFormat="1" x14ac:dyDescent="0.55000000000000004">
      <c r="B50" s="60" t="s">
        <v>1319</v>
      </c>
      <c r="E50"/>
      <c r="F50" s="15"/>
      <c r="G50" s="15"/>
      <c r="H50" s="15"/>
      <c r="I50" s="15"/>
      <c r="J50" s="22"/>
      <c r="K50" s="15"/>
      <c r="L50" s="15"/>
      <c r="M50"/>
      <c r="N50" s="42"/>
      <c r="O50" s="15"/>
      <c r="P50" s="51"/>
      <c r="Q50" s="22"/>
      <c r="R50" s="42"/>
      <c r="S50"/>
      <c r="T50"/>
      <c r="U50"/>
      <c r="V50"/>
      <c r="W50"/>
      <c r="X50"/>
      <c r="Y50" s="15"/>
      <c r="Z50"/>
      <c r="AA50"/>
      <c r="AF50" s="16"/>
    </row>
    <row r="51" spans="1:32" s="13" customFormat="1" x14ac:dyDescent="0.55000000000000004">
      <c r="B51" s="60" t="s">
        <v>1320</v>
      </c>
      <c r="E51"/>
      <c r="F51" s="15"/>
      <c r="G51" s="15"/>
      <c r="H51" s="15"/>
      <c r="I51" s="15"/>
      <c r="J51" s="22"/>
      <c r="K51" s="15"/>
      <c r="L51" s="15"/>
      <c r="M51"/>
      <c r="N51" s="42"/>
      <c r="O51" s="15"/>
      <c r="P51" s="51"/>
      <c r="Q51" s="22"/>
      <c r="R51" s="42"/>
      <c r="S51"/>
      <c r="T51"/>
      <c r="U51"/>
      <c r="V51"/>
      <c r="W51"/>
      <c r="X51"/>
      <c r="Y51" s="15"/>
      <c r="Z51"/>
      <c r="AA51"/>
      <c r="AF51" s="16"/>
    </row>
    <row r="52" spans="1:32" s="13" customFormat="1" x14ac:dyDescent="0.55000000000000004">
      <c r="B52" s="14"/>
      <c r="C52" s="13" t="str" cm="1">
        <f t="array" aca="1" ref="C52" ca="1">MID(CELL("filename", A1), FIND("]", CELL("filename", A1)) + 1, 255)</f>
        <v>ABBÁ, PADRE</v>
      </c>
      <c r="E52"/>
      <c r="F52" s="15"/>
      <c r="G52" s="15"/>
      <c r="H52" s="15"/>
      <c r="I52" s="15"/>
      <c r="J52" s="22"/>
      <c r="K52" s="15"/>
      <c r="L52" s="15"/>
      <c r="M52"/>
      <c r="N52" s="42"/>
      <c r="O52" s="15"/>
      <c r="P52" s="51"/>
      <c r="Q52" s="22"/>
      <c r="R52" s="42"/>
      <c r="S52"/>
      <c r="T52"/>
      <c r="U52"/>
      <c r="V52"/>
      <c r="W52"/>
      <c r="X52"/>
      <c r="Y52" s="15"/>
      <c r="Z52"/>
      <c r="AA52"/>
      <c r="AF52" s="16"/>
    </row>
    <row r="53" spans="1:32" s="13" customFormat="1" x14ac:dyDescent="0.55000000000000004">
      <c r="B53" s="12" t="str">
        <f>_xlfn.CONCAT("const NOMBREDELCANTO = ","""",C53,"""",";")</f>
        <v>const NOMBREDELCANTO = "ABBÁ, PADRE";</v>
      </c>
      <c r="C53" s="13" t="str">
        <f>find!D18</f>
        <v>ABBÁ, PADRE</v>
      </c>
      <c r="E53"/>
      <c r="F53" s="15"/>
      <c r="G53" s="15"/>
      <c r="H53" s="15"/>
      <c r="I53" s="15"/>
      <c r="J53" s="22"/>
      <c r="K53" s="15"/>
      <c r="L53" s="15"/>
      <c r="M53"/>
      <c r="N53" s="42"/>
      <c r="O53" s="15"/>
      <c r="P53" s="51"/>
      <c r="Q53" s="22"/>
      <c r="R53" s="42"/>
      <c r="S53"/>
      <c r="T53"/>
      <c r="U53"/>
      <c r="V53"/>
      <c r="W53"/>
      <c r="X53"/>
      <c r="Y53" s="15"/>
      <c r="Z53"/>
      <c r="AA53"/>
      <c r="AF53" s="16"/>
    </row>
    <row r="54" spans="1:32" x14ac:dyDescent="0.55000000000000004">
      <c r="C54" s="13" t="str">
        <f>find!B18</f>
        <v>abbapadre</v>
      </c>
    </row>
    <row r="55" spans="1:32" s="13" customFormat="1" x14ac:dyDescent="0.55000000000000004">
      <c r="B55" s="58" t="s">
        <v>1322</v>
      </c>
      <c r="E55"/>
      <c r="F55" s="15"/>
      <c r="G55" s="15"/>
      <c r="H55" s="15"/>
      <c r="I55" s="15"/>
      <c r="J55" s="22"/>
      <c r="K55" s="15"/>
      <c r="L55" s="15"/>
      <c r="M55"/>
      <c r="N55" s="42"/>
      <c r="O55" s="15"/>
      <c r="P55" s="51"/>
      <c r="Q55" s="22"/>
      <c r="R55" s="42"/>
      <c r="S55"/>
      <c r="T55"/>
      <c r="U55"/>
      <c r="V55"/>
      <c r="W55"/>
      <c r="X55"/>
      <c r="Y55" s="15"/>
      <c r="Z55"/>
      <c r="AA55"/>
      <c r="AF55" s="16"/>
    </row>
    <row r="56" spans="1:32" s="13" customFormat="1" x14ac:dyDescent="0.55000000000000004">
      <c r="B56" s="14" t="s">
        <v>1204</v>
      </c>
      <c r="E56"/>
      <c r="F56" s="15"/>
      <c r="G56" s="15"/>
      <c r="H56" s="15"/>
      <c r="I56" s="15"/>
      <c r="J56" s="22"/>
      <c r="K56" s="15"/>
      <c r="L56" s="15"/>
      <c r="M56"/>
      <c r="N56" s="42"/>
      <c r="O56" s="15"/>
      <c r="P56" s="51"/>
      <c r="Q56" s="22"/>
      <c r="R56" s="42"/>
      <c r="S56"/>
      <c r="T56"/>
      <c r="U56"/>
      <c r="V56"/>
      <c r="W56"/>
      <c r="X56"/>
      <c r="Y56" s="15"/>
      <c r="Z56"/>
      <c r="AA56"/>
      <c r="AF56" s="16"/>
    </row>
    <row r="57" spans="1:32" s="13" customFormat="1" x14ac:dyDescent="0.55000000000000004">
      <c r="B57" s="14" t="s">
        <v>1205</v>
      </c>
      <c r="E57"/>
      <c r="F57" s="15"/>
      <c r="G57" s="15"/>
      <c r="H57" s="15"/>
      <c r="I57" s="15"/>
      <c r="J57" s="22"/>
      <c r="K57" s="15"/>
      <c r="L57" s="15"/>
      <c r="M57"/>
      <c r="N57" s="42"/>
      <c r="O57" s="15"/>
      <c r="P57" s="51"/>
      <c r="Q57" s="22"/>
      <c r="R57" s="42"/>
      <c r="S57"/>
      <c r="T57"/>
      <c r="U57"/>
      <c r="V57"/>
      <c r="W57"/>
      <c r="X57"/>
      <c r="Y57" s="15"/>
      <c r="Z57"/>
      <c r="AA57"/>
      <c r="AF57" s="16"/>
    </row>
    <row r="58" spans="1:32" x14ac:dyDescent="0.55000000000000004">
      <c r="B58" s="14" t="str">
        <f>_xlfn.CONCAT("      salmo: ","""",C58,"""",",")</f>
        <v xml:space="preserve">      salmo: "Romanos 8,15–17",</v>
      </c>
      <c r="C58" s="13" t="str">
        <f>find!E18</f>
        <v>Romanos 8,15–17</v>
      </c>
    </row>
    <row r="59" spans="1:32" x14ac:dyDescent="0.55000000000000004">
      <c r="B59" s="14" t="str">
        <f>_xlfn.CONCAT("      dbnos: ","""",C59,"""",",")</f>
        <v xml:space="preserve">      dbnos: "7",</v>
      </c>
      <c r="C59" s="13">
        <f>find!A18</f>
        <v>7</v>
      </c>
    </row>
    <row r="61" spans="1:32" x14ac:dyDescent="0.55000000000000004">
      <c r="B61" s="60" t="s">
        <v>1323</v>
      </c>
    </row>
    <row r="63" spans="1:32" x14ac:dyDescent="0.55000000000000004">
      <c r="B63" s="59" t="s">
        <v>1324</v>
      </c>
    </row>
    <row r="64" spans="1:32" ht="27" x14ac:dyDescent="0.65">
      <c r="A64" s="13">
        <v>1</v>
      </c>
      <c r="B64" s="14" t="str">
        <f>IF(E64="","",_xlfn.CONCAT("/* ",A64," */", "        ","""", C64,"""",","))</f>
        <v>/* 1 */        "No hemos recibido",</v>
      </c>
      <c r="C64" s="76" t="s">
        <v>1446</v>
      </c>
      <c r="D64" s="13">
        <v>12</v>
      </c>
      <c r="E64" s="74" t="s">
        <v>1123</v>
      </c>
      <c r="F64" s="79" t="s">
        <v>1214</v>
      </c>
      <c r="G64" s="80"/>
      <c r="H64" s="80"/>
      <c r="I64" s="74"/>
      <c r="J64" s="79"/>
      <c r="K64" s="80"/>
      <c r="L64" s="80"/>
      <c r="M64" s="15"/>
      <c r="O64" s="22"/>
      <c r="P64"/>
      <c r="Q64"/>
      <c r="R64"/>
      <c r="V64" s="15"/>
      <c r="Y64"/>
      <c r="AB64" s="15"/>
      <c r="AF64"/>
    </row>
    <row r="65" spans="1:32" ht="27" x14ac:dyDescent="0.65">
      <c r="A65" s="13">
        <f>+A64+1</f>
        <v>2</v>
      </c>
      <c r="B65" s="14" t="str">
        <f t="shared" ref="B65:B90" si="0">IF(E65="","",_xlfn.CONCAT("/* ",A65," */", "        ","""", C65,"""",","))</f>
        <v>/* 2 */        "el espíritu de siervos",</v>
      </c>
      <c r="C65" s="77" t="s">
        <v>1447</v>
      </c>
      <c r="D65" s="13">
        <v>13</v>
      </c>
      <c r="E65" s="75" t="s">
        <v>1178</v>
      </c>
      <c r="F65" s="82" t="s">
        <v>1214</v>
      </c>
      <c r="G65" s="83" t="s">
        <v>1123</v>
      </c>
      <c r="H65" s="83" t="s">
        <v>1214</v>
      </c>
      <c r="I65" s="75" t="s">
        <v>1450</v>
      </c>
      <c r="J65" s="82"/>
      <c r="K65" s="83" t="s">
        <v>1178</v>
      </c>
      <c r="L65" s="83"/>
      <c r="M65" s="15"/>
      <c r="O65" s="22"/>
      <c r="P65"/>
      <c r="Q65"/>
      <c r="R65"/>
      <c r="V65" s="15"/>
      <c r="Y65"/>
      <c r="AB65" s="15"/>
      <c r="AF65"/>
    </row>
    <row r="66" spans="1:32" ht="27" x14ac:dyDescent="0.65">
      <c r="A66" s="13">
        <f t="shared" ref="A66:A90" si="1">+A65+1</f>
        <v>3</v>
      </c>
      <c r="B66" s="14" t="str">
        <f t="shared" si="0"/>
        <v>/* 3 */        "para recaer en el temor,",</v>
      </c>
      <c r="C66" s="76" t="s">
        <v>1448</v>
      </c>
      <c r="D66" s="13">
        <v>14</v>
      </c>
      <c r="E66" s="74" t="s">
        <v>1150</v>
      </c>
      <c r="F66" s="79"/>
      <c r="G66" s="80" t="s">
        <v>1117</v>
      </c>
      <c r="H66" s="80"/>
      <c r="I66" s="74"/>
      <c r="J66" s="79"/>
      <c r="K66" s="80"/>
      <c r="L66" s="80"/>
      <c r="M66" s="15"/>
      <c r="O66" s="22"/>
      <c r="P66"/>
      <c r="Q66"/>
      <c r="R66"/>
      <c r="V66" s="15"/>
      <c r="Y66"/>
      <c r="AB66" s="15"/>
      <c r="AF66"/>
    </row>
    <row r="67" spans="1:32" ht="27" x14ac:dyDescent="0.65">
      <c r="A67" s="13">
        <f t="shared" si="1"/>
        <v>4</v>
      </c>
      <c r="B67" s="14" t="str">
        <f t="shared" si="0"/>
        <v>/* 4 */        "para recaer en el temor",</v>
      </c>
      <c r="C67" s="77" t="s">
        <v>1449</v>
      </c>
      <c r="D67" s="13">
        <v>15</v>
      </c>
      <c r="E67" s="75" t="s">
        <v>1150</v>
      </c>
      <c r="F67" s="82"/>
      <c r="G67" s="83" t="s">
        <v>1117</v>
      </c>
      <c r="H67" s="83"/>
      <c r="I67" s="75"/>
      <c r="J67" s="82"/>
      <c r="K67" s="83"/>
      <c r="L67" s="83"/>
      <c r="M67" s="15"/>
      <c r="O67" s="22"/>
      <c r="P67"/>
      <c r="Q67"/>
      <c r="R67"/>
      <c r="V67" s="15"/>
      <c r="Y67"/>
      <c r="AB67" s="15"/>
      <c r="AF67"/>
    </row>
    <row r="68" spans="1:32" ht="27" hidden="1" x14ac:dyDescent="0.65">
      <c r="A68" s="13">
        <f t="shared" si="1"/>
        <v>5</v>
      </c>
      <c r="B68" s="14" t="str">
        <f t="shared" si="0"/>
        <v/>
      </c>
      <c r="C68" s="76"/>
      <c r="D68" s="13">
        <v>5</v>
      </c>
      <c r="E68" s="74"/>
      <c r="F68" s="79"/>
      <c r="G68" s="80"/>
      <c r="H68" s="80"/>
      <c r="I68" s="74"/>
      <c r="J68" s="79"/>
      <c r="K68" s="80"/>
      <c r="L68" s="80"/>
      <c r="M68" s="15"/>
      <c r="O68" s="22"/>
      <c r="P68"/>
      <c r="Q68"/>
      <c r="R68"/>
      <c r="V68" s="15"/>
      <c r="Y68"/>
      <c r="AB68" s="15"/>
      <c r="AF68"/>
    </row>
    <row r="69" spans="1:32" ht="27" hidden="1" x14ac:dyDescent="0.65">
      <c r="A69" s="13">
        <f t="shared" si="1"/>
        <v>6</v>
      </c>
      <c r="B69" s="14" t="str">
        <f t="shared" si="0"/>
        <v/>
      </c>
      <c r="C69" s="77"/>
      <c r="D69" s="13">
        <v>6</v>
      </c>
      <c r="E69" s="75"/>
      <c r="F69" s="82"/>
      <c r="G69" s="83"/>
      <c r="H69" s="83"/>
      <c r="I69" s="75"/>
      <c r="J69" s="82"/>
      <c r="K69" s="83"/>
      <c r="L69" s="83"/>
      <c r="M69" s="15"/>
      <c r="O69" s="22"/>
      <c r="P69"/>
      <c r="Q69"/>
      <c r="R69"/>
      <c r="V69" s="15"/>
      <c r="Y69"/>
      <c r="AB69" s="15"/>
      <c r="AF69"/>
    </row>
    <row r="70" spans="1:32" ht="27" hidden="1" x14ac:dyDescent="0.65">
      <c r="A70" s="13">
        <f t="shared" si="1"/>
        <v>7</v>
      </c>
      <c r="B70" s="14" t="str">
        <f t="shared" si="0"/>
        <v/>
      </c>
      <c r="C70" s="76"/>
      <c r="D70" s="13">
        <v>7</v>
      </c>
      <c r="E70" s="74"/>
      <c r="F70" s="79"/>
      <c r="G70" s="80"/>
      <c r="H70" s="80"/>
      <c r="I70" s="74"/>
      <c r="J70" s="79"/>
      <c r="K70" s="80"/>
      <c r="L70" s="80"/>
      <c r="M70" s="15"/>
      <c r="O70" s="22"/>
      <c r="P70"/>
      <c r="Q70"/>
      <c r="R70"/>
      <c r="V70" s="15"/>
      <c r="Y70"/>
      <c r="AB70" s="15"/>
      <c r="AF70"/>
    </row>
    <row r="71" spans="1:32" ht="27" hidden="1" x14ac:dyDescent="0.65">
      <c r="A71" s="13">
        <f t="shared" si="1"/>
        <v>8</v>
      </c>
      <c r="B71" s="14" t="str">
        <f t="shared" si="0"/>
        <v/>
      </c>
      <c r="C71" s="77"/>
      <c r="D71" s="13">
        <v>8</v>
      </c>
      <c r="E71" s="75"/>
      <c r="F71" s="82"/>
      <c r="G71" s="83"/>
      <c r="H71" s="83"/>
      <c r="I71" s="75"/>
      <c r="J71" s="82"/>
      <c r="K71" s="83"/>
      <c r="L71" s="83"/>
      <c r="M71" s="15"/>
      <c r="O71" s="22"/>
      <c r="P71"/>
      <c r="Q71"/>
      <c r="R71"/>
      <c r="V71" s="15"/>
      <c r="Y71"/>
      <c r="AB71" s="15"/>
      <c r="AF71"/>
    </row>
    <row r="72" spans="1:32" ht="27" hidden="1" x14ac:dyDescent="0.65">
      <c r="A72" s="13">
        <f t="shared" si="1"/>
        <v>9</v>
      </c>
      <c r="B72" s="14" t="str">
        <f t="shared" si="0"/>
        <v/>
      </c>
      <c r="C72" s="76"/>
      <c r="D72" s="13">
        <v>9</v>
      </c>
      <c r="E72" s="74"/>
      <c r="F72" s="79"/>
      <c r="G72" s="80"/>
      <c r="H72" s="80"/>
      <c r="I72" s="74"/>
      <c r="J72" s="79"/>
      <c r="K72" s="80"/>
      <c r="L72" s="80"/>
      <c r="M72" s="15"/>
      <c r="O72" s="22"/>
      <c r="P72"/>
      <c r="Q72"/>
      <c r="R72"/>
      <c r="V72" s="15"/>
      <c r="Y72"/>
      <c r="AB72" s="15"/>
      <c r="AF72"/>
    </row>
    <row r="73" spans="1:32" ht="27" hidden="1" x14ac:dyDescent="0.65">
      <c r="A73" s="13">
        <f t="shared" si="1"/>
        <v>10</v>
      </c>
      <c r="B73" s="14" t="str">
        <f t="shared" si="0"/>
        <v/>
      </c>
      <c r="C73" s="77"/>
      <c r="D73" s="13">
        <v>10</v>
      </c>
      <c r="E73" s="75"/>
      <c r="F73" s="82"/>
      <c r="G73" s="83"/>
      <c r="H73" s="83"/>
      <c r="I73" s="75"/>
      <c r="J73" s="82"/>
      <c r="K73" s="83"/>
      <c r="L73" s="83"/>
      <c r="M73" s="15"/>
      <c r="O73" s="22"/>
      <c r="P73"/>
      <c r="Q73"/>
      <c r="R73"/>
      <c r="V73" s="15"/>
      <c r="Y73"/>
      <c r="AB73" s="15"/>
      <c r="AF73"/>
    </row>
    <row r="74" spans="1:32" ht="27" hidden="1" x14ac:dyDescent="0.65">
      <c r="A74" s="13">
        <f t="shared" si="1"/>
        <v>11</v>
      </c>
      <c r="B74" s="14" t="str">
        <f t="shared" si="0"/>
        <v/>
      </c>
      <c r="C74" s="76"/>
      <c r="D74" s="13">
        <v>11</v>
      </c>
      <c r="E74" s="74"/>
      <c r="F74" s="79"/>
      <c r="G74" s="80"/>
      <c r="H74" s="80"/>
      <c r="I74" s="74"/>
      <c r="J74" s="79"/>
      <c r="K74" s="80"/>
      <c r="L74" s="80"/>
      <c r="M74" s="15"/>
      <c r="O74" s="22"/>
      <c r="P74"/>
      <c r="Q74"/>
      <c r="R74"/>
      <c r="V74" s="15"/>
      <c r="Y74"/>
      <c r="AB74" s="15"/>
      <c r="AF74"/>
    </row>
    <row r="75" spans="1:32" ht="27" hidden="1" x14ac:dyDescent="0.65">
      <c r="A75" s="13">
        <f t="shared" si="1"/>
        <v>12</v>
      </c>
      <c r="B75" s="14" t="str">
        <f t="shared" si="0"/>
        <v/>
      </c>
      <c r="C75" s="77"/>
      <c r="D75" s="13">
        <v>12</v>
      </c>
      <c r="E75" s="75"/>
      <c r="F75" s="82"/>
      <c r="G75" s="83"/>
      <c r="H75" s="83"/>
      <c r="I75" s="75"/>
      <c r="J75" s="82"/>
      <c r="K75" s="83"/>
      <c r="L75" s="83"/>
      <c r="M75" s="15"/>
      <c r="O75" s="22"/>
      <c r="P75"/>
      <c r="Q75"/>
      <c r="R75"/>
      <c r="V75" s="15"/>
      <c r="Y75"/>
      <c r="AB75" s="15"/>
      <c r="AF75"/>
    </row>
    <row r="76" spans="1:32" ht="27" hidden="1" x14ac:dyDescent="0.65">
      <c r="A76" s="13">
        <f t="shared" si="1"/>
        <v>13</v>
      </c>
      <c r="B76" s="14" t="str">
        <f t="shared" si="0"/>
        <v/>
      </c>
      <c r="C76" s="76"/>
      <c r="D76" s="13">
        <v>13</v>
      </c>
      <c r="E76" s="74"/>
      <c r="F76" s="79"/>
      <c r="G76" s="80"/>
      <c r="H76" s="80"/>
      <c r="I76" s="74"/>
      <c r="J76" s="79"/>
      <c r="K76" s="80"/>
      <c r="L76" s="80"/>
      <c r="M76" s="15"/>
      <c r="O76" s="22"/>
      <c r="P76"/>
      <c r="Q76"/>
      <c r="R76"/>
      <c r="V76" s="15"/>
      <c r="Y76"/>
      <c r="AB76" s="15"/>
      <c r="AF76"/>
    </row>
    <row r="77" spans="1:32" ht="27" hidden="1" x14ac:dyDescent="0.65">
      <c r="A77" s="13">
        <f t="shared" si="1"/>
        <v>14</v>
      </c>
      <c r="B77" s="14" t="str">
        <f t="shared" si="0"/>
        <v/>
      </c>
      <c r="C77" s="77"/>
      <c r="D77" s="13">
        <v>14</v>
      </c>
      <c r="E77" s="75"/>
      <c r="F77" s="82"/>
      <c r="G77" s="83"/>
      <c r="H77" s="83"/>
      <c r="I77" s="75"/>
      <c r="J77" s="82"/>
      <c r="K77" s="83"/>
      <c r="L77" s="83"/>
      <c r="M77" s="15"/>
      <c r="O77" s="22"/>
      <c r="P77"/>
      <c r="Q77"/>
      <c r="R77"/>
      <c r="V77" s="15"/>
      <c r="Y77"/>
      <c r="AB77" s="15"/>
      <c r="AF77"/>
    </row>
    <row r="78" spans="1:32" ht="27" hidden="1" x14ac:dyDescent="0.65">
      <c r="A78" s="13">
        <f t="shared" si="1"/>
        <v>15</v>
      </c>
      <c r="B78" s="14" t="str">
        <f t="shared" si="0"/>
        <v/>
      </c>
      <c r="C78" s="76"/>
      <c r="D78" s="13">
        <v>15</v>
      </c>
      <c r="E78" s="74"/>
      <c r="F78" s="79"/>
      <c r="G78" s="80"/>
      <c r="H78" s="80"/>
      <c r="I78" s="74"/>
      <c r="J78" s="79"/>
      <c r="K78" s="80"/>
      <c r="L78" s="80"/>
      <c r="M78" s="15"/>
      <c r="O78" s="22"/>
      <c r="P78"/>
      <c r="Q78"/>
      <c r="R78"/>
      <c r="V78" s="15"/>
      <c r="Y78"/>
      <c r="AB78" s="15"/>
      <c r="AF78"/>
    </row>
    <row r="79" spans="1:32" ht="27" hidden="1" x14ac:dyDescent="0.65">
      <c r="A79" s="13">
        <f t="shared" si="1"/>
        <v>16</v>
      </c>
      <c r="B79" s="14" t="str">
        <f t="shared" si="0"/>
        <v/>
      </c>
      <c r="C79" s="77"/>
      <c r="D79" s="13">
        <v>16</v>
      </c>
      <c r="E79" s="75"/>
      <c r="F79" s="82"/>
      <c r="G79" s="83"/>
      <c r="H79" s="83"/>
      <c r="I79" s="75"/>
      <c r="J79" s="82"/>
      <c r="K79" s="83"/>
      <c r="L79" s="83"/>
      <c r="M79" s="15"/>
      <c r="O79" s="22"/>
      <c r="P79"/>
      <c r="Q79"/>
      <c r="R79"/>
      <c r="V79" s="15"/>
      <c r="Y79"/>
      <c r="AB79" s="15"/>
      <c r="AF79"/>
    </row>
    <row r="80" spans="1:32" ht="27" hidden="1" x14ac:dyDescent="0.65">
      <c r="A80" s="13">
        <f t="shared" si="1"/>
        <v>17</v>
      </c>
      <c r="B80" s="14" t="str">
        <f t="shared" si="0"/>
        <v/>
      </c>
      <c r="C80" s="76"/>
      <c r="D80" s="13">
        <v>17</v>
      </c>
      <c r="E80" s="74"/>
      <c r="F80" s="79"/>
      <c r="G80" s="80"/>
      <c r="H80" s="80"/>
      <c r="I80" s="74"/>
      <c r="J80" s="79"/>
      <c r="K80" s="80"/>
      <c r="L80" s="80"/>
      <c r="M80" s="15"/>
      <c r="O80" s="22"/>
      <c r="P80"/>
      <c r="Q80"/>
      <c r="R80"/>
      <c r="V80" s="15"/>
      <c r="Y80"/>
      <c r="AB80" s="15"/>
      <c r="AF80"/>
    </row>
    <row r="81" spans="1:32" ht="27" hidden="1" x14ac:dyDescent="0.65">
      <c r="A81" s="13">
        <f t="shared" si="1"/>
        <v>18</v>
      </c>
      <c r="B81" s="14" t="str">
        <f t="shared" si="0"/>
        <v/>
      </c>
      <c r="C81" s="77"/>
      <c r="D81" s="13">
        <v>18</v>
      </c>
      <c r="E81" s="75"/>
      <c r="F81" s="82"/>
      <c r="G81" s="83"/>
      <c r="H81" s="83"/>
      <c r="I81" s="75"/>
      <c r="J81" s="82"/>
      <c r="K81" s="83"/>
      <c r="L81" s="83"/>
      <c r="M81" s="15"/>
      <c r="O81" s="22"/>
      <c r="P81"/>
      <c r="Q81"/>
      <c r="R81"/>
      <c r="V81" s="15"/>
      <c r="Y81"/>
      <c r="AB81" s="15"/>
      <c r="AF81"/>
    </row>
    <row r="82" spans="1:32" ht="27" hidden="1" x14ac:dyDescent="0.65">
      <c r="A82" s="13">
        <f t="shared" si="1"/>
        <v>19</v>
      </c>
      <c r="B82" s="14" t="str">
        <f t="shared" si="0"/>
        <v/>
      </c>
      <c r="C82" s="76"/>
      <c r="D82" s="13">
        <v>19</v>
      </c>
      <c r="E82" s="74"/>
      <c r="F82" s="79"/>
      <c r="G82" s="80"/>
      <c r="H82" s="80"/>
      <c r="I82" s="74"/>
      <c r="J82" s="79"/>
      <c r="K82" s="80"/>
      <c r="L82" s="80"/>
      <c r="M82" s="15"/>
      <c r="O82" s="22"/>
      <c r="P82"/>
      <c r="Q82"/>
      <c r="R82"/>
      <c r="V82" s="15"/>
      <c r="Y82"/>
      <c r="AB82" s="15"/>
      <c r="AF82"/>
    </row>
    <row r="83" spans="1:32" ht="27" hidden="1" x14ac:dyDescent="0.65">
      <c r="A83" s="13">
        <f t="shared" si="1"/>
        <v>20</v>
      </c>
      <c r="B83" s="14" t="str">
        <f t="shared" si="0"/>
        <v/>
      </c>
      <c r="C83" s="77"/>
      <c r="D83" s="13">
        <v>20</v>
      </c>
      <c r="E83" s="75"/>
      <c r="F83" s="82"/>
      <c r="G83" s="83"/>
      <c r="H83" s="83"/>
      <c r="I83" s="75"/>
      <c r="J83" s="82"/>
      <c r="K83" s="83"/>
      <c r="L83" s="83"/>
      <c r="M83" s="15"/>
      <c r="O83" s="22"/>
      <c r="P83"/>
      <c r="Q83"/>
      <c r="R83"/>
      <c r="V83" s="15"/>
      <c r="Y83"/>
      <c r="AB83" s="15"/>
      <c r="AF83"/>
    </row>
    <row r="84" spans="1:32" ht="27" hidden="1" x14ac:dyDescent="0.65">
      <c r="A84" s="13">
        <f t="shared" si="1"/>
        <v>21</v>
      </c>
      <c r="B84" s="14" t="str">
        <f t="shared" si="0"/>
        <v/>
      </c>
      <c r="C84" s="76"/>
      <c r="D84" s="13">
        <f t="shared" ref="D84:D90" si="2">+D83+1</f>
        <v>21</v>
      </c>
      <c r="E84" s="74"/>
      <c r="F84" s="79"/>
      <c r="G84" s="80"/>
      <c r="H84" s="80"/>
      <c r="I84" s="74"/>
      <c r="J84" s="79"/>
      <c r="K84" s="80"/>
      <c r="L84" s="80"/>
      <c r="M84" s="15"/>
      <c r="O84" s="22"/>
      <c r="P84"/>
      <c r="Q84"/>
      <c r="R84"/>
      <c r="V84" s="15"/>
      <c r="Y84"/>
      <c r="AB84" s="15"/>
      <c r="AF84"/>
    </row>
    <row r="85" spans="1:32" ht="27" hidden="1" x14ac:dyDescent="0.65">
      <c r="A85" s="13">
        <f t="shared" si="1"/>
        <v>22</v>
      </c>
      <c r="B85" s="14" t="str">
        <f t="shared" si="0"/>
        <v/>
      </c>
      <c r="C85" s="77"/>
      <c r="D85" s="13">
        <f t="shared" si="2"/>
        <v>22</v>
      </c>
      <c r="E85" s="75"/>
      <c r="F85" s="82"/>
      <c r="G85" s="83"/>
      <c r="H85" s="83"/>
      <c r="I85" s="75"/>
      <c r="J85" s="82"/>
      <c r="K85" s="83"/>
      <c r="L85" s="83"/>
      <c r="M85" s="15"/>
      <c r="O85" s="22"/>
      <c r="P85"/>
      <c r="Q85"/>
      <c r="R85"/>
      <c r="V85" s="15"/>
      <c r="Y85"/>
      <c r="AB85" s="15"/>
      <c r="AF85"/>
    </row>
    <row r="86" spans="1:32" ht="27" hidden="1" x14ac:dyDescent="0.65">
      <c r="A86" s="13">
        <f t="shared" si="1"/>
        <v>23</v>
      </c>
      <c r="B86" s="14" t="str">
        <f t="shared" si="0"/>
        <v/>
      </c>
      <c r="C86" s="76"/>
      <c r="D86" s="13">
        <f t="shared" si="2"/>
        <v>23</v>
      </c>
      <c r="E86" s="74"/>
      <c r="F86" s="79"/>
      <c r="G86" s="80"/>
      <c r="H86" s="80"/>
      <c r="I86" s="74"/>
      <c r="J86" s="79"/>
      <c r="K86" s="80"/>
      <c r="L86" s="80"/>
      <c r="M86" s="15"/>
      <c r="O86" s="22"/>
      <c r="P86"/>
      <c r="Q86"/>
      <c r="R86"/>
      <c r="V86" s="15"/>
      <c r="Y86"/>
      <c r="AB86" s="15"/>
      <c r="AF86"/>
    </row>
    <row r="87" spans="1:32" ht="27" hidden="1" x14ac:dyDescent="0.65">
      <c r="A87" s="13">
        <f t="shared" si="1"/>
        <v>24</v>
      </c>
      <c r="B87" s="14" t="str">
        <f t="shared" si="0"/>
        <v/>
      </c>
      <c r="C87" s="77"/>
      <c r="D87" s="13">
        <f t="shared" si="2"/>
        <v>24</v>
      </c>
      <c r="E87" s="75"/>
      <c r="F87" s="82"/>
      <c r="G87" s="83"/>
      <c r="H87" s="83"/>
      <c r="I87" s="75"/>
      <c r="J87" s="82"/>
      <c r="K87" s="83"/>
      <c r="L87" s="83"/>
      <c r="M87" s="15"/>
      <c r="O87" s="22"/>
      <c r="P87"/>
      <c r="Q87"/>
      <c r="R87"/>
      <c r="V87" s="15"/>
      <c r="Y87"/>
      <c r="AB87" s="15"/>
      <c r="AF87"/>
    </row>
    <row r="88" spans="1:32" ht="27" hidden="1" x14ac:dyDescent="0.65">
      <c r="A88" s="13">
        <f t="shared" si="1"/>
        <v>25</v>
      </c>
      <c r="B88" s="14" t="str">
        <f t="shared" si="0"/>
        <v/>
      </c>
      <c r="C88" s="76"/>
      <c r="D88" s="13">
        <f t="shared" si="2"/>
        <v>25</v>
      </c>
      <c r="E88" s="74"/>
      <c r="F88" s="79"/>
      <c r="G88" s="80"/>
      <c r="H88" s="80"/>
      <c r="I88" s="74"/>
      <c r="J88" s="79"/>
      <c r="K88" s="80"/>
      <c r="L88" s="80"/>
      <c r="M88" s="15"/>
      <c r="O88" s="22"/>
      <c r="P88"/>
      <c r="Q88"/>
      <c r="R88"/>
      <c r="V88" s="15"/>
      <c r="Y88"/>
      <c r="AB88" s="15"/>
      <c r="AF88"/>
    </row>
    <row r="89" spans="1:32" ht="27" hidden="1" x14ac:dyDescent="0.65">
      <c r="A89" s="13">
        <f t="shared" si="1"/>
        <v>26</v>
      </c>
      <c r="B89" s="14" t="str">
        <f t="shared" si="0"/>
        <v/>
      </c>
      <c r="C89" s="77"/>
      <c r="D89" s="13">
        <f t="shared" si="2"/>
        <v>26</v>
      </c>
      <c r="E89" s="75"/>
      <c r="F89" s="82"/>
      <c r="G89" s="83"/>
      <c r="H89" s="83"/>
      <c r="I89" s="75"/>
      <c r="J89" s="82"/>
      <c r="K89" s="83"/>
      <c r="L89" s="83"/>
      <c r="M89" s="15"/>
      <c r="O89" s="22"/>
      <c r="P89"/>
      <c r="Q89"/>
      <c r="R89"/>
      <c r="V89" s="15"/>
      <c r="Y89"/>
      <c r="AB89" s="15"/>
      <c r="AF89"/>
    </row>
    <row r="90" spans="1:32" ht="27" hidden="1" x14ac:dyDescent="0.65">
      <c r="A90" s="13">
        <f t="shared" si="1"/>
        <v>27</v>
      </c>
      <c r="B90" s="14" t="str">
        <f t="shared" si="0"/>
        <v/>
      </c>
      <c r="C90" s="76"/>
      <c r="D90" s="13">
        <f t="shared" si="2"/>
        <v>27</v>
      </c>
      <c r="E90" s="74"/>
      <c r="F90" s="79"/>
      <c r="G90" s="80"/>
      <c r="H90" s="80"/>
      <c r="I90" s="74"/>
      <c r="J90" s="79"/>
      <c r="K90" s="80"/>
      <c r="L90" s="80"/>
      <c r="M90" s="15"/>
      <c r="O90" s="22"/>
      <c r="P90"/>
      <c r="Q90"/>
      <c r="R90"/>
      <c r="V90" s="15"/>
      <c r="Y90"/>
      <c r="AB90" s="15"/>
      <c r="AF90"/>
    </row>
    <row r="92" spans="1:32" x14ac:dyDescent="0.55000000000000004">
      <c r="B92" s="62" t="s">
        <v>1208</v>
      </c>
      <c r="C92"/>
      <c r="D92"/>
    </row>
    <row r="93" spans="1:32" x14ac:dyDescent="0.55000000000000004">
      <c r="B93" s="59" t="s">
        <v>1325</v>
      </c>
    </row>
    <row r="94" spans="1:32" x14ac:dyDescent="0.55000000000000004">
      <c r="B94" s="59" t="s">
        <v>1326</v>
      </c>
      <c r="F94" s="16"/>
    </row>
    <row r="95" spans="1:32" ht="25.5" x14ac:dyDescent="0.55000000000000004">
      <c r="B95" s="63" t="s">
        <v>1327</v>
      </c>
      <c r="F95" s="16"/>
      <c r="L95" t="s">
        <v>1222</v>
      </c>
      <c r="S95" t="s">
        <v>1222</v>
      </c>
    </row>
    <row r="96" spans="1:32" ht="24" x14ac:dyDescent="0.55000000000000004">
      <c r="A96" s="13">
        <v>1</v>
      </c>
      <c r="B96" s="14" t="str">
        <f t="shared" ref="B96:B122" si="3">IF(F96="","",_xlfn.CONCAT("/* ",A96,"*/      ",E96:AF96))</f>
        <v>/* 1*/      [ac("La", "cp14","m")],</v>
      </c>
      <c r="C96" s="78"/>
      <c r="D96" s="14">
        <v>1</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f>+A96+1</f>
        <v>2</v>
      </c>
      <c r="B97" s="14" t="str">
        <f t="shared" si="3"/>
        <v>/* 2*/      [ac("Re", "cp14","m"), ac("La","cp90","m"), ac("Do","cp150",""), ac("Re","cp250","")],</v>
      </c>
      <c r="C97" s="78"/>
      <c r="D97" s="14">
        <v>2</v>
      </c>
      <c r="E97" s="73" t="s">
        <v>1211</v>
      </c>
      <c r="F97" s="21" t="str">
        <f t="shared" ref="F97:F99" si="11">IF(E65="","",E65)</f>
        <v>Re</v>
      </c>
      <c r="G97" s="44" t="s">
        <v>1212</v>
      </c>
      <c r="H97" s="21" t="str">
        <f t="shared" ref="H97:H99" si="12">IF(F97="","","14")</f>
        <v>14</v>
      </c>
      <c r="I97" s="44" t="s">
        <v>1213</v>
      </c>
      <c r="J97" s="21" t="str">
        <f t="shared" ref="J97:J99" si="13">IF(F65="","",F65)</f>
        <v>m</v>
      </c>
      <c r="K97" s="73" t="str">
        <f>IF(F97&lt;&gt;"",IF(L97="",""")],","""), ac("""),"")</f>
        <v>"), ac("</v>
      </c>
      <c r="L97" s="47" t="str">
        <f t="shared" ref="L97:L99" si="14">IF(G65="","",G65)</f>
        <v>La</v>
      </c>
      <c r="M97" s="52" t="str">
        <f t="shared" ref="M97:M99" si="15">IF(L97="","",""",""")</f>
        <v>","</v>
      </c>
      <c r="N97" s="53" t="str">
        <f t="shared" ref="N97:N99" si="16">IF(L97="","","cp")</f>
        <v>cp</v>
      </c>
      <c r="O97" s="47" t="str">
        <f t="shared" ref="O97:O99" si="17">IF(L97="","","90")</f>
        <v>90</v>
      </c>
      <c r="P97" s="49" t="str">
        <f t="shared" ref="P97:P99" si="18">IF(L97="","",""",""")</f>
        <v>","</v>
      </c>
      <c r="Q97" s="25" t="str">
        <f t="shared" ref="Q97:Q99" si="19">IF(H65="","",H65)</f>
        <v>m</v>
      </c>
      <c r="R97" s="73" t="str">
        <f t="shared" ref="R97:R122" si="20">IF(L97&lt;&gt;"",IF(S97="",""")],","""), ac("""),"")</f>
        <v>"), ac("</v>
      </c>
      <c r="S97" s="21" t="str">
        <f t="shared" ref="S97:S99" si="21">IF(I65="","",I65)</f>
        <v>Do</v>
      </c>
      <c r="T97" s="21" t="str">
        <f t="shared" ref="T97:T99" si="22">IF(S97="","",""",""")</f>
        <v>","</v>
      </c>
      <c r="U97" s="21" t="str">
        <f t="shared" ref="U97:U99" si="23">IF(S97="","","cp")</f>
        <v>cp</v>
      </c>
      <c r="V97" s="21" t="str">
        <f t="shared" ref="V97:V99" si="24">IF(S97="","","150")</f>
        <v>150</v>
      </c>
      <c r="W97" s="21" t="str">
        <f t="shared" ref="W97:W99" si="25">IF(S97="","",""",""")</f>
        <v>","</v>
      </c>
      <c r="X97" s="21" t="str">
        <f t="shared" ref="X97:X99" si="26">IF(J65="","",J65)</f>
        <v/>
      </c>
      <c r="Y97" s="73" t="str">
        <f t="shared" si="8"/>
        <v>"), ac("</v>
      </c>
      <c r="Z97" s="25" t="str">
        <f t="shared" si="9"/>
        <v>Re</v>
      </c>
      <c r="AA97" s="25" t="str">
        <f t="shared" ref="AA97:AA99" si="27">IF(Z97="","",""",""")</f>
        <v>","</v>
      </c>
      <c r="AB97" s="25" t="str">
        <f t="shared" ref="AB97:AB99" si="28">IF(Z97="","","cp")</f>
        <v>cp</v>
      </c>
      <c r="AC97" s="25" t="str">
        <f t="shared" ref="AC97:AC99" si="29">IF(Z97="","","250")</f>
        <v>250</v>
      </c>
      <c r="AD97" s="25" t="str">
        <f t="shared" ref="AD97:AD99" si="30">IF(Z97="","",""",""")</f>
        <v>","</v>
      </c>
      <c r="AE97" s="25" t="str">
        <f t="shared" si="10"/>
        <v/>
      </c>
      <c r="AF97" s="73" t="str">
        <f t="shared" ref="AF97:AF99" si="31">IF(Z97&lt;&gt;"",IF(AG97="",""")],","), ac("),"")</f>
        <v>")],</v>
      </c>
    </row>
    <row r="98" spans="1:32" ht="24" x14ac:dyDescent="0.55000000000000004">
      <c r="A98" s="13">
        <f t="shared" ref="A98:A122" si="32">+A97+1</f>
        <v>3</v>
      </c>
      <c r="B98" s="14" t="str">
        <f t="shared" si="3"/>
        <v>/* 3*/      [ac("Fa", "cp14",""), ac("Mi","cp90","")],</v>
      </c>
      <c r="C98" s="78"/>
      <c r="D98" s="14">
        <f>+D97+1</f>
        <v>3</v>
      </c>
      <c r="E98" s="73" t="s">
        <v>1211</v>
      </c>
      <c r="F98" s="21" t="str">
        <f t="shared" si="11"/>
        <v>Fa</v>
      </c>
      <c r="G98" s="44" t="s">
        <v>1212</v>
      </c>
      <c r="H98" s="21" t="str">
        <f t="shared" si="12"/>
        <v>14</v>
      </c>
      <c r="I98" s="44" t="s">
        <v>1213</v>
      </c>
      <c r="J98" s="21" t="str">
        <f t="shared" si="13"/>
        <v/>
      </c>
      <c r="K98" s="73" t="str">
        <f t="shared" ref="K98:K122" si="33">IF(F98&lt;&gt;"",IF(L98="",""")],","""), ac("""),"")</f>
        <v>"), ac("</v>
      </c>
      <c r="L98" s="47" t="str">
        <f t="shared" si="14"/>
        <v>Mi</v>
      </c>
      <c r="M98" s="52" t="str">
        <f t="shared" si="15"/>
        <v>","</v>
      </c>
      <c r="N98" s="53" t="str">
        <f t="shared" si="16"/>
        <v>cp</v>
      </c>
      <c r="O98" s="47" t="str">
        <f t="shared" si="17"/>
        <v>90</v>
      </c>
      <c r="P98" s="49" t="str">
        <f t="shared" si="18"/>
        <v>","</v>
      </c>
      <c r="Q98" s="25" t="str">
        <f t="shared" si="19"/>
        <v/>
      </c>
      <c r="R98" s="73" t="str">
        <f t="shared" si="20"/>
        <v>")],</v>
      </c>
      <c r="S98" s="21" t="str">
        <f t="shared" si="21"/>
        <v/>
      </c>
      <c r="T98" s="21" t="str">
        <f t="shared" si="22"/>
        <v/>
      </c>
      <c r="U98" s="21" t="str">
        <f t="shared" si="23"/>
        <v/>
      </c>
      <c r="V98" s="21" t="str">
        <f t="shared" si="24"/>
        <v/>
      </c>
      <c r="W98" s="21" t="str">
        <f t="shared" si="25"/>
        <v/>
      </c>
      <c r="X98" s="21" t="str">
        <f t="shared" si="26"/>
        <v/>
      </c>
      <c r="Y98" s="73" t="str">
        <f t="shared" si="8"/>
        <v/>
      </c>
      <c r="Z98" s="25" t="str">
        <f t="shared" si="9"/>
        <v/>
      </c>
      <c r="AA98" s="25" t="str">
        <f t="shared" si="27"/>
        <v/>
      </c>
      <c r="AB98" s="25" t="str">
        <f t="shared" si="28"/>
        <v/>
      </c>
      <c r="AC98" s="25" t="str">
        <f t="shared" si="29"/>
        <v/>
      </c>
      <c r="AD98" s="25" t="str">
        <f t="shared" si="30"/>
        <v/>
      </c>
      <c r="AE98" s="25" t="str">
        <f t="shared" si="10"/>
        <v/>
      </c>
      <c r="AF98" s="73" t="str">
        <f t="shared" si="31"/>
        <v/>
      </c>
    </row>
    <row r="99" spans="1:32" ht="24" x14ac:dyDescent="0.55000000000000004">
      <c r="A99" s="13">
        <f t="shared" si="32"/>
        <v>4</v>
      </c>
      <c r="B99" s="14" t="str">
        <f t="shared" si="3"/>
        <v>/* 4*/      [ac("Fa", "cp14",""), ac("Mi","cp90","")],</v>
      </c>
      <c r="C99" s="78"/>
      <c r="D99" s="14">
        <f t="shared" ref="D99:D122" si="34">+D98+1</f>
        <v>4</v>
      </c>
      <c r="E99" s="73" t="s">
        <v>1211</v>
      </c>
      <c r="F99" s="21" t="str">
        <f t="shared" si="11"/>
        <v>Fa</v>
      </c>
      <c r="G99" s="44" t="s">
        <v>1212</v>
      </c>
      <c r="H99" s="21" t="str">
        <f t="shared" si="12"/>
        <v>14</v>
      </c>
      <c r="I99" s="44" t="s">
        <v>1213</v>
      </c>
      <c r="J99" s="21" t="str">
        <f t="shared" si="13"/>
        <v/>
      </c>
      <c r="K99" s="73" t="str">
        <f t="shared" si="33"/>
        <v>"), ac("</v>
      </c>
      <c r="L99" s="47" t="str">
        <f t="shared" si="14"/>
        <v>Mi</v>
      </c>
      <c r="M99" s="52" t="str">
        <f t="shared" si="15"/>
        <v>","</v>
      </c>
      <c r="N99" s="53" t="str">
        <f t="shared" si="16"/>
        <v>cp</v>
      </c>
      <c r="O99" s="47" t="str">
        <f t="shared" si="17"/>
        <v>90</v>
      </c>
      <c r="P99" s="49" t="str">
        <f t="shared" si="18"/>
        <v>","</v>
      </c>
      <c r="Q99" s="25" t="str">
        <f t="shared" si="19"/>
        <v/>
      </c>
      <c r="R99" s="73" t="str">
        <f t="shared" si="20"/>
        <v>")],</v>
      </c>
      <c r="S99" s="21" t="str">
        <f t="shared" si="21"/>
        <v/>
      </c>
      <c r="T99" s="21" t="str">
        <f t="shared" si="22"/>
        <v/>
      </c>
      <c r="U99" s="21" t="str">
        <f t="shared" si="23"/>
        <v/>
      </c>
      <c r="V99" s="21" t="str">
        <f t="shared" si="24"/>
        <v/>
      </c>
      <c r="W99" s="21" t="str">
        <f t="shared" si="25"/>
        <v/>
      </c>
      <c r="X99" s="21" t="str">
        <f t="shared" si="26"/>
        <v/>
      </c>
      <c r="Y99" s="73" t="str">
        <f t="shared" si="8"/>
        <v/>
      </c>
      <c r="Z99" s="25" t="str">
        <f t="shared" si="9"/>
        <v/>
      </c>
      <c r="AA99" s="25" t="str">
        <f t="shared" si="27"/>
        <v/>
      </c>
      <c r="AB99" s="25" t="str">
        <f t="shared" si="28"/>
        <v/>
      </c>
      <c r="AC99" s="25" t="str">
        <f t="shared" si="29"/>
        <v/>
      </c>
      <c r="AD99" s="25" t="str">
        <f t="shared" si="30"/>
        <v/>
      </c>
      <c r="AE99" s="25" t="str">
        <f t="shared" si="10"/>
        <v/>
      </c>
      <c r="AF99" s="73" t="str">
        <f t="shared" si="31"/>
        <v/>
      </c>
    </row>
    <row r="100" spans="1:32" ht="24" x14ac:dyDescent="0.55000000000000004">
      <c r="A100" s="13">
        <f>+A99+1</f>
        <v>5</v>
      </c>
      <c r="B100" s="14" t="str">
        <f t="shared" si="3"/>
        <v/>
      </c>
      <c r="C100" s="78"/>
      <c r="D100" s="14">
        <f>+D99+1</f>
        <v>5</v>
      </c>
      <c r="E100" s="73" t="s">
        <v>1211</v>
      </c>
      <c r="F100" s="21" t="str">
        <f t="shared" ref="F100:F122" si="35">IF(E68="","",E68)</f>
        <v/>
      </c>
      <c r="G100" s="39" t="s">
        <v>1212</v>
      </c>
      <c r="H100" s="21" t="str">
        <f t="shared" ref="H100:H122" si="36">IF(F100="","","14")</f>
        <v/>
      </c>
      <c r="I100" s="39" t="s">
        <v>1213</v>
      </c>
      <c r="J100" s="21" t="str">
        <f t="shared" ref="J100:J121" si="37">IF(F68="","",F68)</f>
        <v/>
      </c>
      <c r="K100" s="73" t="str">
        <f t="shared" si="33"/>
        <v/>
      </c>
      <c r="L100" s="47" t="str">
        <f t="shared" ref="L100:L122" si="38">IF(G68="","",G68)</f>
        <v/>
      </c>
      <c r="M100" s="52" t="str">
        <f t="shared" si="4"/>
        <v/>
      </c>
      <c r="N100" s="53" t="str">
        <f t="shared" si="5"/>
        <v/>
      </c>
      <c r="O100" s="47" t="str">
        <f t="shared" ref="O100:O122" si="39">IF(L100="","","90")</f>
        <v/>
      </c>
      <c r="P100" s="49" t="str">
        <f t="shared" si="6"/>
        <v/>
      </c>
      <c r="Q100" s="25" t="str">
        <f t="shared" ref="Q100:Q122" si="40">IF(H68="","",H68)</f>
        <v/>
      </c>
      <c r="R100" s="73" t="str">
        <f t="shared" si="20"/>
        <v/>
      </c>
      <c r="S100" s="21" t="str">
        <f t="shared" ref="S100:S122" si="41">IF(I68="","",I68)</f>
        <v/>
      </c>
      <c r="T100" s="21" t="str">
        <f t="shared" ref="T100:T122" si="42">IF(S100="","",""",""")</f>
        <v/>
      </c>
      <c r="U100" s="21" t="str">
        <f t="shared" ref="U100:U122" si="43">IF(S100="","","cp")</f>
        <v/>
      </c>
      <c r="V100" s="21" t="str">
        <f t="shared" ref="V100:V122" si="44">IF(S100="","","150")</f>
        <v/>
      </c>
      <c r="W100" s="21" t="str">
        <f t="shared" ref="W100:W122" si="45">IF(S100="","",""",""")</f>
        <v/>
      </c>
      <c r="X100" s="21" t="str">
        <f t="shared" ref="X100:X122" si="46">IF(J68="","",J68)</f>
        <v/>
      </c>
      <c r="Y100" s="73" t="str">
        <f t="shared" si="8"/>
        <v/>
      </c>
      <c r="Z100" s="25" t="str">
        <f t="shared" si="9"/>
        <v/>
      </c>
      <c r="AA100" s="25" t="str">
        <f t="shared" ref="AA100:AA122" si="47">IF(Z100="","",""",""")</f>
        <v/>
      </c>
      <c r="AB100" s="25" t="str">
        <f t="shared" ref="AB100:AB122" si="48">IF(Z100="","","cp")</f>
        <v/>
      </c>
      <c r="AC100" s="25" t="str">
        <f t="shared" ref="AC100:AC122" si="49">IF(Z100="","","250")</f>
        <v/>
      </c>
      <c r="AD100" s="25" t="str">
        <f t="shared" ref="AD100:AD122" si="50">IF(Z100="","",""",""")</f>
        <v/>
      </c>
      <c r="AE100" s="25" t="str">
        <f t="shared" si="10"/>
        <v/>
      </c>
      <c r="AF100" s="73" t="str">
        <f t="shared" ref="AF100:AF122" si="51">IF(Z100&lt;&gt;"",IF(AG100="",""")],","), ac("),"")</f>
        <v/>
      </c>
    </row>
    <row r="101" spans="1:32" ht="24" x14ac:dyDescent="0.55000000000000004">
      <c r="A101" s="13">
        <f t="shared" si="32"/>
        <v>6</v>
      </c>
      <c r="B101" s="14" t="str">
        <f t="shared" si="3"/>
        <v/>
      </c>
      <c r="C101" s="78"/>
      <c r="D101" s="14">
        <f t="shared" si="34"/>
        <v>6</v>
      </c>
      <c r="E101" s="73" t="s">
        <v>1211</v>
      </c>
      <c r="F101" s="24" t="str">
        <f t="shared" si="35"/>
        <v/>
      </c>
      <c r="G101" s="40" t="s">
        <v>1212</v>
      </c>
      <c r="H101" s="21" t="str">
        <f t="shared" si="36"/>
        <v/>
      </c>
      <c r="I101" s="40" t="s">
        <v>1213</v>
      </c>
      <c r="J101" s="24" t="str">
        <f t="shared" si="37"/>
        <v/>
      </c>
      <c r="K101" s="73" t="str">
        <f t="shared" si="33"/>
        <v/>
      </c>
      <c r="L101" s="48" t="str">
        <f t="shared" si="38"/>
        <v/>
      </c>
      <c r="M101" s="54" t="str">
        <f t="shared" si="4"/>
        <v/>
      </c>
      <c r="N101" s="55" t="str">
        <f t="shared" si="5"/>
        <v/>
      </c>
      <c r="O101" s="48" t="str">
        <f t="shared" si="39"/>
        <v/>
      </c>
      <c r="P101" s="41" t="str">
        <f t="shared" si="6"/>
        <v/>
      </c>
      <c r="Q101" s="26" t="str">
        <f t="shared" si="40"/>
        <v/>
      </c>
      <c r="R101" s="73" t="str">
        <f t="shared" si="20"/>
        <v/>
      </c>
      <c r="S101" s="24" t="str">
        <f t="shared" si="41"/>
        <v/>
      </c>
      <c r="T101" s="24" t="str">
        <f t="shared" si="42"/>
        <v/>
      </c>
      <c r="U101" s="24" t="str">
        <f t="shared" si="43"/>
        <v/>
      </c>
      <c r="V101" s="24" t="str">
        <f t="shared" si="44"/>
        <v/>
      </c>
      <c r="W101" s="24" t="str">
        <f t="shared" si="45"/>
        <v/>
      </c>
      <c r="X101" s="24" t="str">
        <f t="shared" si="46"/>
        <v/>
      </c>
      <c r="Y101" s="73" t="str">
        <f t="shared" si="8"/>
        <v/>
      </c>
      <c r="Z101" s="26" t="str">
        <f t="shared" si="9"/>
        <v/>
      </c>
      <c r="AA101" s="26" t="str">
        <f t="shared" si="47"/>
        <v/>
      </c>
      <c r="AB101" s="26" t="str">
        <f t="shared" si="48"/>
        <v/>
      </c>
      <c r="AC101" s="26" t="str">
        <f t="shared" si="49"/>
        <v/>
      </c>
      <c r="AD101" s="26" t="str">
        <f t="shared" si="50"/>
        <v/>
      </c>
      <c r="AE101" s="26" t="str">
        <f t="shared" si="10"/>
        <v/>
      </c>
      <c r="AF101" s="73" t="str">
        <f t="shared" si="51"/>
        <v/>
      </c>
    </row>
    <row r="102" spans="1:32" ht="24" x14ac:dyDescent="0.55000000000000004">
      <c r="A102" s="13">
        <f t="shared" si="32"/>
        <v>7</v>
      </c>
      <c r="B102" s="14" t="str">
        <f t="shared" si="3"/>
        <v/>
      </c>
      <c r="C102" s="78"/>
      <c r="D102" s="14">
        <f t="shared" si="34"/>
        <v>7</v>
      </c>
      <c r="E102" s="73" t="s">
        <v>1211</v>
      </c>
      <c r="F102" s="21" t="str">
        <f t="shared" si="35"/>
        <v/>
      </c>
      <c r="G102" s="39" t="s">
        <v>1212</v>
      </c>
      <c r="H102" s="21" t="str">
        <f t="shared" si="36"/>
        <v/>
      </c>
      <c r="I102" s="39" t="s">
        <v>1213</v>
      </c>
      <c r="J102" s="21" t="str">
        <f t="shared" si="37"/>
        <v/>
      </c>
      <c r="K102" s="73" t="str">
        <f t="shared" si="33"/>
        <v/>
      </c>
      <c r="L102" s="47" t="str">
        <f t="shared" si="38"/>
        <v/>
      </c>
      <c r="M102" s="52" t="str">
        <f t="shared" si="4"/>
        <v/>
      </c>
      <c r="N102" s="53" t="str">
        <f t="shared" si="5"/>
        <v/>
      </c>
      <c r="O102" s="47" t="str">
        <f t="shared" si="39"/>
        <v/>
      </c>
      <c r="P102" s="49" t="str">
        <f t="shared" si="6"/>
        <v/>
      </c>
      <c r="Q102" s="25" t="str">
        <f t="shared" si="40"/>
        <v/>
      </c>
      <c r="R102" s="73" t="str">
        <f t="shared" si="20"/>
        <v/>
      </c>
      <c r="S102" s="21" t="str">
        <f t="shared" si="41"/>
        <v/>
      </c>
      <c r="T102" s="21" t="str">
        <f t="shared" si="42"/>
        <v/>
      </c>
      <c r="U102" s="21" t="str">
        <f t="shared" si="43"/>
        <v/>
      </c>
      <c r="V102" s="21" t="str">
        <f t="shared" si="44"/>
        <v/>
      </c>
      <c r="W102" s="21" t="str">
        <f t="shared" si="45"/>
        <v/>
      </c>
      <c r="X102" s="21" t="str">
        <f t="shared" si="46"/>
        <v/>
      </c>
      <c r="Y102" s="73" t="str">
        <f t="shared" si="8"/>
        <v/>
      </c>
      <c r="Z102" s="25" t="str">
        <f t="shared" si="9"/>
        <v/>
      </c>
      <c r="AA102" s="25" t="str">
        <f t="shared" si="47"/>
        <v/>
      </c>
      <c r="AB102" s="25" t="str">
        <f t="shared" si="48"/>
        <v/>
      </c>
      <c r="AC102" s="25" t="str">
        <f t="shared" si="49"/>
        <v/>
      </c>
      <c r="AD102" s="25" t="str">
        <f t="shared" si="50"/>
        <v/>
      </c>
      <c r="AE102" s="25" t="str">
        <f t="shared" si="10"/>
        <v/>
      </c>
      <c r="AF102" s="73" t="str">
        <f t="shared" si="51"/>
        <v/>
      </c>
    </row>
    <row r="103" spans="1:32" ht="24" x14ac:dyDescent="0.55000000000000004">
      <c r="A103" s="13">
        <f t="shared" si="32"/>
        <v>8</v>
      </c>
      <c r="B103" s="14" t="str">
        <f t="shared" si="3"/>
        <v/>
      </c>
      <c r="C103" s="78"/>
      <c r="D103" s="14">
        <f t="shared" si="34"/>
        <v>8</v>
      </c>
      <c r="E103" s="73" t="s">
        <v>1211</v>
      </c>
      <c r="F103" s="24" t="str">
        <f t="shared" si="35"/>
        <v/>
      </c>
      <c r="G103" s="40" t="s">
        <v>1212</v>
      </c>
      <c r="H103" s="21" t="str">
        <f t="shared" si="36"/>
        <v/>
      </c>
      <c r="I103" s="40" t="s">
        <v>1213</v>
      </c>
      <c r="J103" s="24" t="str">
        <f t="shared" si="37"/>
        <v/>
      </c>
      <c r="K103" s="73" t="str">
        <f t="shared" si="33"/>
        <v/>
      </c>
      <c r="L103" s="48" t="str">
        <f t="shared" si="38"/>
        <v/>
      </c>
      <c r="M103" s="54" t="str">
        <f t="shared" si="4"/>
        <v/>
      </c>
      <c r="N103" s="55" t="str">
        <f t="shared" si="5"/>
        <v/>
      </c>
      <c r="O103" s="48" t="str">
        <f t="shared" si="39"/>
        <v/>
      </c>
      <c r="P103" s="41" t="str">
        <f t="shared" si="6"/>
        <v/>
      </c>
      <c r="Q103" s="26" t="str">
        <f t="shared" si="40"/>
        <v/>
      </c>
      <c r="R103" s="73" t="str">
        <f t="shared" si="20"/>
        <v/>
      </c>
      <c r="S103" s="24" t="str">
        <f t="shared" si="41"/>
        <v/>
      </c>
      <c r="T103" s="24" t="str">
        <f t="shared" si="42"/>
        <v/>
      </c>
      <c r="U103" s="24" t="str">
        <f t="shared" si="43"/>
        <v/>
      </c>
      <c r="V103" s="24" t="str">
        <f t="shared" si="44"/>
        <v/>
      </c>
      <c r="W103" s="24" t="str">
        <f t="shared" si="45"/>
        <v/>
      </c>
      <c r="X103" s="24" t="str">
        <f t="shared" si="46"/>
        <v/>
      </c>
      <c r="Y103" s="73" t="str">
        <f t="shared" si="8"/>
        <v/>
      </c>
      <c r="Z103" s="26" t="str">
        <f t="shared" si="9"/>
        <v/>
      </c>
      <c r="AA103" s="26" t="str">
        <f t="shared" si="47"/>
        <v/>
      </c>
      <c r="AB103" s="26" t="str">
        <f t="shared" si="48"/>
        <v/>
      </c>
      <c r="AC103" s="26" t="str">
        <f t="shared" si="49"/>
        <v/>
      </c>
      <c r="AD103" s="26" t="str">
        <f t="shared" si="50"/>
        <v/>
      </c>
      <c r="AE103" s="26" t="str">
        <f t="shared" si="10"/>
        <v/>
      </c>
      <c r="AF103" s="73" t="str">
        <f t="shared" si="51"/>
        <v/>
      </c>
    </row>
    <row r="104" spans="1:32" ht="24" x14ac:dyDescent="0.55000000000000004">
      <c r="A104" s="13">
        <f>+A103+1</f>
        <v>9</v>
      </c>
      <c r="B104" s="14" t="str">
        <f t="shared" si="3"/>
        <v/>
      </c>
      <c r="C104" s="78"/>
      <c r="D104" s="14">
        <f>+D103+1</f>
        <v>9</v>
      </c>
      <c r="E104" s="73" t="s">
        <v>1211</v>
      </c>
      <c r="F104" s="21" t="str">
        <f t="shared" si="35"/>
        <v/>
      </c>
      <c r="G104" s="39" t="s">
        <v>1212</v>
      </c>
      <c r="H104" s="21" t="str">
        <f t="shared" si="36"/>
        <v/>
      </c>
      <c r="I104" s="39" t="s">
        <v>1213</v>
      </c>
      <c r="J104" s="21" t="str">
        <f t="shared" si="37"/>
        <v/>
      </c>
      <c r="K104" s="73" t="str">
        <f t="shared" si="33"/>
        <v/>
      </c>
      <c r="L104" s="47" t="str">
        <f t="shared" si="38"/>
        <v/>
      </c>
      <c r="M104" s="52" t="str">
        <f t="shared" si="4"/>
        <v/>
      </c>
      <c r="N104" s="53" t="str">
        <f t="shared" si="5"/>
        <v/>
      </c>
      <c r="O104" s="47" t="str">
        <f t="shared" si="39"/>
        <v/>
      </c>
      <c r="P104" s="49" t="str">
        <f t="shared" si="6"/>
        <v/>
      </c>
      <c r="Q104" s="25" t="str">
        <f t="shared" si="40"/>
        <v/>
      </c>
      <c r="R104" s="73" t="str">
        <f t="shared" si="20"/>
        <v/>
      </c>
      <c r="S104" s="21" t="str">
        <f t="shared" si="41"/>
        <v/>
      </c>
      <c r="T104" s="21" t="str">
        <f t="shared" si="42"/>
        <v/>
      </c>
      <c r="U104" s="21" t="str">
        <f t="shared" si="43"/>
        <v/>
      </c>
      <c r="V104" s="21" t="str">
        <f t="shared" si="44"/>
        <v/>
      </c>
      <c r="W104" s="21" t="str">
        <f t="shared" si="45"/>
        <v/>
      </c>
      <c r="X104" s="21" t="str">
        <f t="shared" si="46"/>
        <v/>
      </c>
      <c r="Y104" s="73" t="str">
        <f t="shared" si="8"/>
        <v/>
      </c>
      <c r="Z104" s="25" t="str">
        <f t="shared" si="9"/>
        <v/>
      </c>
      <c r="AA104" s="25" t="str">
        <f t="shared" si="47"/>
        <v/>
      </c>
      <c r="AB104" s="25" t="str">
        <f t="shared" si="48"/>
        <v/>
      </c>
      <c r="AC104" s="25" t="str">
        <f t="shared" si="49"/>
        <v/>
      </c>
      <c r="AD104" s="25" t="str">
        <f t="shared" si="50"/>
        <v/>
      </c>
      <c r="AE104" s="25" t="str">
        <f t="shared" si="10"/>
        <v/>
      </c>
      <c r="AF104" s="73" t="str">
        <f t="shared" si="51"/>
        <v/>
      </c>
    </row>
    <row r="105" spans="1:32" ht="24" x14ac:dyDescent="0.55000000000000004">
      <c r="A105" s="13">
        <f t="shared" si="32"/>
        <v>10</v>
      </c>
      <c r="B105" s="14" t="str">
        <f t="shared" si="3"/>
        <v/>
      </c>
      <c r="C105" s="78"/>
      <c r="D105" s="14">
        <f t="shared" si="34"/>
        <v>10</v>
      </c>
      <c r="E105" s="73" t="s">
        <v>1211</v>
      </c>
      <c r="F105" s="24" t="str">
        <f t="shared" si="35"/>
        <v/>
      </c>
      <c r="G105" s="40" t="s">
        <v>1212</v>
      </c>
      <c r="H105" s="21" t="str">
        <f t="shared" si="36"/>
        <v/>
      </c>
      <c r="I105" s="40" t="s">
        <v>1213</v>
      </c>
      <c r="J105" s="24" t="str">
        <f t="shared" si="37"/>
        <v/>
      </c>
      <c r="K105" s="73" t="str">
        <f t="shared" si="33"/>
        <v/>
      </c>
      <c r="L105" s="48" t="str">
        <f t="shared" si="38"/>
        <v/>
      </c>
      <c r="M105" s="54" t="str">
        <f t="shared" si="4"/>
        <v/>
      </c>
      <c r="N105" s="55" t="str">
        <f t="shared" si="5"/>
        <v/>
      </c>
      <c r="O105" s="48" t="str">
        <f t="shared" si="39"/>
        <v/>
      </c>
      <c r="P105" s="41" t="str">
        <f t="shared" si="6"/>
        <v/>
      </c>
      <c r="Q105" s="26" t="str">
        <f t="shared" si="40"/>
        <v/>
      </c>
      <c r="R105" s="73" t="str">
        <f t="shared" si="20"/>
        <v/>
      </c>
      <c r="S105" s="24" t="str">
        <f t="shared" si="41"/>
        <v/>
      </c>
      <c r="T105" s="24" t="str">
        <f t="shared" si="42"/>
        <v/>
      </c>
      <c r="U105" s="24" t="str">
        <f t="shared" si="43"/>
        <v/>
      </c>
      <c r="V105" s="24" t="str">
        <f t="shared" si="44"/>
        <v/>
      </c>
      <c r="W105" s="24" t="str">
        <f t="shared" si="45"/>
        <v/>
      </c>
      <c r="X105" s="24" t="str">
        <f t="shared" si="46"/>
        <v/>
      </c>
      <c r="Y105" s="73" t="str">
        <f t="shared" si="8"/>
        <v/>
      </c>
      <c r="Z105" s="26" t="str">
        <f t="shared" si="9"/>
        <v/>
      </c>
      <c r="AA105" s="26" t="str">
        <f t="shared" si="47"/>
        <v/>
      </c>
      <c r="AB105" s="26" t="str">
        <f t="shared" si="48"/>
        <v/>
      </c>
      <c r="AC105" s="26" t="str">
        <f t="shared" si="49"/>
        <v/>
      </c>
      <c r="AD105" s="26" t="str">
        <f t="shared" si="50"/>
        <v/>
      </c>
      <c r="AE105" s="26" t="str">
        <f t="shared" si="10"/>
        <v/>
      </c>
      <c r="AF105" s="73" t="str">
        <f t="shared" si="51"/>
        <v/>
      </c>
    </row>
    <row r="106" spans="1:32" ht="24" x14ac:dyDescent="0.55000000000000004">
      <c r="A106" s="13">
        <f t="shared" si="32"/>
        <v>11</v>
      </c>
      <c r="B106" s="14" t="str">
        <f t="shared" si="3"/>
        <v/>
      </c>
      <c r="C106" s="78"/>
      <c r="D106" s="14">
        <f t="shared" si="34"/>
        <v>11</v>
      </c>
      <c r="E106" s="73" t="s">
        <v>1211</v>
      </c>
      <c r="F106" s="21" t="str">
        <f t="shared" si="35"/>
        <v/>
      </c>
      <c r="G106" s="39" t="s">
        <v>1212</v>
      </c>
      <c r="H106" s="21" t="str">
        <f t="shared" si="36"/>
        <v/>
      </c>
      <c r="I106" s="39" t="s">
        <v>1213</v>
      </c>
      <c r="J106" s="21" t="str">
        <f t="shared" si="37"/>
        <v/>
      </c>
      <c r="K106" s="73" t="str">
        <f t="shared" si="33"/>
        <v/>
      </c>
      <c r="L106" s="47" t="str">
        <f t="shared" si="38"/>
        <v/>
      </c>
      <c r="M106" s="52" t="str">
        <f t="shared" si="4"/>
        <v/>
      </c>
      <c r="N106" s="53" t="str">
        <f t="shared" si="5"/>
        <v/>
      </c>
      <c r="O106" s="47" t="str">
        <f t="shared" si="39"/>
        <v/>
      </c>
      <c r="P106" s="49" t="str">
        <f t="shared" si="6"/>
        <v/>
      </c>
      <c r="Q106" s="25" t="str">
        <f t="shared" si="40"/>
        <v/>
      </c>
      <c r="R106" s="73" t="str">
        <f t="shared" si="20"/>
        <v/>
      </c>
      <c r="S106" s="21" t="str">
        <f t="shared" si="41"/>
        <v/>
      </c>
      <c r="T106" s="21" t="str">
        <f t="shared" si="42"/>
        <v/>
      </c>
      <c r="U106" s="21" t="str">
        <f t="shared" si="43"/>
        <v/>
      </c>
      <c r="V106" s="21" t="str">
        <f t="shared" si="44"/>
        <v/>
      </c>
      <c r="W106" s="21" t="str">
        <f t="shared" si="45"/>
        <v/>
      </c>
      <c r="X106" s="21" t="str">
        <f t="shared" si="46"/>
        <v/>
      </c>
      <c r="Y106" s="73" t="str">
        <f t="shared" si="8"/>
        <v/>
      </c>
      <c r="Z106" s="25" t="str">
        <f t="shared" si="9"/>
        <v/>
      </c>
      <c r="AA106" s="25" t="str">
        <f t="shared" si="47"/>
        <v/>
      </c>
      <c r="AB106" s="25" t="str">
        <f t="shared" si="48"/>
        <v/>
      </c>
      <c r="AC106" s="25" t="str">
        <f t="shared" si="49"/>
        <v/>
      </c>
      <c r="AD106" s="25" t="str">
        <f t="shared" si="50"/>
        <v/>
      </c>
      <c r="AE106" s="25" t="str">
        <f t="shared" si="10"/>
        <v/>
      </c>
      <c r="AF106" s="73" t="str">
        <f t="shared" si="51"/>
        <v/>
      </c>
    </row>
    <row r="107" spans="1:32" ht="24" x14ac:dyDescent="0.55000000000000004">
      <c r="A107" s="13">
        <f t="shared" si="32"/>
        <v>12</v>
      </c>
      <c r="B107" s="14" t="str">
        <f t="shared" si="3"/>
        <v/>
      </c>
      <c r="C107" s="78"/>
      <c r="D107" s="14">
        <f t="shared" si="34"/>
        <v>12</v>
      </c>
      <c r="E107" s="73" t="s">
        <v>1211</v>
      </c>
      <c r="F107" s="24" t="str">
        <f t="shared" si="35"/>
        <v/>
      </c>
      <c r="G107" s="40" t="s">
        <v>1212</v>
      </c>
      <c r="H107" s="21" t="str">
        <f t="shared" si="36"/>
        <v/>
      </c>
      <c r="I107" s="40" t="s">
        <v>1213</v>
      </c>
      <c r="J107" s="24" t="str">
        <f t="shared" si="37"/>
        <v/>
      </c>
      <c r="K107" s="73" t="str">
        <f t="shared" si="33"/>
        <v/>
      </c>
      <c r="L107" s="48" t="str">
        <f t="shared" si="38"/>
        <v/>
      </c>
      <c r="M107" s="54" t="str">
        <f t="shared" si="4"/>
        <v/>
      </c>
      <c r="N107" s="55" t="str">
        <f t="shared" si="5"/>
        <v/>
      </c>
      <c r="O107" s="48" t="str">
        <f t="shared" si="39"/>
        <v/>
      </c>
      <c r="P107" s="41" t="str">
        <f t="shared" si="6"/>
        <v/>
      </c>
      <c r="Q107" s="26" t="str">
        <f t="shared" si="40"/>
        <v/>
      </c>
      <c r="R107" s="73" t="str">
        <f t="shared" si="20"/>
        <v/>
      </c>
      <c r="S107" s="24" t="str">
        <f t="shared" si="41"/>
        <v/>
      </c>
      <c r="T107" s="24" t="str">
        <f t="shared" si="42"/>
        <v/>
      </c>
      <c r="U107" s="24" t="str">
        <f t="shared" si="43"/>
        <v/>
      </c>
      <c r="V107" s="24" t="str">
        <f t="shared" si="44"/>
        <v/>
      </c>
      <c r="W107" s="24" t="str">
        <f t="shared" si="45"/>
        <v/>
      </c>
      <c r="X107" s="24" t="str">
        <f t="shared" si="46"/>
        <v/>
      </c>
      <c r="Y107" s="73" t="str">
        <f t="shared" si="8"/>
        <v/>
      </c>
      <c r="Z107" s="26" t="str">
        <f t="shared" si="9"/>
        <v/>
      </c>
      <c r="AA107" s="26" t="str">
        <f t="shared" si="47"/>
        <v/>
      </c>
      <c r="AB107" s="26" t="str">
        <f t="shared" si="48"/>
        <v/>
      </c>
      <c r="AC107" s="26" t="str">
        <f t="shared" si="49"/>
        <v/>
      </c>
      <c r="AD107" s="26" t="str">
        <f t="shared" si="50"/>
        <v/>
      </c>
      <c r="AE107" s="26" t="str">
        <f t="shared" si="10"/>
        <v/>
      </c>
      <c r="AF107" s="73" t="str">
        <f t="shared" si="51"/>
        <v/>
      </c>
    </row>
    <row r="108" spans="1:32" ht="24" x14ac:dyDescent="0.55000000000000004">
      <c r="A108" s="13">
        <f>+A107+1</f>
        <v>13</v>
      </c>
      <c r="B108" s="14" t="str">
        <f t="shared" si="3"/>
        <v/>
      </c>
      <c r="C108" s="78"/>
      <c r="D108" s="14">
        <f>+D107+1</f>
        <v>13</v>
      </c>
      <c r="E108" s="73" t="s">
        <v>1211</v>
      </c>
      <c r="F108" s="21" t="str">
        <f t="shared" si="35"/>
        <v/>
      </c>
      <c r="G108" s="39" t="s">
        <v>1212</v>
      </c>
      <c r="H108" s="21" t="str">
        <f t="shared" si="36"/>
        <v/>
      </c>
      <c r="I108" s="39" t="s">
        <v>1213</v>
      </c>
      <c r="J108" s="21" t="str">
        <f t="shared" si="37"/>
        <v/>
      </c>
      <c r="K108" s="73" t="str">
        <f t="shared" si="33"/>
        <v/>
      </c>
      <c r="L108" s="47" t="str">
        <f t="shared" si="38"/>
        <v/>
      </c>
      <c r="M108" s="52" t="str">
        <f t="shared" si="4"/>
        <v/>
      </c>
      <c r="N108" s="53" t="str">
        <f t="shared" si="5"/>
        <v/>
      </c>
      <c r="O108" s="47" t="str">
        <f t="shared" si="39"/>
        <v/>
      </c>
      <c r="P108" s="49" t="str">
        <f t="shared" si="6"/>
        <v/>
      </c>
      <c r="Q108" s="25" t="str">
        <f t="shared" si="40"/>
        <v/>
      </c>
      <c r="R108" s="73" t="str">
        <f t="shared" si="20"/>
        <v/>
      </c>
      <c r="S108" s="21" t="str">
        <f t="shared" si="41"/>
        <v/>
      </c>
      <c r="T108" s="21" t="str">
        <f t="shared" si="42"/>
        <v/>
      </c>
      <c r="U108" s="21" t="str">
        <f t="shared" si="43"/>
        <v/>
      </c>
      <c r="V108" s="21" t="str">
        <f t="shared" si="44"/>
        <v/>
      </c>
      <c r="W108" s="21" t="str">
        <f t="shared" si="45"/>
        <v/>
      </c>
      <c r="X108" s="21" t="str">
        <f t="shared" si="46"/>
        <v/>
      </c>
      <c r="Y108" s="73" t="str">
        <f t="shared" si="8"/>
        <v/>
      </c>
      <c r="Z108" s="25" t="str">
        <f t="shared" si="9"/>
        <v/>
      </c>
      <c r="AA108" s="25" t="str">
        <f t="shared" si="47"/>
        <v/>
      </c>
      <c r="AB108" s="25" t="str">
        <f t="shared" si="48"/>
        <v/>
      </c>
      <c r="AC108" s="25" t="str">
        <f t="shared" si="49"/>
        <v/>
      </c>
      <c r="AD108" s="25" t="str">
        <f t="shared" si="50"/>
        <v/>
      </c>
      <c r="AE108" s="25" t="str">
        <f t="shared" si="10"/>
        <v/>
      </c>
      <c r="AF108" s="73" t="str">
        <f t="shared" si="51"/>
        <v/>
      </c>
    </row>
    <row r="109" spans="1:32" ht="24" x14ac:dyDescent="0.55000000000000004">
      <c r="A109" s="13">
        <f t="shared" si="32"/>
        <v>14</v>
      </c>
      <c r="B109" s="14" t="str">
        <f t="shared" si="3"/>
        <v/>
      </c>
      <c r="C109" s="78"/>
      <c r="D109" s="14">
        <f t="shared" si="34"/>
        <v>14</v>
      </c>
      <c r="E109" s="73" t="s">
        <v>1211</v>
      </c>
      <c r="F109" s="24" t="str">
        <f t="shared" si="35"/>
        <v/>
      </c>
      <c r="G109" s="40" t="s">
        <v>1212</v>
      </c>
      <c r="H109" s="21" t="str">
        <f t="shared" si="36"/>
        <v/>
      </c>
      <c r="I109" s="40" t="s">
        <v>1213</v>
      </c>
      <c r="J109" s="24" t="str">
        <f t="shared" si="37"/>
        <v/>
      </c>
      <c r="K109" s="73" t="str">
        <f t="shared" si="33"/>
        <v/>
      </c>
      <c r="L109" s="48" t="str">
        <f t="shared" si="38"/>
        <v/>
      </c>
      <c r="M109" s="54" t="str">
        <f t="shared" si="4"/>
        <v/>
      </c>
      <c r="N109" s="55" t="str">
        <f t="shared" si="5"/>
        <v/>
      </c>
      <c r="O109" s="48" t="str">
        <f t="shared" si="39"/>
        <v/>
      </c>
      <c r="P109" s="41" t="str">
        <f t="shared" si="6"/>
        <v/>
      </c>
      <c r="Q109" s="26" t="str">
        <f t="shared" si="40"/>
        <v/>
      </c>
      <c r="R109" s="73" t="str">
        <f t="shared" si="20"/>
        <v/>
      </c>
      <c r="S109" s="24" t="str">
        <f t="shared" si="41"/>
        <v/>
      </c>
      <c r="T109" s="24" t="str">
        <f t="shared" si="42"/>
        <v/>
      </c>
      <c r="U109" s="24" t="str">
        <f t="shared" si="43"/>
        <v/>
      </c>
      <c r="V109" s="24" t="str">
        <f t="shared" si="44"/>
        <v/>
      </c>
      <c r="W109" s="24" t="str">
        <f t="shared" si="45"/>
        <v/>
      </c>
      <c r="X109" s="24" t="str">
        <f t="shared" si="46"/>
        <v/>
      </c>
      <c r="Y109" s="73" t="str">
        <f t="shared" si="8"/>
        <v/>
      </c>
      <c r="Z109" s="26" t="str">
        <f t="shared" si="9"/>
        <v/>
      </c>
      <c r="AA109" s="26" t="str">
        <f t="shared" si="47"/>
        <v/>
      </c>
      <c r="AB109" s="26" t="str">
        <f t="shared" si="48"/>
        <v/>
      </c>
      <c r="AC109" s="26" t="str">
        <f t="shared" si="49"/>
        <v/>
      </c>
      <c r="AD109" s="26" t="str">
        <f t="shared" si="50"/>
        <v/>
      </c>
      <c r="AE109" s="26" t="str">
        <f t="shared" si="10"/>
        <v/>
      </c>
      <c r="AF109" s="73" t="str">
        <f t="shared" si="51"/>
        <v/>
      </c>
    </row>
    <row r="110" spans="1:32" ht="24" x14ac:dyDescent="0.55000000000000004">
      <c r="A110" s="13">
        <f t="shared" si="32"/>
        <v>15</v>
      </c>
      <c r="B110" s="14" t="str">
        <f t="shared" si="3"/>
        <v/>
      </c>
      <c r="C110" s="78"/>
      <c r="D110" s="14">
        <f t="shared" si="34"/>
        <v>15</v>
      </c>
      <c r="E110" s="73" t="s">
        <v>1211</v>
      </c>
      <c r="F110" s="21" t="str">
        <f t="shared" si="35"/>
        <v/>
      </c>
      <c r="G110" s="39" t="s">
        <v>1212</v>
      </c>
      <c r="H110" s="21" t="str">
        <f t="shared" si="36"/>
        <v/>
      </c>
      <c r="I110" s="39" t="s">
        <v>1213</v>
      </c>
      <c r="J110" s="21" t="str">
        <f t="shared" si="37"/>
        <v/>
      </c>
      <c r="K110" s="73" t="str">
        <f t="shared" si="33"/>
        <v/>
      </c>
      <c r="L110" s="47" t="str">
        <f t="shared" si="38"/>
        <v/>
      </c>
      <c r="M110" s="52" t="str">
        <f t="shared" si="4"/>
        <v/>
      </c>
      <c r="N110" s="53" t="str">
        <f t="shared" si="5"/>
        <v/>
      </c>
      <c r="O110" s="47" t="str">
        <f t="shared" si="39"/>
        <v/>
      </c>
      <c r="P110" s="49" t="str">
        <f t="shared" si="6"/>
        <v/>
      </c>
      <c r="Q110" s="25" t="str">
        <f t="shared" si="40"/>
        <v/>
      </c>
      <c r="R110" s="73" t="str">
        <f t="shared" si="20"/>
        <v/>
      </c>
      <c r="S110" s="21" t="str">
        <f t="shared" si="41"/>
        <v/>
      </c>
      <c r="T110" s="21" t="str">
        <f t="shared" si="42"/>
        <v/>
      </c>
      <c r="U110" s="21" t="str">
        <f t="shared" si="43"/>
        <v/>
      </c>
      <c r="V110" s="21" t="str">
        <f t="shared" si="44"/>
        <v/>
      </c>
      <c r="W110" s="21" t="str">
        <f t="shared" si="45"/>
        <v/>
      </c>
      <c r="X110" s="21" t="str">
        <f t="shared" si="46"/>
        <v/>
      </c>
      <c r="Y110" s="73" t="str">
        <f t="shared" si="8"/>
        <v/>
      </c>
      <c r="Z110" s="25" t="str">
        <f t="shared" si="9"/>
        <v/>
      </c>
      <c r="AA110" s="25" t="str">
        <f t="shared" si="47"/>
        <v/>
      </c>
      <c r="AB110" s="25" t="str">
        <f t="shared" si="48"/>
        <v/>
      </c>
      <c r="AC110" s="25" t="str">
        <f t="shared" si="49"/>
        <v/>
      </c>
      <c r="AD110" s="25" t="str">
        <f t="shared" si="50"/>
        <v/>
      </c>
      <c r="AE110" s="25" t="str">
        <f t="shared" si="10"/>
        <v/>
      </c>
      <c r="AF110" s="73" t="str">
        <f t="shared" si="51"/>
        <v/>
      </c>
    </row>
    <row r="111" spans="1:32" ht="24" x14ac:dyDescent="0.55000000000000004">
      <c r="A111" s="13">
        <f t="shared" si="32"/>
        <v>16</v>
      </c>
      <c r="B111" s="14" t="str">
        <f t="shared" si="3"/>
        <v/>
      </c>
      <c r="C111" s="78"/>
      <c r="D111" s="14">
        <f t="shared" si="34"/>
        <v>16</v>
      </c>
      <c r="E111" s="73" t="s">
        <v>1211</v>
      </c>
      <c r="F111" s="24" t="str">
        <f>IF(E79="","",E79)</f>
        <v/>
      </c>
      <c r="G111" s="40" t="s">
        <v>1212</v>
      </c>
      <c r="H111" s="21" t="str">
        <f t="shared" si="36"/>
        <v/>
      </c>
      <c r="I111" s="40" t="s">
        <v>1213</v>
      </c>
      <c r="J111" s="24" t="str">
        <f t="shared" si="37"/>
        <v/>
      </c>
      <c r="K111" s="73" t="str">
        <f t="shared" si="33"/>
        <v/>
      </c>
      <c r="L111" s="48" t="str">
        <f t="shared" si="38"/>
        <v/>
      </c>
      <c r="M111" s="54" t="str">
        <f t="shared" si="4"/>
        <v/>
      </c>
      <c r="N111" s="55" t="str">
        <f t="shared" si="5"/>
        <v/>
      </c>
      <c r="O111" s="48" t="str">
        <f t="shared" si="39"/>
        <v/>
      </c>
      <c r="P111" s="41" t="str">
        <f t="shared" si="6"/>
        <v/>
      </c>
      <c r="Q111" s="26" t="str">
        <f t="shared" si="40"/>
        <v/>
      </c>
      <c r="R111" s="73" t="str">
        <f t="shared" si="20"/>
        <v/>
      </c>
      <c r="S111" s="24" t="str">
        <f t="shared" si="41"/>
        <v/>
      </c>
      <c r="T111" s="24" t="str">
        <f t="shared" si="42"/>
        <v/>
      </c>
      <c r="U111" s="24" t="str">
        <f t="shared" si="43"/>
        <v/>
      </c>
      <c r="V111" s="24" t="str">
        <f t="shared" si="44"/>
        <v/>
      </c>
      <c r="W111" s="24" t="str">
        <f t="shared" si="45"/>
        <v/>
      </c>
      <c r="X111" s="24" t="str">
        <f t="shared" si="46"/>
        <v/>
      </c>
      <c r="Y111" s="73" t="str">
        <f t="shared" si="8"/>
        <v/>
      </c>
      <c r="Z111" s="26" t="str">
        <f t="shared" si="9"/>
        <v/>
      </c>
      <c r="AA111" s="26" t="str">
        <f t="shared" si="47"/>
        <v/>
      </c>
      <c r="AB111" s="26" t="str">
        <f t="shared" si="48"/>
        <v/>
      </c>
      <c r="AC111" s="26" t="str">
        <f t="shared" si="49"/>
        <v/>
      </c>
      <c r="AD111" s="26" t="str">
        <f t="shared" si="50"/>
        <v/>
      </c>
      <c r="AE111" s="26" t="str">
        <f t="shared" si="10"/>
        <v/>
      </c>
      <c r="AF111" s="73" t="str">
        <f t="shared" si="51"/>
        <v/>
      </c>
    </row>
    <row r="112" spans="1:32" ht="24" x14ac:dyDescent="0.55000000000000004">
      <c r="A112" s="13">
        <f>+A111+1</f>
        <v>17</v>
      </c>
      <c r="B112" s="14" t="str">
        <f t="shared" si="3"/>
        <v/>
      </c>
      <c r="C112" s="78"/>
      <c r="D112" s="14">
        <f>+D111+1</f>
        <v>17</v>
      </c>
      <c r="E112" s="73" t="s">
        <v>1211</v>
      </c>
      <c r="F112" s="21" t="str">
        <f t="shared" si="35"/>
        <v/>
      </c>
      <c r="G112" s="39" t="s">
        <v>1212</v>
      </c>
      <c r="H112" s="21" t="str">
        <f t="shared" si="36"/>
        <v/>
      </c>
      <c r="I112" s="39" t="s">
        <v>1213</v>
      </c>
      <c r="J112" s="21" t="str">
        <f t="shared" si="37"/>
        <v/>
      </c>
      <c r="K112" s="73" t="str">
        <f t="shared" si="33"/>
        <v/>
      </c>
      <c r="L112" s="47" t="str">
        <f t="shared" si="38"/>
        <v/>
      </c>
      <c r="M112" s="52" t="str">
        <f t="shared" si="4"/>
        <v/>
      </c>
      <c r="N112" s="53" t="str">
        <f t="shared" si="5"/>
        <v/>
      </c>
      <c r="O112" s="47" t="str">
        <f t="shared" si="39"/>
        <v/>
      </c>
      <c r="P112" s="49" t="str">
        <f t="shared" si="6"/>
        <v/>
      </c>
      <c r="Q112" s="25" t="str">
        <f t="shared" si="40"/>
        <v/>
      </c>
      <c r="R112" s="73" t="str">
        <f t="shared" si="20"/>
        <v/>
      </c>
      <c r="S112" s="21" t="str">
        <f t="shared" si="41"/>
        <v/>
      </c>
      <c r="T112" s="21" t="str">
        <f t="shared" si="42"/>
        <v/>
      </c>
      <c r="U112" s="21" t="str">
        <f t="shared" si="43"/>
        <v/>
      </c>
      <c r="V112" s="21" t="str">
        <f t="shared" si="44"/>
        <v/>
      </c>
      <c r="W112" s="21" t="str">
        <f t="shared" si="45"/>
        <v/>
      </c>
      <c r="X112" s="21" t="str">
        <f t="shared" si="46"/>
        <v/>
      </c>
      <c r="Y112" s="73" t="str">
        <f t="shared" si="8"/>
        <v/>
      </c>
      <c r="Z112" s="25" t="str">
        <f t="shared" si="9"/>
        <v/>
      </c>
      <c r="AA112" s="25" t="str">
        <f t="shared" si="47"/>
        <v/>
      </c>
      <c r="AB112" s="25" t="str">
        <f t="shared" si="48"/>
        <v/>
      </c>
      <c r="AC112" s="25" t="str">
        <f t="shared" si="49"/>
        <v/>
      </c>
      <c r="AD112" s="25" t="str">
        <f t="shared" si="50"/>
        <v/>
      </c>
      <c r="AE112" s="25" t="str">
        <f t="shared" si="10"/>
        <v/>
      </c>
      <c r="AF112" s="73" t="str">
        <f t="shared" si="51"/>
        <v/>
      </c>
    </row>
    <row r="113" spans="1:32" ht="24" x14ac:dyDescent="0.55000000000000004">
      <c r="A113" s="13">
        <f t="shared" si="32"/>
        <v>18</v>
      </c>
      <c r="B113" s="14" t="str">
        <f t="shared" si="3"/>
        <v/>
      </c>
      <c r="C113" s="78"/>
      <c r="D113" s="14">
        <f t="shared" si="34"/>
        <v>18</v>
      </c>
      <c r="E113" s="73" t="s">
        <v>1211</v>
      </c>
      <c r="F113" s="24" t="str">
        <f t="shared" si="35"/>
        <v/>
      </c>
      <c r="G113" s="40" t="s">
        <v>1212</v>
      </c>
      <c r="H113" s="21" t="str">
        <f t="shared" si="36"/>
        <v/>
      </c>
      <c r="I113" s="40" t="s">
        <v>1213</v>
      </c>
      <c r="J113" s="24" t="str">
        <f t="shared" si="37"/>
        <v/>
      </c>
      <c r="K113" s="73" t="str">
        <f t="shared" si="33"/>
        <v/>
      </c>
      <c r="L113" s="48" t="str">
        <f t="shared" si="38"/>
        <v/>
      </c>
      <c r="M113" s="54" t="str">
        <f t="shared" si="4"/>
        <v/>
      </c>
      <c r="N113" s="55" t="str">
        <f t="shared" si="5"/>
        <v/>
      </c>
      <c r="O113" s="48" t="str">
        <f t="shared" si="39"/>
        <v/>
      </c>
      <c r="P113" s="41" t="str">
        <f t="shared" si="6"/>
        <v/>
      </c>
      <c r="Q113" s="26" t="str">
        <f t="shared" si="40"/>
        <v/>
      </c>
      <c r="R113" s="73" t="str">
        <f t="shared" si="20"/>
        <v/>
      </c>
      <c r="S113" s="24" t="str">
        <f t="shared" si="41"/>
        <v/>
      </c>
      <c r="T113" s="24" t="str">
        <f t="shared" si="42"/>
        <v/>
      </c>
      <c r="U113" s="24" t="str">
        <f t="shared" si="43"/>
        <v/>
      </c>
      <c r="V113" s="24" t="str">
        <f t="shared" si="44"/>
        <v/>
      </c>
      <c r="W113" s="24" t="str">
        <f t="shared" si="45"/>
        <v/>
      </c>
      <c r="X113" s="24" t="str">
        <f t="shared" si="46"/>
        <v/>
      </c>
      <c r="Y113" s="73" t="str">
        <f t="shared" si="8"/>
        <v/>
      </c>
      <c r="Z113" s="26" t="str">
        <f t="shared" si="9"/>
        <v/>
      </c>
      <c r="AA113" s="26" t="str">
        <f t="shared" si="47"/>
        <v/>
      </c>
      <c r="AB113" s="26" t="str">
        <f t="shared" si="48"/>
        <v/>
      </c>
      <c r="AC113" s="26" t="str">
        <f t="shared" si="49"/>
        <v/>
      </c>
      <c r="AD113" s="26" t="str">
        <f t="shared" si="50"/>
        <v/>
      </c>
      <c r="AE113" s="26" t="str">
        <f t="shared" si="10"/>
        <v/>
      </c>
      <c r="AF113" s="73" t="str">
        <f t="shared" si="51"/>
        <v/>
      </c>
    </row>
    <row r="114" spans="1:32" ht="24" x14ac:dyDescent="0.55000000000000004">
      <c r="A114" s="13">
        <f t="shared" si="32"/>
        <v>19</v>
      </c>
      <c r="B114" s="14" t="str">
        <f t="shared" si="3"/>
        <v/>
      </c>
      <c r="C114" s="78"/>
      <c r="D114" s="14">
        <f t="shared" si="34"/>
        <v>19</v>
      </c>
      <c r="E114" s="73" t="s">
        <v>1211</v>
      </c>
      <c r="F114" s="21" t="str">
        <f t="shared" si="35"/>
        <v/>
      </c>
      <c r="G114" s="39" t="s">
        <v>1212</v>
      </c>
      <c r="H114" s="21" t="str">
        <f t="shared" si="36"/>
        <v/>
      </c>
      <c r="I114" s="39" t="s">
        <v>1213</v>
      </c>
      <c r="J114" s="21" t="str">
        <f t="shared" si="37"/>
        <v/>
      </c>
      <c r="K114" s="73" t="str">
        <f t="shared" si="33"/>
        <v/>
      </c>
      <c r="L114" s="47" t="str">
        <f t="shared" si="38"/>
        <v/>
      </c>
      <c r="M114" s="52" t="str">
        <f t="shared" si="4"/>
        <v/>
      </c>
      <c r="N114" s="53" t="str">
        <f t="shared" si="5"/>
        <v/>
      </c>
      <c r="O114" s="47" t="str">
        <f t="shared" si="39"/>
        <v/>
      </c>
      <c r="P114" s="49" t="str">
        <f t="shared" si="6"/>
        <v/>
      </c>
      <c r="Q114" s="25" t="str">
        <f t="shared" si="40"/>
        <v/>
      </c>
      <c r="R114" s="73" t="str">
        <f t="shared" si="20"/>
        <v/>
      </c>
      <c r="S114" s="21" t="str">
        <f t="shared" si="41"/>
        <v/>
      </c>
      <c r="T114" s="21" t="str">
        <f t="shared" si="42"/>
        <v/>
      </c>
      <c r="U114" s="21" t="str">
        <f t="shared" si="43"/>
        <v/>
      </c>
      <c r="V114" s="21" t="str">
        <f t="shared" si="44"/>
        <v/>
      </c>
      <c r="W114" s="21" t="str">
        <f t="shared" si="45"/>
        <v/>
      </c>
      <c r="X114" s="21" t="str">
        <f t="shared" si="46"/>
        <v/>
      </c>
      <c r="Y114" s="73" t="str">
        <f t="shared" si="8"/>
        <v/>
      </c>
      <c r="Z114" s="25" t="str">
        <f t="shared" si="9"/>
        <v/>
      </c>
      <c r="AA114" s="25" t="str">
        <f t="shared" si="47"/>
        <v/>
      </c>
      <c r="AB114" s="25" t="str">
        <f t="shared" si="48"/>
        <v/>
      </c>
      <c r="AC114" s="25" t="str">
        <f t="shared" si="49"/>
        <v/>
      </c>
      <c r="AD114" s="25" t="str">
        <f t="shared" si="50"/>
        <v/>
      </c>
      <c r="AE114" s="25" t="str">
        <f t="shared" si="10"/>
        <v/>
      </c>
      <c r="AF114" s="73" t="str">
        <f t="shared" si="51"/>
        <v/>
      </c>
    </row>
    <row r="115" spans="1:32" ht="24" x14ac:dyDescent="0.55000000000000004">
      <c r="A115" s="13">
        <f t="shared" si="32"/>
        <v>20</v>
      </c>
      <c r="B115" s="14" t="str">
        <f t="shared" si="3"/>
        <v/>
      </c>
      <c r="C115" s="78"/>
      <c r="D115" s="14">
        <f t="shared" si="34"/>
        <v>20</v>
      </c>
      <c r="E115" s="73" t="s">
        <v>1211</v>
      </c>
      <c r="F115" s="24" t="str">
        <f t="shared" si="35"/>
        <v/>
      </c>
      <c r="G115" s="40" t="s">
        <v>1212</v>
      </c>
      <c r="H115" s="21" t="str">
        <f t="shared" si="36"/>
        <v/>
      </c>
      <c r="I115" s="40" t="s">
        <v>1213</v>
      </c>
      <c r="J115" s="24" t="str">
        <f t="shared" si="37"/>
        <v/>
      </c>
      <c r="K115" s="73" t="str">
        <f t="shared" si="33"/>
        <v/>
      </c>
      <c r="L115" s="48" t="str">
        <f t="shared" si="38"/>
        <v/>
      </c>
      <c r="M115" s="54" t="str">
        <f t="shared" si="4"/>
        <v/>
      </c>
      <c r="N115" s="55" t="str">
        <f t="shared" si="5"/>
        <v/>
      </c>
      <c r="O115" s="48" t="str">
        <f t="shared" si="39"/>
        <v/>
      </c>
      <c r="P115" s="41" t="str">
        <f t="shared" si="6"/>
        <v/>
      </c>
      <c r="Q115" s="26" t="str">
        <f t="shared" si="40"/>
        <v/>
      </c>
      <c r="R115" s="73" t="str">
        <f t="shared" si="20"/>
        <v/>
      </c>
      <c r="S115" s="24" t="str">
        <f t="shared" si="41"/>
        <v/>
      </c>
      <c r="T115" s="24" t="str">
        <f t="shared" si="42"/>
        <v/>
      </c>
      <c r="U115" s="24" t="str">
        <f t="shared" si="43"/>
        <v/>
      </c>
      <c r="V115" s="24" t="str">
        <f t="shared" si="44"/>
        <v/>
      </c>
      <c r="W115" s="24" t="str">
        <f t="shared" si="45"/>
        <v/>
      </c>
      <c r="X115" s="24" t="str">
        <f t="shared" si="46"/>
        <v/>
      </c>
      <c r="Y115" s="73" t="str">
        <f t="shared" si="8"/>
        <v/>
      </c>
      <c r="Z115" s="26" t="str">
        <f t="shared" si="9"/>
        <v/>
      </c>
      <c r="AA115" s="26" t="str">
        <f t="shared" si="47"/>
        <v/>
      </c>
      <c r="AB115" s="26" t="str">
        <f t="shared" si="48"/>
        <v/>
      </c>
      <c r="AC115" s="26" t="str">
        <f t="shared" si="49"/>
        <v/>
      </c>
      <c r="AD115" s="26" t="str">
        <f t="shared" si="50"/>
        <v/>
      </c>
      <c r="AE115" s="26" t="str">
        <f t="shared" si="10"/>
        <v/>
      </c>
      <c r="AF115" s="73" t="str">
        <f t="shared" si="51"/>
        <v/>
      </c>
    </row>
    <row r="116" spans="1:32" ht="24" x14ac:dyDescent="0.55000000000000004">
      <c r="A116" s="13">
        <f t="shared" si="32"/>
        <v>21</v>
      </c>
      <c r="B116" s="14" t="str">
        <f t="shared" si="3"/>
        <v/>
      </c>
      <c r="C116" s="78"/>
      <c r="D116" s="14">
        <f t="shared" si="34"/>
        <v>21</v>
      </c>
      <c r="E116" s="73" t="s">
        <v>1211</v>
      </c>
      <c r="F116" s="21" t="str">
        <f t="shared" si="35"/>
        <v/>
      </c>
      <c r="G116" s="39" t="s">
        <v>1212</v>
      </c>
      <c r="H116" s="21" t="str">
        <f t="shared" si="36"/>
        <v/>
      </c>
      <c r="I116" s="39" t="s">
        <v>1213</v>
      </c>
      <c r="J116" s="21" t="str">
        <f t="shared" si="37"/>
        <v/>
      </c>
      <c r="K116" s="73" t="str">
        <f t="shared" si="33"/>
        <v/>
      </c>
      <c r="L116" s="47" t="str">
        <f t="shared" si="38"/>
        <v/>
      </c>
      <c r="M116" s="52" t="str">
        <f t="shared" si="4"/>
        <v/>
      </c>
      <c r="N116" s="53" t="str">
        <f t="shared" si="5"/>
        <v/>
      </c>
      <c r="O116" s="47" t="str">
        <f t="shared" si="39"/>
        <v/>
      </c>
      <c r="P116" s="49" t="str">
        <f t="shared" si="6"/>
        <v/>
      </c>
      <c r="Q116" s="25" t="str">
        <f t="shared" si="40"/>
        <v/>
      </c>
      <c r="R116" s="73" t="str">
        <f t="shared" si="20"/>
        <v/>
      </c>
      <c r="S116" s="21" t="str">
        <f t="shared" si="41"/>
        <v/>
      </c>
      <c r="T116" s="21" t="str">
        <f t="shared" si="42"/>
        <v/>
      </c>
      <c r="U116" s="21" t="str">
        <f t="shared" si="43"/>
        <v/>
      </c>
      <c r="V116" s="21" t="str">
        <f t="shared" si="44"/>
        <v/>
      </c>
      <c r="W116" s="21" t="str">
        <f t="shared" si="45"/>
        <v/>
      </c>
      <c r="X116" s="21" t="str">
        <f t="shared" si="46"/>
        <v/>
      </c>
      <c r="Y116" s="73" t="str">
        <f t="shared" si="8"/>
        <v/>
      </c>
      <c r="Z116" s="25" t="str">
        <f t="shared" si="9"/>
        <v/>
      </c>
      <c r="AA116" s="25" t="str">
        <f t="shared" si="47"/>
        <v/>
      </c>
      <c r="AB116" s="25" t="str">
        <f t="shared" si="48"/>
        <v/>
      </c>
      <c r="AC116" s="25" t="str">
        <f t="shared" si="49"/>
        <v/>
      </c>
      <c r="AD116" s="25" t="str">
        <f t="shared" si="50"/>
        <v/>
      </c>
      <c r="AE116" s="25" t="str">
        <f t="shared" si="10"/>
        <v/>
      </c>
      <c r="AF116" s="73" t="str">
        <f t="shared" si="51"/>
        <v/>
      </c>
    </row>
    <row r="117" spans="1:32" ht="24" x14ac:dyDescent="0.55000000000000004">
      <c r="A117" s="13">
        <f t="shared" si="32"/>
        <v>22</v>
      </c>
      <c r="B117" s="14" t="str">
        <f t="shared" si="3"/>
        <v/>
      </c>
      <c r="C117" s="78"/>
      <c r="D117" s="14">
        <f t="shared" si="34"/>
        <v>22</v>
      </c>
      <c r="E117" s="73" t="s">
        <v>1211</v>
      </c>
      <c r="F117" s="24" t="str">
        <f t="shared" si="35"/>
        <v/>
      </c>
      <c r="G117" s="40" t="s">
        <v>1212</v>
      </c>
      <c r="H117" s="21" t="str">
        <f t="shared" si="36"/>
        <v/>
      </c>
      <c r="I117" s="40" t="s">
        <v>1213</v>
      </c>
      <c r="J117" s="24" t="str">
        <f t="shared" si="37"/>
        <v/>
      </c>
      <c r="K117" s="73" t="str">
        <f t="shared" si="33"/>
        <v/>
      </c>
      <c r="L117" s="48" t="str">
        <f t="shared" si="38"/>
        <v/>
      </c>
      <c r="M117" s="54" t="str">
        <f t="shared" si="4"/>
        <v/>
      </c>
      <c r="N117" s="55" t="str">
        <f t="shared" si="5"/>
        <v/>
      </c>
      <c r="O117" s="48" t="str">
        <f t="shared" si="39"/>
        <v/>
      </c>
      <c r="P117" s="41" t="str">
        <f t="shared" si="6"/>
        <v/>
      </c>
      <c r="Q117" s="26" t="str">
        <f t="shared" si="40"/>
        <v/>
      </c>
      <c r="R117" s="73" t="str">
        <f t="shared" si="20"/>
        <v/>
      </c>
      <c r="S117" s="24" t="str">
        <f t="shared" si="41"/>
        <v/>
      </c>
      <c r="T117" s="24" t="str">
        <f t="shared" si="42"/>
        <v/>
      </c>
      <c r="U117" s="24" t="str">
        <f t="shared" si="43"/>
        <v/>
      </c>
      <c r="V117" s="24" t="str">
        <f t="shared" si="44"/>
        <v/>
      </c>
      <c r="W117" s="24" t="str">
        <f t="shared" si="45"/>
        <v/>
      </c>
      <c r="X117" s="24" t="str">
        <f t="shared" si="46"/>
        <v/>
      </c>
      <c r="Y117" s="73" t="str">
        <f t="shared" si="8"/>
        <v/>
      </c>
      <c r="Z117" s="26" t="str">
        <f t="shared" si="9"/>
        <v/>
      </c>
      <c r="AA117" s="26" t="str">
        <f t="shared" si="47"/>
        <v/>
      </c>
      <c r="AB117" s="26" t="str">
        <f t="shared" si="48"/>
        <v/>
      </c>
      <c r="AC117" s="26" t="str">
        <f t="shared" si="49"/>
        <v/>
      </c>
      <c r="AD117" s="26" t="str">
        <f t="shared" si="50"/>
        <v/>
      </c>
      <c r="AE117" s="26" t="str">
        <f t="shared" si="10"/>
        <v/>
      </c>
      <c r="AF117" s="73" t="str">
        <f t="shared" si="51"/>
        <v/>
      </c>
    </row>
    <row r="118" spans="1:32" ht="24" x14ac:dyDescent="0.55000000000000004">
      <c r="A118" s="13">
        <f t="shared" si="32"/>
        <v>23</v>
      </c>
      <c r="B118" s="14" t="str">
        <f t="shared" si="3"/>
        <v/>
      </c>
      <c r="C118" s="78"/>
      <c r="D118" s="14">
        <f t="shared" si="34"/>
        <v>23</v>
      </c>
      <c r="E118" s="73" t="s">
        <v>1211</v>
      </c>
      <c r="F118" s="21" t="str">
        <f t="shared" si="35"/>
        <v/>
      </c>
      <c r="G118" s="39" t="s">
        <v>1212</v>
      </c>
      <c r="H118" s="21" t="str">
        <f t="shared" si="36"/>
        <v/>
      </c>
      <c r="I118" s="39" t="s">
        <v>1213</v>
      </c>
      <c r="J118" s="21" t="str">
        <f t="shared" si="37"/>
        <v/>
      </c>
      <c r="K118" s="73" t="str">
        <f t="shared" si="33"/>
        <v/>
      </c>
      <c r="L118" s="47" t="str">
        <f t="shared" si="38"/>
        <v/>
      </c>
      <c r="M118" s="52" t="str">
        <f t="shared" si="4"/>
        <v/>
      </c>
      <c r="N118" s="53" t="str">
        <f t="shared" si="5"/>
        <v/>
      </c>
      <c r="O118" s="47" t="str">
        <f t="shared" si="39"/>
        <v/>
      </c>
      <c r="P118" s="49" t="str">
        <f t="shared" si="6"/>
        <v/>
      </c>
      <c r="Q118" s="25" t="str">
        <f t="shared" si="40"/>
        <v/>
      </c>
      <c r="R118" s="73" t="str">
        <f t="shared" si="20"/>
        <v/>
      </c>
      <c r="S118" s="21" t="str">
        <f t="shared" si="41"/>
        <v/>
      </c>
      <c r="T118" s="21" t="str">
        <f t="shared" si="42"/>
        <v/>
      </c>
      <c r="U118" s="21" t="str">
        <f t="shared" si="43"/>
        <v/>
      </c>
      <c r="V118" s="21" t="str">
        <f t="shared" si="44"/>
        <v/>
      </c>
      <c r="W118" s="21" t="str">
        <f t="shared" si="45"/>
        <v/>
      </c>
      <c r="X118" s="21" t="str">
        <f t="shared" si="46"/>
        <v/>
      </c>
      <c r="Y118" s="73" t="str">
        <f t="shared" si="8"/>
        <v/>
      </c>
      <c r="Z118" s="25" t="str">
        <f t="shared" si="9"/>
        <v/>
      </c>
      <c r="AA118" s="25" t="str">
        <f t="shared" si="47"/>
        <v/>
      </c>
      <c r="AB118" s="25" t="str">
        <f t="shared" si="48"/>
        <v/>
      </c>
      <c r="AC118" s="25" t="str">
        <f t="shared" si="49"/>
        <v/>
      </c>
      <c r="AD118" s="25" t="str">
        <f t="shared" si="50"/>
        <v/>
      </c>
      <c r="AE118" s="25" t="str">
        <f t="shared" si="10"/>
        <v/>
      </c>
      <c r="AF118" s="73" t="str">
        <f t="shared" si="51"/>
        <v/>
      </c>
    </row>
    <row r="119" spans="1:32" ht="24" x14ac:dyDescent="0.55000000000000004">
      <c r="A119" s="13">
        <f t="shared" si="32"/>
        <v>24</v>
      </c>
      <c r="B119" s="14" t="str">
        <f t="shared" si="3"/>
        <v/>
      </c>
      <c r="C119" s="78"/>
      <c r="D119" s="14">
        <f t="shared" si="34"/>
        <v>24</v>
      </c>
      <c r="E119" s="73" t="s">
        <v>1211</v>
      </c>
      <c r="F119" s="24" t="str">
        <f t="shared" si="35"/>
        <v/>
      </c>
      <c r="G119" s="40" t="s">
        <v>1212</v>
      </c>
      <c r="H119" s="21" t="str">
        <f t="shared" si="36"/>
        <v/>
      </c>
      <c r="I119" s="40" t="s">
        <v>1213</v>
      </c>
      <c r="J119" s="24" t="str">
        <f t="shared" si="37"/>
        <v/>
      </c>
      <c r="K119" s="73" t="str">
        <f t="shared" si="33"/>
        <v/>
      </c>
      <c r="L119" s="48" t="str">
        <f t="shared" si="38"/>
        <v/>
      </c>
      <c r="M119" s="54" t="str">
        <f t="shared" si="4"/>
        <v/>
      </c>
      <c r="N119" s="55" t="str">
        <f t="shared" si="5"/>
        <v/>
      </c>
      <c r="O119" s="48" t="str">
        <f t="shared" si="39"/>
        <v/>
      </c>
      <c r="P119" s="41" t="str">
        <f t="shared" si="6"/>
        <v/>
      </c>
      <c r="Q119" s="26" t="str">
        <f t="shared" si="40"/>
        <v/>
      </c>
      <c r="R119" s="73" t="str">
        <f t="shared" si="20"/>
        <v/>
      </c>
      <c r="S119" s="24" t="str">
        <f t="shared" si="41"/>
        <v/>
      </c>
      <c r="T119" s="24" t="str">
        <f t="shared" si="42"/>
        <v/>
      </c>
      <c r="U119" s="24" t="str">
        <f t="shared" si="43"/>
        <v/>
      </c>
      <c r="V119" s="24" t="str">
        <f t="shared" si="44"/>
        <v/>
      </c>
      <c r="W119" s="24" t="str">
        <f t="shared" si="45"/>
        <v/>
      </c>
      <c r="X119" s="24" t="str">
        <f t="shared" si="46"/>
        <v/>
      </c>
      <c r="Y119" s="73" t="str">
        <f t="shared" si="8"/>
        <v/>
      </c>
      <c r="Z119" s="26" t="str">
        <f t="shared" si="9"/>
        <v/>
      </c>
      <c r="AA119" s="26" t="str">
        <f t="shared" si="47"/>
        <v/>
      </c>
      <c r="AB119" s="26" t="str">
        <f t="shared" si="48"/>
        <v/>
      </c>
      <c r="AC119" s="26" t="str">
        <f t="shared" si="49"/>
        <v/>
      </c>
      <c r="AD119" s="26" t="str">
        <f t="shared" si="50"/>
        <v/>
      </c>
      <c r="AE119" s="26" t="str">
        <f t="shared" si="10"/>
        <v/>
      </c>
      <c r="AF119" s="73" t="str">
        <f t="shared" si="51"/>
        <v/>
      </c>
    </row>
    <row r="120" spans="1:32" ht="24" x14ac:dyDescent="0.55000000000000004">
      <c r="A120" s="13">
        <f t="shared" si="32"/>
        <v>25</v>
      </c>
      <c r="B120" s="14" t="str">
        <f t="shared" si="3"/>
        <v/>
      </c>
      <c r="C120" s="78"/>
      <c r="D120" s="14">
        <f t="shared" si="34"/>
        <v>25</v>
      </c>
      <c r="E120" s="73" t="s">
        <v>1211</v>
      </c>
      <c r="F120" s="21" t="str">
        <f t="shared" si="35"/>
        <v/>
      </c>
      <c r="G120" s="39" t="s">
        <v>1212</v>
      </c>
      <c r="H120" s="21" t="str">
        <f t="shared" si="36"/>
        <v/>
      </c>
      <c r="I120" s="39" t="s">
        <v>1213</v>
      </c>
      <c r="J120" s="21" t="str">
        <f t="shared" si="37"/>
        <v/>
      </c>
      <c r="K120" s="73" t="str">
        <f t="shared" si="33"/>
        <v/>
      </c>
      <c r="L120" s="47" t="str">
        <f t="shared" si="38"/>
        <v/>
      </c>
      <c r="M120" s="52" t="str">
        <f t="shared" si="4"/>
        <v/>
      </c>
      <c r="N120" s="53" t="str">
        <f t="shared" si="5"/>
        <v/>
      </c>
      <c r="O120" s="47" t="str">
        <f t="shared" si="39"/>
        <v/>
      </c>
      <c r="P120" s="49" t="str">
        <f t="shared" si="6"/>
        <v/>
      </c>
      <c r="Q120" s="25" t="str">
        <f t="shared" si="40"/>
        <v/>
      </c>
      <c r="R120" s="73" t="str">
        <f t="shared" si="20"/>
        <v/>
      </c>
      <c r="S120" s="21" t="str">
        <f t="shared" si="41"/>
        <v/>
      </c>
      <c r="T120" s="21" t="str">
        <f t="shared" si="42"/>
        <v/>
      </c>
      <c r="U120" s="21" t="str">
        <f t="shared" si="43"/>
        <v/>
      </c>
      <c r="V120" s="21" t="str">
        <f t="shared" si="44"/>
        <v/>
      </c>
      <c r="W120" s="21" t="str">
        <f t="shared" si="45"/>
        <v/>
      </c>
      <c r="X120" s="21" t="str">
        <f t="shared" si="46"/>
        <v/>
      </c>
      <c r="Y120" s="73" t="str">
        <f t="shared" si="8"/>
        <v/>
      </c>
      <c r="Z120" s="25" t="str">
        <f t="shared" si="9"/>
        <v/>
      </c>
      <c r="AA120" s="25" t="str">
        <f t="shared" si="47"/>
        <v/>
      </c>
      <c r="AB120" s="25" t="str">
        <f t="shared" si="48"/>
        <v/>
      </c>
      <c r="AC120" s="25" t="str">
        <f t="shared" si="49"/>
        <v/>
      </c>
      <c r="AD120" s="25" t="str">
        <f t="shared" si="50"/>
        <v/>
      </c>
      <c r="AE120" s="25" t="str">
        <f t="shared" si="10"/>
        <v/>
      </c>
      <c r="AF120" s="73" t="str">
        <f t="shared" si="51"/>
        <v/>
      </c>
    </row>
    <row r="121" spans="1:32" ht="24" x14ac:dyDescent="0.55000000000000004">
      <c r="A121" s="13">
        <f t="shared" si="32"/>
        <v>26</v>
      </c>
      <c r="B121" s="14" t="str">
        <f t="shared" si="3"/>
        <v/>
      </c>
      <c r="C121" s="78"/>
      <c r="D121" s="14">
        <f t="shared" si="34"/>
        <v>26</v>
      </c>
      <c r="E121" s="73" t="s">
        <v>1211</v>
      </c>
      <c r="F121" s="24" t="str">
        <f t="shared" si="35"/>
        <v/>
      </c>
      <c r="G121" s="40" t="s">
        <v>1212</v>
      </c>
      <c r="H121" s="21" t="str">
        <f t="shared" si="36"/>
        <v/>
      </c>
      <c r="I121" s="40" t="s">
        <v>1213</v>
      </c>
      <c r="J121" s="24" t="str">
        <f t="shared" si="37"/>
        <v/>
      </c>
      <c r="K121" s="73" t="str">
        <f t="shared" si="33"/>
        <v/>
      </c>
      <c r="L121" s="48" t="str">
        <f t="shared" si="38"/>
        <v/>
      </c>
      <c r="M121" s="54" t="str">
        <f t="shared" si="4"/>
        <v/>
      </c>
      <c r="N121" s="55" t="str">
        <f t="shared" si="5"/>
        <v/>
      </c>
      <c r="O121" s="48" t="str">
        <f t="shared" si="39"/>
        <v/>
      </c>
      <c r="P121" s="41" t="str">
        <f t="shared" si="6"/>
        <v/>
      </c>
      <c r="Q121" s="26" t="str">
        <f t="shared" si="40"/>
        <v/>
      </c>
      <c r="R121" s="73" t="str">
        <f t="shared" si="20"/>
        <v/>
      </c>
      <c r="S121" s="24" t="str">
        <f t="shared" si="41"/>
        <v/>
      </c>
      <c r="T121" s="24" t="str">
        <f t="shared" si="42"/>
        <v/>
      </c>
      <c r="U121" s="24" t="str">
        <f t="shared" si="43"/>
        <v/>
      </c>
      <c r="V121" s="24" t="str">
        <f t="shared" si="44"/>
        <v/>
      </c>
      <c r="W121" s="24" t="str">
        <f t="shared" si="45"/>
        <v/>
      </c>
      <c r="X121" s="24" t="str">
        <f t="shared" si="46"/>
        <v/>
      </c>
      <c r="Y121" s="73" t="str">
        <f t="shared" si="8"/>
        <v/>
      </c>
      <c r="Z121" s="26" t="str">
        <f t="shared" si="9"/>
        <v/>
      </c>
      <c r="AA121" s="26" t="str">
        <f t="shared" si="47"/>
        <v/>
      </c>
      <c r="AB121" s="26" t="str">
        <f t="shared" si="48"/>
        <v/>
      </c>
      <c r="AC121" s="26" t="str">
        <f t="shared" si="49"/>
        <v/>
      </c>
      <c r="AD121" s="26" t="str">
        <f t="shared" si="50"/>
        <v/>
      </c>
      <c r="AE121" s="26" t="str">
        <f t="shared" si="10"/>
        <v/>
      </c>
      <c r="AF121" s="73" t="str">
        <f t="shared" si="51"/>
        <v/>
      </c>
    </row>
    <row r="122" spans="1:32" ht="24" x14ac:dyDescent="0.55000000000000004">
      <c r="A122" s="13">
        <f t="shared" si="32"/>
        <v>27</v>
      </c>
      <c r="B122" s="14" t="str">
        <f t="shared" si="3"/>
        <v/>
      </c>
      <c r="C122" s="78"/>
      <c r="D122" s="14">
        <f t="shared" si="34"/>
        <v>27</v>
      </c>
      <c r="E122" s="73" t="s">
        <v>1211</v>
      </c>
      <c r="F122" s="21" t="str">
        <f t="shared" si="35"/>
        <v/>
      </c>
      <c r="G122" s="39" t="s">
        <v>1212</v>
      </c>
      <c r="H122" s="21" t="str">
        <f t="shared" si="36"/>
        <v/>
      </c>
      <c r="I122" s="39" t="s">
        <v>1213</v>
      </c>
      <c r="J122" s="21" t="str">
        <f>IF(G93="","",G93)</f>
        <v/>
      </c>
      <c r="K122" s="73" t="str">
        <f t="shared" si="33"/>
        <v/>
      </c>
      <c r="L122" s="47" t="str">
        <f t="shared" si="38"/>
        <v/>
      </c>
      <c r="M122" s="52" t="str">
        <f t="shared" si="4"/>
        <v/>
      </c>
      <c r="N122" s="53" t="str">
        <f t="shared" si="5"/>
        <v/>
      </c>
      <c r="O122" s="47" t="str">
        <f t="shared" si="39"/>
        <v/>
      </c>
      <c r="P122" s="49" t="str">
        <f t="shared" si="6"/>
        <v/>
      </c>
      <c r="Q122" s="25" t="str">
        <f t="shared" si="40"/>
        <v/>
      </c>
      <c r="R122" s="73" t="str">
        <f t="shared" si="20"/>
        <v/>
      </c>
      <c r="S122" s="21" t="str">
        <f t="shared" si="41"/>
        <v/>
      </c>
      <c r="T122" s="21" t="str">
        <f t="shared" si="42"/>
        <v/>
      </c>
      <c r="U122" s="21" t="str">
        <f t="shared" si="43"/>
        <v/>
      </c>
      <c r="V122" s="21" t="str">
        <f t="shared" si="44"/>
        <v/>
      </c>
      <c r="W122" s="21" t="str">
        <f t="shared" si="45"/>
        <v/>
      </c>
      <c r="X122" s="21" t="str">
        <f t="shared" si="46"/>
        <v/>
      </c>
      <c r="Y122" s="73" t="str">
        <f t="shared" si="8"/>
        <v/>
      </c>
      <c r="Z122" s="25" t="str">
        <f t="shared" si="9"/>
        <v/>
      </c>
      <c r="AA122" s="25" t="str">
        <f t="shared" si="47"/>
        <v/>
      </c>
      <c r="AB122" s="25" t="str">
        <f t="shared" si="48"/>
        <v/>
      </c>
      <c r="AC122" s="25" t="str">
        <f t="shared" si="49"/>
        <v/>
      </c>
      <c r="AD122" s="25" t="str">
        <f t="shared" si="50"/>
        <v/>
      </c>
      <c r="AE122" s="25" t="str">
        <f t="shared" si="10"/>
        <v/>
      </c>
      <c r="AF122" s="73" t="str">
        <f t="shared" si="51"/>
        <v/>
      </c>
    </row>
    <row r="123" spans="1:32" x14ac:dyDescent="0.55000000000000004">
      <c r="B123" s="62" t="s">
        <v>1218</v>
      </c>
    </row>
    <row r="125" spans="1:32" x14ac:dyDescent="0.55000000000000004">
      <c r="B125" s="59" t="s">
        <v>1329</v>
      </c>
    </row>
    <row r="126" spans="1:32" x14ac:dyDescent="0.55000000000000004">
      <c r="B126" s="64" t="s">
        <v>1330</v>
      </c>
      <c r="E126" t="s">
        <v>1190</v>
      </c>
      <c r="F126" s="15" t="s">
        <v>1256</v>
      </c>
      <c r="G126" s="15" t="s">
        <v>1257</v>
      </c>
      <c r="H126" s="15" t="s">
        <v>1190</v>
      </c>
      <c r="I126" s="15" t="s">
        <v>1256</v>
      </c>
      <c r="J126" s="22" t="s">
        <v>1257</v>
      </c>
      <c r="O126"/>
      <c r="Q126"/>
    </row>
    <row r="127" spans="1:32" ht="27" x14ac:dyDescent="0.65">
      <c r="A127" s="13">
        <v>1</v>
      </c>
      <c r="B127" s="14" t="str">
        <f>IF(F156="","",_xlfn.CONCAT("/* ",A127," */", "        ","""", C127,"""",","))</f>
        <v>/* 1 */        "¡ABBÁ, PADRE, PADRE!",</v>
      </c>
      <c r="C127" s="76" t="s">
        <v>1439</v>
      </c>
      <c r="D127" s="13">
        <v>1</v>
      </c>
      <c r="E127" s="74" t="s">
        <v>1450</v>
      </c>
      <c r="F127" s="79"/>
      <c r="G127" s="80" t="s">
        <v>1217</v>
      </c>
      <c r="H127" s="81"/>
      <c r="I127" s="74" t="s">
        <v>1150</v>
      </c>
      <c r="J127" s="79"/>
      <c r="K127" s="81" t="s">
        <v>1450</v>
      </c>
      <c r="L127" s="81"/>
      <c r="O127"/>
      <c r="P127"/>
      <c r="Q127"/>
      <c r="R127"/>
      <c r="V127" s="15"/>
      <c r="Y127"/>
      <c r="AB127" s="15"/>
      <c r="AF127"/>
    </row>
    <row r="128" spans="1:32" ht="27" x14ac:dyDescent="0.65">
      <c r="A128" s="13">
        <f>+A127+1</f>
        <v>2</v>
      </c>
      <c r="B128" s="14" t="str">
        <f t="shared" ref="B128:B153" si="52">IF(F157="","",_xlfn.CONCAT("/* ",A128," */", "        ","""", C128,"""",","))</f>
        <v>/* 2 */        "ESTE MISMO ESPÍRITU",</v>
      </c>
      <c r="C128" s="77" t="s">
        <v>1440</v>
      </c>
      <c r="D128" s="13">
        <v>2</v>
      </c>
      <c r="E128" s="75" t="s">
        <v>1123</v>
      </c>
      <c r="F128" s="82" t="s">
        <v>1214</v>
      </c>
      <c r="G128" s="83"/>
      <c r="H128" s="84"/>
      <c r="I128" s="75"/>
      <c r="J128" s="82"/>
      <c r="K128" s="84"/>
      <c r="L128" s="84"/>
      <c r="O128"/>
      <c r="P128"/>
      <c r="Q128"/>
      <c r="R128"/>
      <c r="V128" s="15"/>
      <c r="Y128"/>
      <c r="AB128" s="15"/>
      <c r="AF128"/>
    </row>
    <row r="129" spans="1:32" ht="27" x14ac:dyDescent="0.65">
      <c r="A129" s="13">
        <f t="shared" ref="A129:A153" si="53">+A128+1</f>
        <v>3</v>
      </c>
      <c r="B129" s="14" t="str">
        <f t="shared" si="52"/>
        <v>/* 3 */        "DA TESTIMONIO A NUESTRO ESPÍRITU",</v>
      </c>
      <c r="C129" s="76" t="s">
        <v>1441</v>
      </c>
      <c r="D129" s="13">
        <v>3</v>
      </c>
      <c r="E129" s="74" t="s">
        <v>1178</v>
      </c>
      <c r="F129" s="79" t="s">
        <v>1214</v>
      </c>
      <c r="G129" s="80" t="s">
        <v>1123</v>
      </c>
      <c r="H129" s="81" t="s">
        <v>1214</v>
      </c>
      <c r="I129" s="74" t="s">
        <v>1150</v>
      </c>
      <c r="J129" s="79"/>
      <c r="K129" s="81" t="s">
        <v>1117</v>
      </c>
      <c r="L129" s="81"/>
      <c r="O129"/>
      <c r="P129"/>
      <c r="Q129"/>
      <c r="R129"/>
      <c r="V129" s="15"/>
      <c r="Y129"/>
      <c r="AB129" s="15"/>
      <c r="AF129"/>
    </row>
    <row r="130" spans="1:32" ht="27" x14ac:dyDescent="0.65">
      <c r="A130" s="13">
        <f t="shared" si="53"/>
        <v>4</v>
      </c>
      <c r="B130" s="14" t="str">
        <f t="shared" si="52"/>
        <v>/* 4 */        "DE QUE SOMOS HIJOS DE DIOS.",</v>
      </c>
      <c r="C130" s="77" t="s">
        <v>1442</v>
      </c>
      <c r="D130" s="13">
        <v>4</v>
      </c>
      <c r="E130" s="75" t="s">
        <v>1117</v>
      </c>
      <c r="F130" s="82">
        <v>7</v>
      </c>
      <c r="G130" s="83" t="s">
        <v>1123</v>
      </c>
      <c r="H130" s="84" t="s">
        <v>1214</v>
      </c>
      <c r="I130" s="75"/>
      <c r="J130" s="82"/>
      <c r="K130" s="84"/>
      <c r="L130" s="84"/>
      <c r="O130"/>
      <c r="P130"/>
      <c r="Q130"/>
      <c r="R130"/>
      <c r="V130" s="15"/>
      <c r="Y130"/>
      <c r="AB130" s="15"/>
      <c r="AF130"/>
    </row>
    <row r="131" spans="1:32" ht="27" x14ac:dyDescent="0.65">
      <c r="A131" s="13">
        <f t="shared" si="53"/>
        <v>5</v>
      </c>
      <c r="B131" s="14" t="str">
        <f t="shared" si="52"/>
        <v>/* 5 */        "Y, SI HIJOS, TAMBIÉN HEREDEROS,",</v>
      </c>
      <c r="C131" s="76" t="s">
        <v>1443</v>
      </c>
      <c r="D131" s="13">
        <v>5</v>
      </c>
      <c r="E131" s="74" t="s">
        <v>1217</v>
      </c>
      <c r="F131" s="79">
        <v>7</v>
      </c>
      <c r="G131" s="80" t="s">
        <v>1450</v>
      </c>
      <c r="H131" s="81"/>
      <c r="I131" s="74"/>
      <c r="J131" s="79"/>
      <c r="K131" s="81"/>
      <c r="L131" s="81"/>
      <c r="O131"/>
      <c r="P131"/>
      <c r="Q131"/>
      <c r="R131"/>
      <c r="V131" s="15"/>
      <c r="Y131"/>
      <c r="AB131" s="15"/>
      <c r="AF131"/>
    </row>
    <row r="132" spans="1:32" ht="27" x14ac:dyDescent="0.65">
      <c r="A132" s="13">
        <f t="shared" si="53"/>
        <v>6</v>
      </c>
      <c r="B132" s="14" t="str">
        <f t="shared" si="52"/>
        <v>/* 6 */        "COHEREDEROS DE CRISTO,",</v>
      </c>
      <c r="C132" s="77" t="s">
        <v>1444</v>
      </c>
      <c r="D132" s="13">
        <v>6</v>
      </c>
      <c r="E132" s="75" t="s">
        <v>1117</v>
      </c>
      <c r="F132" s="82">
        <v>7</v>
      </c>
      <c r="G132" s="83"/>
      <c r="H132" s="84"/>
      <c r="I132" s="75"/>
      <c r="J132" s="82"/>
      <c r="K132" s="84"/>
      <c r="L132" s="84"/>
      <c r="M132" s="22"/>
      <c r="O132"/>
      <c r="P132"/>
      <c r="Q132"/>
      <c r="R132"/>
      <c r="V132" s="15"/>
      <c r="Y132"/>
      <c r="AB132" s="15"/>
      <c r="AF132"/>
    </row>
    <row r="133" spans="1:32" ht="27" x14ac:dyDescent="0.65">
      <c r="A133" s="13">
        <f t="shared" si="53"/>
        <v>7</v>
      </c>
      <c r="B133" s="14" t="str">
        <f t="shared" si="52"/>
        <v>/* 7 */        "HEREDEROS DE DIOS.",</v>
      </c>
      <c r="C133" s="76" t="s">
        <v>1445</v>
      </c>
      <c r="D133" s="13">
        <v>7</v>
      </c>
      <c r="E133" s="74" t="s">
        <v>1123</v>
      </c>
      <c r="F133" s="79" t="s">
        <v>1214</v>
      </c>
      <c r="G133" s="80"/>
      <c r="H133" s="81"/>
      <c r="I133" s="74"/>
      <c r="J133" s="79"/>
      <c r="K133" s="81"/>
      <c r="L133" s="81"/>
      <c r="M133" s="22"/>
      <c r="O133"/>
      <c r="P133"/>
      <c r="Q133"/>
      <c r="R133"/>
      <c r="V133" s="15"/>
      <c r="Y133"/>
      <c r="AB133" s="15"/>
      <c r="AF133"/>
    </row>
    <row r="134" spans="1:32" ht="27" x14ac:dyDescent="0.65">
      <c r="A134" s="13">
        <f t="shared" si="53"/>
        <v>8</v>
      </c>
      <c r="B134" s="14" t="str">
        <f t="shared" si="52"/>
        <v>/* 8 */        "Y, SI HIJOS, TAMBIÉN HEREDEROS,",</v>
      </c>
      <c r="C134" s="77" t="s">
        <v>1443</v>
      </c>
      <c r="D134" s="13">
        <v>8</v>
      </c>
      <c r="E134" s="75" t="s">
        <v>1217</v>
      </c>
      <c r="F134" s="82">
        <v>7</v>
      </c>
      <c r="G134" s="83" t="s">
        <v>1450</v>
      </c>
      <c r="H134" s="84"/>
      <c r="I134" s="75"/>
      <c r="J134" s="82"/>
      <c r="K134" s="84"/>
      <c r="L134" s="84"/>
      <c r="M134" s="22"/>
      <c r="O134"/>
      <c r="P134"/>
      <c r="Q134"/>
      <c r="R134"/>
      <c r="V134" s="15"/>
      <c r="Y134"/>
      <c r="AB134" s="15"/>
      <c r="AF134"/>
    </row>
    <row r="135" spans="1:32" ht="27" x14ac:dyDescent="0.65">
      <c r="A135" s="13">
        <f t="shared" si="53"/>
        <v>9</v>
      </c>
      <c r="B135" s="14" t="str">
        <f t="shared" si="52"/>
        <v>/* 9 */        "COHEREDEROS DE CRISTO,",</v>
      </c>
      <c r="C135" s="76" t="s">
        <v>1444</v>
      </c>
      <c r="D135" s="13">
        <v>9</v>
      </c>
      <c r="E135" s="74" t="s">
        <v>1117</v>
      </c>
      <c r="F135" s="79">
        <v>7</v>
      </c>
      <c r="G135" s="80"/>
      <c r="H135" s="81"/>
      <c r="I135" s="74"/>
      <c r="J135" s="79"/>
      <c r="K135" s="81"/>
      <c r="L135" s="81"/>
      <c r="M135" s="22"/>
      <c r="O135"/>
      <c r="P135"/>
      <c r="Q135"/>
      <c r="R135"/>
      <c r="V135" s="15"/>
      <c r="Y135"/>
      <c r="AB135" s="15"/>
      <c r="AF135"/>
    </row>
    <row r="136" spans="1:32" ht="27" x14ac:dyDescent="0.65">
      <c r="A136" s="13">
        <f t="shared" si="53"/>
        <v>10</v>
      </c>
      <c r="B136" s="14" t="str">
        <f t="shared" si="52"/>
        <v>/* 10 */        "HEREDEROS DE DIOS.",</v>
      </c>
      <c r="C136" s="77" t="s">
        <v>1445</v>
      </c>
      <c r="D136" s="13">
        <v>10</v>
      </c>
      <c r="E136" s="75" t="s">
        <v>1123</v>
      </c>
      <c r="F136" s="82" t="s">
        <v>1214</v>
      </c>
      <c r="G136" s="83"/>
      <c r="H136" s="84"/>
      <c r="I136" s="75"/>
      <c r="J136" s="82"/>
      <c r="K136" s="84"/>
      <c r="L136" s="84"/>
      <c r="M136" s="22"/>
      <c r="O136"/>
      <c r="P136"/>
      <c r="Q136"/>
      <c r="R136"/>
      <c r="V136" s="15"/>
      <c r="Y136"/>
      <c r="AB136" s="15"/>
      <c r="AF136"/>
    </row>
    <row r="137" spans="1:32" ht="27" x14ac:dyDescent="0.65">
      <c r="A137" s="13">
        <f t="shared" si="53"/>
        <v>11</v>
      </c>
      <c r="B137" s="14" t="str">
        <f t="shared" si="52"/>
        <v>/* 11 */        "¡ABBÁ, PADRE, PADRE!",</v>
      </c>
      <c r="C137" s="76" t="s">
        <v>1439</v>
      </c>
      <c r="D137" s="13">
        <v>11</v>
      </c>
      <c r="E137" s="74" t="s">
        <v>1450</v>
      </c>
      <c r="F137" s="79"/>
      <c r="G137" s="80" t="s">
        <v>1217</v>
      </c>
      <c r="H137" s="81"/>
      <c r="I137" s="74" t="s">
        <v>1150</v>
      </c>
      <c r="J137" s="79"/>
      <c r="K137" s="81" t="s">
        <v>1450</v>
      </c>
      <c r="L137" s="81"/>
      <c r="M137" s="22"/>
      <c r="O137"/>
      <c r="P137"/>
      <c r="Q137"/>
      <c r="R137"/>
      <c r="V137" s="15"/>
      <c r="Y137"/>
      <c r="AB137" s="15"/>
      <c r="AF137"/>
    </row>
    <row r="138" spans="1:32" ht="27" hidden="1" x14ac:dyDescent="0.65">
      <c r="A138" s="13">
        <f t="shared" si="53"/>
        <v>12</v>
      </c>
      <c r="B138" s="14" t="str">
        <f t="shared" si="52"/>
        <v/>
      </c>
      <c r="C138" s="77"/>
      <c r="D138" s="13">
        <v>4</v>
      </c>
      <c r="E138" s="75"/>
      <c r="F138" s="82"/>
      <c r="G138" s="83"/>
      <c r="H138" s="84"/>
      <c r="I138" s="75"/>
      <c r="J138" s="82"/>
      <c r="K138" s="84"/>
      <c r="L138" s="84"/>
      <c r="M138" s="22"/>
      <c r="O138"/>
      <c r="P138"/>
      <c r="Q138"/>
      <c r="R138"/>
      <c r="V138" s="15"/>
      <c r="Y138"/>
      <c r="AB138" s="15"/>
      <c r="AF138"/>
    </row>
    <row r="139" spans="1:32" ht="27" hidden="1" x14ac:dyDescent="0.65">
      <c r="A139" s="13">
        <f t="shared" si="53"/>
        <v>13</v>
      </c>
      <c r="B139" s="14" t="str">
        <f t="shared" si="52"/>
        <v/>
      </c>
      <c r="C139" s="76"/>
      <c r="D139" s="13">
        <f t="shared" ref="D139:D152" si="54">A139</f>
        <v>13</v>
      </c>
      <c r="E139" s="74"/>
      <c r="F139" s="79"/>
      <c r="G139" s="80"/>
      <c r="H139" s="81"/>
      <c r="I139" s="74"/>
      <c r="J139" s="79"/>
      <c r="K139" s="81"/>
      <c r="L139" s="81"/>
      <c r="M139" s="22"/>
      <c r="O139"/>
      <c r="P139"/>
      <c r="Q139"/>
      <c r="R139"/>
      <c r="V139" s="15"/>
      <c r="Y139"/>
      <c r="AB139" s="15"/>
      <c r="AF139"/>
    </row>
    <row r="140" spans="1:32" ht="27" hidden="1" x14ac:dyDescent="0.65">
      <c r="A140" s="13">
        <f t="shared" si="53"/>
        <v>14</v>
      </c>
      <c r="B140" s="14" t="str">
        <f t="shared" si="52"/>
        <v/>
      </c>
      <c r="C140" s="77"/>
      <c r="D140" s="13">
        <f t="shared" si="54"/>
        <v>14</v>
      </c>
      <c r="E140" s="75"/>
      <c r="F140" s="82"/>
      <c r="G140" s="83"/>
      <c r="H140" s="84"/>
      <c r="I140" s="75"/>
      <c r="J140" s="82"/>
      <c r="K140" s="84"/>
      <c r="L140" s="84"/>
      <c r="M140" s="22"/>
      <c r="O140"/>
      <c r="P140"/>
      <c r="Q140"/>
      <c r="R140"/>
      <c r="V140" s="15"/>
      <c r="Y140"/>
      <c r="AB140" s="15"/>
      <c r="AF140"/>
    </row>
    <row r="141" spans="1:32" ht="27" hidden="1" x14ac:dyDescent="0.65">
      <c r="A141" s="13">
        <f t="shared" si="53"/>
        <v>15</v>
      </c>
      <c r="B141" s="14" t="str">
        <f t="shared" si="52"/>
        <v/>
      </c>
      <c r="C141" s="76"/>
      <c r="D141" s="13">
        <f t="shared" si="54"/>
        <v>15</v>
      </c>
      <c r="E141" s="74"/>
      <c r="F141" s="79"/>
      <c r="G141" s="80"/>
      <c r="H141" s="81"/>
      <c r="I141" s="74"/>
      <c r="J141" s="79"/>
      <c r="K141" s="81"/>
      <c r="L141" s="81"/>
      <c r="M141" s="22"/>
      <c r="O141"/>
      <c r="P141"/>
      <c r="Q141"/>
      <c r="R141"/>
      <c r="V141" s="15"/>
      <c r="Y141"/>
      <c r="AB141" s="15"/>
      <c r="AF141"/>
    </row>
    <row r="142" spans="1:32" ht="27" hidden="1" x14ac:dyDescent="0.65">
      <c r="A142" s="13">
        <f t="shared" si="53"/>
        <v>16</v>
      </c>
      <c r="B142" s="14" t="str">
        <f t="shared" si="52"/>
        <v/>
      </c>
      <c r="C142" s="77"/>
      <c r="D142" s="13">
        <f t="shared" si="54"/>
        <v>16</v>
      </c>
      <c r="E142" s="75"/>
      <c r="F142" s="82"/>
      <c r="G142" s="83"/>
      <c r="H142" s="84"/>
      <c r="I142" s="75"/>
      <c r="J142" s="82"/>
      <c r="K142" s="84"/>
      <c r="L142" s="84"/>
      <c r="M142" s="22"/>
      <c r="O142"/>
      <c r="P142"/>
      <c r="Q142"/>
      <c r="R142"/>
      <c r="V142" s="15"/>
      <c r="Y142"/>
      <c r="AB142" s="15"/>
      <c r="AF142"/>
    </row>
    <row r="143" spans="1:32" ht="27" hidden="1" x14ac:dyDescent="0.65">
      <c r="A143" s="13">
        <f t="shared" si="53"/>
        <v>17</v>
      </c>
      <c r="B143" s="14" t="str">
        <f t="shared" si="52"/>
        <v/>
      </c>
      <c r="C143" s="76"/>
      <c r="D143" s="13">
        <f t="shared" si="54"/>
        <v>17</v>
      </c>
      <c r="E143" s="74"/>
      <c r="F143" s="79"/>
      <c r="G143" s="80"/>
      <c r="H143" s="81"/>
      <c r="I143" s="74"/>
      <c r="J143" s="79"/>
      <c r="K143" s="81"/>
      <c r="L143" s="81"/>
      <c r="M143" s="22"/>
      <c r="O143"/>
      <c r="P143"/>
      <c r="Q143"/>
      <c r="R143"/>
      <c r="V143" s="15"/>
      <c r="Y143"/>
      <c r="AB143" s="15"/>
      <c r="AF143"/>
    </row>
    <row r="144" spans="1:32" ht="27" hidden="1" x14ac:dyDescent="0.65">
      <c r="A144" s="13">
        <f t="shared" si="53"/>
        <v>18</v>
      </c>
      <c r="B144" s="14" t="str">
        <f t="shared" si="52"/>
        <v/>
      </c>
      <c r="C144" s="77"/>
      <c r="D144" s="13">
        <f t="shared" si="54"/>
        <v>18</v>
      </c>
      <c r="E144" s="75"/>
      <c r="F144" s="82"/>
      <c r="G144" s="83"/>
      <c r="H144" s="84"/>
      <c r="I144" s="75"/>
      <c r="J144" s="82"/>
      <c r="K144" s="84"/>
      <c r="L144" s="84"/>
      <c r="M144" s="22"/>
      <c r="O144"/>
      <c r="P144"/>
      <c r="Q144"/>
      <c r="R144"/>
      <c r="V144" s="15"/>
      <c r="Y144"/>
      <c r="AB144" s="15"/>
      <c r="AF144"/>
    </row>
    <row r="145" spans="1:32" ht="27" hidden="1" x14ac:dyDescent="0.65">
      <c r="A145" s="13">
        <f t="shared" si="53"/>
        <v>19</v>
      </c>
      <c r="B145" s="14" t="str">
        <f t="shared" si="52"/>
        <v/>
      </c>
      <c r="C145" s="76"/>
      <c r="D145" s="13">
        <f t="shared" si="54"/>
        <v>19</v>
      </c>
      <c r="E145" s="74"/>
      <c r="F145" s="79"/>
      <c r="G145" s="80"/>
      <c r="H145" s="81"/>
      <c r="I145" s="74"/>
      <c r="J145" s="79"/>
      <c r="K145" s="81"/>
      <c r="L145" s="81"/>
      <c r="M145" s="22"/>
      <c r="O145"/>
      <c r="P145"/>
      <c r="Q145"/>
      <c r="R145"/>
      <c r="V145" s="15"/>
      <c r="Y145"/>
      <c r="AB145" s="15"/>
      <c r="AF145"/>
    </row>
    <row r="146" spans="1:32" ht="27" hidden="1" x14ac:dyDescent="0.65">
      <c r="A146" s="13">
        <f t="shared" si="53"/>
        <v>20</v>
      </c>
      <c r="B146" s="14" t="str">
        <f t="shared" si="52"/>
        <v/>
      </c>
      <c r="C146" s="77"/>
      <c r="D146" s="13">
        <f t="shared" si="54"/>
        <v>20</v>
      </c>
      <c r="E146" s="75"/>
      <c r="F146" s="82"/>
      <c r="G146" s="83"/>
      <c r="H146" s="84"/>
      <c r="I146" s="75"/>
      <c r="J146" s="82"/>
      <c r="K146" s="84"/>
      <c r="L146" s="84"/>
      <c r="M146" s="22"/>
      <c r="O146"/>
      <c r="P146"/>
      <c r="Q146"/>
      <c r="R146"/>
      <c r="V146" s="15"/>
      <c r="Y146"/>
      <c r="AB146" s="15"/>
      <c r="AF146"/>
    </row>
    <row r="147" spans="1:32" ht="27" hidden="1" x14ac:dyDescent="0.65">
      <c r="A147" s="13">
        <f t="shared" si="53"/>
        <v>21</v>
      </c>
      <c r="B147" s="14" t="str">
        <f t="shared" si="52"/>
        <v/>
      </c>
      <c r="C147" s="76"/>
      <c r="D147" s="13">
        <f t="shared" si="54"/>
        <v>21</v>
      </c>
      <c r="E147" s="74"/>
      <c r="F147" s="79"/>
      <c r="G147" s="80"/>
      <c r="H147" s="81"/>
      <c r="I147" s="74"/>
      <c r="J147" s="79"/>
      <c r="K147" s="81"/>
      <c r="L147" s="81"/>
      <c r="M147" s="22"/>
      <c r="O147"/>
      <c r="P147"/>
      <c r="Q147"/>
      <c r="R147"/>
      <c r="V147" s="15"/>
      <c r="Y147"/>
      <c r="AB147" s="15"/>
      <c r="AF147"/>
    </row>
    <row r="148" spans="1:32" ht="27" hidden="1" x14ac:dyDescent="0.65">
      <c r="A148" s="13">
        <f t="shared" si="53"/>
        <v>22</v>
      </c>
      <c r="B148" s="14" t="str">
        <f t="shared" si="52"/>
        <v/>
      </c>
      <c r="C148" s="77"/>
      <c r="D148" s="13">
        <f t="shared" si="54"/>
        <v>22</v>
      </c>
      <c r="E148" s="75"/>
      <c r="F148" s="82"/>
      <c r="G148" s="83"/>
      <c r="H148" s="84"/>
      <c r="I148" s="75"/>
      <c r="J148" s="82"/>
      <c r="K148" s="84"/>
      <c r="L148" s="84"/>
      <c r="M148" s="22"/>
      <c r="O148"/>
      <c r="P148"/>
      <c r="Q148"/>
      <c r="R148"/>
      <c r="V148" s="15"/>
      <c r="Y148"/>
      <c r="AB148" s="15"/>
      <c r="AF148"/>
    </row>
    <row r="149" spans="1:32" ht="27" hidden="1" x14ac:dyDescent="0.65">
      <c r="A149" s="13">
        <f t="shared" si="53"/>
        <v>23</v>
      </c>
      <c r="B149" s="14" t="str">
        <f t="shared" si="52"/>
        <v/>
      </c>
      <c r="C149" s="76"/>
      <c r="D149" s="13">
        <f t="shared" si="54"/>
        <v>23</v>
      </c>
      <c r="E149" s="74"/>
      <c r="F149" s="79"/>
      <c r="G149" s="80"/>
      <c r="H149" s="81"/>
      <c r="I149" s="74"/>
      <c r="J149" s="79"/>
      <c r="K149" s="81"/>
      <c r="L149" s="81"/>
      <c r="M149" s="22"/>
      <c r="O149"/>
      <c r="P149"/>
      <c r="Q149"/>
      <c r="R149"/>
      <c r="V149" s="15"/>
      <c r="Y149"/>
      <c r="AB149" s="15"/>
      <c r="AF149"/>
    </row>
    <row r="150" spans="1:32" ht="27" hidden="1" x14ac:dyDescent="0.65">
      <c r="A150" s="13">
        <f t="shared" si="53"/>
        <v>24</v>
      </c>
      <c r="B150" s="14" t="str">
        <f t="shared" si="52"/>
        <v/>
      </c>
      <c r="C150" s="77"/>
      <c r="D150" s="13">
        <f t="shared" si="54"/>
        <v>24</v>
      </c>
      <c r="E150" s="75"/>
      <c r="F150" s="82"/>
      <c r="G150" s="83"/>
      <c r="H150" s="84"/>
      <c r="I150" s="75"/>
      <c r="J150" s="82"/>
      <c r="K150" s="84"/>
      <c r="L150" s="84"/>
      <c r="M150" s="22"/>
      <c r="O150"/>
      <c r="P150"/>
      <c r="Q150"/>
      <c r="R150"/>
      <c r="V150" s="15"/>
      <c r="Y150"/>
      <c r="AB150" s="15"/>
      <c r="AF150"/>
    </row>
    <row r="151" spans="1:32" ht="27" hidden="1" x14ac:dyDescent="0.65">
      <c r="A151" s="13">
        <f t="shared" si="53"/>
        <v>25</v>
      </c>
      <c r="B151" s="14" t="str">
        <f t="shared" si="52"/>
        <v/>
      </c>
      <c r="C151" s="76"/>
      <c r="D151" s="13">
        <f t="shared" si="54"/>
        <v>25</v>
      </c>
      <c r="E151" s="74"/>
      <c r="F151" s="79"/>
      <c r="G151" s="80"/>
      <c r="H151" s="81"/>
      <c r="I151" s="74"/>
      <c r="J151" s="79"/>
      <c r="K151" s="81"/>
      <c r="L151" s="81"/>
      <c r="M151" s="22"/>
      <c r="O151"/>
      <c r="P151"/>
      <c r="Q151"/>
      <c r="R151"/>
      <c r="V151" s="15"/>
      <c r="Y151"/>
      <c r="AB151" s="15"/>
      <c r="AF151"/>
    </row>
    <row r="152" spans="1:32" ht="27" hidden="1" x14ac:dyDescent="0.65">
      <c r="A152" s="13">
        <f t="shared" si="53"/>
        <v>26</v>
      </c>
      <c r="B152" s="14" t="str">
        <f t="shared" si="52"/>
        <v/>
      </c>
      <c r="C152" s="77"/>
      <c r="D152" s="13">
        <f t="shared" si="54"/>
        <v>26</v>
      </c>
      <c r="E152" s="75"/>
      <c r="F152" s="82"/>
      <c r="G152" s="83"/>
      <c r="H152" s="84"/>
      <c r="I152" s="75"/>
      <c r="J152" s="82"/>
      <c r="K152" s="84"/>
      <c r="L152" s="84"/>
      <c r="M152" s="22"/>
      <c r="O152"/>
      <c r="P152"/>
      <c r="Q152"/>
      <c r="R152"/>
      <c r="V152" s="15"/>
      <c r="Y152"/>
      <c r="AB152" s="15"/>
      <c r="AF152"/>
    </row>
    <row r="153" spans="1:32" ht="27" hidden="1" x14ac:dyDescent="0.65">
      <c r="A153" s="13">
        <f t="shared" si="53"/>
        <v>27</v>
      </c>
      <c r="B153" s="14" t="str">
        <f t="shared" si="52"/>
        <v/>
      </c>
      <c r="C153" s="76"/>
      <c r="D153" s="13">
        <f t="shared" ref="D153" si="55">A153</f>
        <v>27</v>
      </c>
      <c r="E153" s="75"/>
      <c r="F153" s="82"/>
      <c r="G153" s="83"/>
      <c r="H153" s="84"/>
      <c r="I153" s="75"/>
      <c r="J153" s="82"/>
      <c r="K153" s="84"/>
      <c r="L153" s="84"/>
      <c r="M153" s="22"/>
      <c r="O153"/>
      <c r="P153"/>
      <c r="Q153"/>
      <c r="R153"/>
      <c r="V153" s="15"/>
      <c r="Y153"/>
      <c r="AB153" s="15"/>
      <c r="AF153"/>
    </row>
    <row r="154" spans="1:32" ht="36.5" x14ac:dyDescent="0.55000000000000004">
      <c r="B154" s="62" t="s">
        <v>1218</v>
      </c>
      <c r="K154" s="22"/>
      <c r="L154" s="22"/>
      <c r="M154" s="22"/>
      <c r="O154" s="22"/>
      <c r="P154" s="50"/>
      <c r="R154" s="43"/>
    </row>
    <row r="155" spans="1:32" x14ac:dyDescent="0.55000000000000004">
      <c r="B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v>1</v>
      </c>
      <c r="B156" s="14" t="str">
        <f t="shared" ref="B156:B181" si="56">IF(F156="","",_xlfn.CONCAT("/* ",A156,"*/      ",E156:AF156))</f>
        <v>/* 1*/      [ac("Do", "cp14",""), ac("Sol","cp90",""), ac("Fa","cp150",""), ac("Do","cp250","")],</v>
      </c>
      <c r="C156" s="14"/>
      <c r="D156" s="14">
        <f>A156</f>
        <v>1</v>
      </c>
      <c r="E156" s="72" t="s">
        <v>1211</v>
      </c>
      <c r="F156" s="38" t="str">
        <f t="shared" ref="F156:F181" si="57">IF(E127="","",E127)</f>
        <v>Do</v>
      </c>
      <c r="G156" s="44" t="s">
        <v>1212</v>
      </c>
      <c r="H156" s="38">
        <f>IF(F156="","",14)</f>
        <v>14</v>
      </c>
      <c r="I156" s="44" t="s">
        <v>1213</v>
      </c>
      <c r="J156" s="21" t="str">
        <f>IF(F127="","",F127)</f>
        <v/>
      </c>
      <c r="K156" s="73" t="str">
        <f>IF(F156&lt;&gt;"",IF(L156="",""")],","""), ac("""),"")</f>
        <v>"), ac("</v>
      </c>
      <c r="L156" s="47" t="str">
        <f t="shared" ref="L156:L181" si="58">IF(G127="","",G127)</f>
        <v>Sol</v>
      </c>
      <c r="M156" s="52" t="str">
        <f t="shared" ref="M156:M181" si="59">IF(L156="","",""",""")</f>
        <v>","</v>
      </c>
      <c r="N156" s="53" t="str">
        <f t="shared" ref="N156:N181" si="60">IF(L156="","","cp")</f>
        <v>cp</v>
      </c>
      <c r="O156" s="47">
        <f>IF(L156="","",90)</f>
        <v>90</v>
      </c>
      <c r="P156" s="53" t="str">
        <f t="shared" ref="P156:P181" si="61">IF(L156="","",""",""")</f>
        <v>","</v>
      </c>
      <c r="Q156" s="25" t="str">
        <f t="shared" ref="Q156:Q181" si="62">IF(H127="","",H127)</f>
        <v/>
      </c>
      <c r="R156" s="73" t="str">
        <f t="shared" ref="R156:R181" si="63">IF(L156&lt;&gt;"",IF(S156="",""")],","""), ac("""),"")</f>
        <v>"), ac("</v>
      </c>
      <c r="S156" s="38" t="str">
        <f t="shared" ref="S156:S181" si="64">IF(I127="","",I127)</f>
        <v>Fa</v>
      </c>
      <c r="T156" s="44" t="str">
        <f t="shared" ref="T156:T181" si="65">IF(S156="","",""",""")</f>
        <v>","</v>
      </c>
      <c r="U156" s="44" t="str">
        <f t="shared" ref="U156:U181" si="66">IF(S156="","","cp")</f>
        <v>cp</v>
      </c>
      <c r="V156" s="38">
        <f>IF(S156="","",150)</f>
        <v>150</v>
      </c>
      <c r="W156" s="32" t="str">
        <f t="shared" ref="W156:W181" si="67">IF(S156="","",""",""")</f>
        <v>","</v>
      </c>
      <c r="X156" s="21" t="str">
        <f t="shared" ref="X156:X181" si="68">IF(J127="","",J127)</f>
        <v/>
      </c>
      <c r="Y156" s="73" t="str">
        <f t="shared" ref="Y156:Y181" si="69">IF(S156&lt;&gt;"",IF(Z156="",""")],","""), ac("""),"")</f>
        <v>"), ac("</v>
      </c>
      <c r="Z156" s="25" t="str">
        <f t="shared" ref="Z156:Z181" si="70">IF(K127="","",K127)</f>
        <v>Do</v>
      </c>
      <c r="AA156" s="25" t="str">
        <f t="shared" ref="AA156:AA181" si="71">IF(Z156="","",""",""")</f>
        <v>","</v>
      </c>
      <c r="AB156" s="25" t="str">
        <f t="shared" ref="AB156:AB181" si="72">IF(Z156="","","cp")</f>
        <v>cp</v>
      </c>
      <c r="AC156" s="25">
        <f>IF(Z156="","",250)</f>
        <v>250</v>
      </c>
      <c r="AD156" s="25" t="str">
        <f t="shared" ref="AD156:AD181" si="73">IF(Z156="","",""",""")</f>
        <v>","</v>
      </c>
      <c r="AE156" s="25" t="str">
        <f t="shared" ref="AE156:AE181" si="74">IF(L127="","",L127)</f>
        <v/>
      </c>
      <c r="AF156" s="73" t="str">
        <f t="shared" ref="AF156:AF181" si="75">IF(Z156&lt;&gt;"",IF(AG156="",""")],","), ac("),"")</f>
        <v>")],</v>
      </c>
    </row>
    <row r="157" spans="1:32" ht="24" x14ac:dyDescent="0.55000000000000004">
      <c r="A157" s="13">
        <f>+A156+1</f>
        <v>2</v>
      </c>
      <c r="B157" s="14" t="str">
        <f t="shared" si="56"/>
        <v>/* 2*/      [ac("La", "cp14","m")],</v>
      </c>
      <c r="C157" s="14"/>
      <c r="D157" s="14">
        <f t="shared" ref="D157:D175" si="76">A157</f>
        <v>2</v>
      </c>
      <c r="E157" s="72" t="s">
        <v>1211</v>
      </c>
      <c r="F157" s="46" t="str">
        <f t="shared" si="57"/>
        <v>La</v>
      </c>
      <c r="G157" s="45" t="s">
        <v>1212</v>
      </c>
      <c r="H157" s="46">
        <f t="shared" ref="H157:H181" si="77">IF(F157="","",14)</f>
        <v>14</v>
      </c>
      <c r="I157" s="45" t="s">
        <v>1213</v>
      </c>
      <c r="J157" s="24" t="str">
        <f>IF(F128="","",F128)</f>
        <v>m</v>
      </c>
      <c r="K157" s="73" t="str">
        <f t="shared" ref="K157:K181" si="78">IF(F157&lt;&gt;"",IF(L157="",""")],","""), ac("""),"")</f>
        <v>")],</v>
      </c>
      <c r="L157" s="48" t="str">
        <f t="shared" si="58"/>
        <v/>
      </c>
      <c r="M157" s="54" t="str">
        <f t="shared" si="59"/>
        <v/>
      </c>
      <c r="N157" s="55" t="str">
        <f t="shared" si="60"/>
        <v/>
      </c>
      <c r="O157" s="48" t="str">
        <f t="shared" ref="O157:O181" si="79">IF(L157="","",90)</f>
        <v/>
      </c>
      <c r="P157" s="55" t="str">
        <f t="shared" si="61"/>
        <v/>
      </c>
      <c r="Q157" s="26" t="str">
        <f t="shared" si="62"/>
        <v/>
      </c>
      <c r="R157" s="73" t="str">
        <f t="shared" si="63"/>
        <v/>
      </c>
      <c r="S157" s="46" t="str">
        <f t="shared" si="64"/>
        <v/>
      </c>
      <c r="T157" s="45" t="str">
        <f t="shared" si="65"/>
        <v/>
      </c>
      <c r="U157" s="45" t="str">
        <f t="shared" si="66"/>
        <v/>
      </c>
      <c r="V157" s="46" t="str">
        <f t="shared" ref="V157:V181" si="80">IF(S157="","",150)</f>
        <v/>
      </c>
      <c r="W157" s="45" t="str">
        <f t="shared" si="67"/>
        <v/>
      </c>
      <c r="X157" s="24" t="str">
        <f t="shared" si="68"/>
        <v/>
      </c>
      <c r="Y157" s="73" t="str">
        <f t="shared" si="69"/>
        <v/>
      </c>
      <c r="Z157" s="26" t="str">
        <f t="shared" si="70"/>
        <v/>
      </c>
      <c r="AA157" s="26" t="str">
        <f t="shared" si="71"/>
        <v/>
      </c>
      <c r="AB157" s="26" t="str">
        <f t="shared" si="72"/>
        <v/>
      </c>
      <c r="AC157" s="26" t="str">
        <f t="shared" ref="AC157:AC181" si="81">IF(Z157="","",250)</f>
        <v/>
      </c>
      <c r="AD157" s="26" t="str">
        <f t="shared" si="73"/>
        <v/>
      </c>
      <c r="AE157" s="26" t="str">
        <f t="shared" si="74"/>
        <v/>
      </c>
      <c r="AF157" s="73" t="str">
        <f t="shared" si="75"/>
        <v/>
      </c>
    </row>
    <row r="158" spans="1:32" ht="24" x14ac:dyDescent="0.55000000000000004">
      <c r="A158" s="13">
        <f t="shared" ref="A158:A181" si="82">+A157+1</f>
        <v>3</v>
      </c>
      <c r="B158" s="14" t="str">
        <f t="shared" si="56"/>
        <v>/* 3*/      [ac("Re", "cp14","m"), ac("La","cp90","m"), ac("Fa","cp150",""), ac("Mi","cp250","")],</v>
      </c>
      <c r="C158" s="14"/>
      <c r="D158" s="14">
        <f t="shared" si="76"/>
        <v>3</v>
      </c>
      <c r="E158" s="72" t="s">
        <v>1211</v>
      </c>
      <c r="F158" s="38" t="str">
        <f t="shared" si="57"/>
        <v>Re</v>
      </c>
      <c r="G158" s="44" t="s">
        <v>1212</v>
      </c>
      <c r="H158" s="38">
        <f t="shared" si="77"/>
        <v>14</v>
      </c>
      <c r="I158" s="44" t="s">
        <v>1213</v>
      </c>
      <c r="J158" s="21" t="str">
        <f>IF(F129="","",F129)</f>
        <v>m</v>
      </c>
      <c r="K158" s="73" t="str">
        <f t="shared" si="78"/>
        <v>"), ac("</v>
      </c>
      <c r="L158" s="47" t="str">
        <f t="shared" si="58"/>
        <v>La</v>
      </c>
      <c r="M158" s="52" t="str">
        <f t="shared" si="59"/>
        <v>","</v>
      </c>
      <c r="N158" s="53" t="str">
        <f t="shared" si="60"/>
        <v>cp</v>
      </c>
      <c r="O158" s="47">
        <f t="shared" si="79"/>
        <v>90</v>
      </c>
      <c r="P158" s="53" t="str">
        <f t="shared" si="61"/>
        <v>","</v>
      </c>
      <c r="Q158" s="25" t="str">
        <f t="shared" si="62"/>
        <v>m</v>
      </c>
      <c r="R158" s="73" t="str">
        <f t="shared" si="63"/>
        <v>"), ac("</v>
      </c>
      <c r="S158" s="38" t="str">
        <f t="shared" si="64"/>
        <v>Fa</v>
      </c>
      <c r="T158" s="44" t="str">
        <f t="shared" si="65"/>
        <v>","</v>
      </c>
      <c r="U158" s="44" t="str">
        <f t="shared" si="66"/>
        <v>cp</v>
      </c>
      <c r="V158" s="38">
        <f t="shared" si="80"/>
        <v>150</v>
      </c>
      <c r="W158" s="44" t="str">
        <f t="shared" si="67"/>
        <v>","</v>
      </c>
      <c r="X158" s="21" t="str">
        <f t="shared" si="68"/>
        <v/>
      </c>
      <c r="Y158" s="73" t="str">
        <f t="shared" si="69"/>
        <v>"), ac("</v>
      </c>
      <c r="Z158" s="25" t="str">
        <f t="shared" si="70"/>
        <v>Mi</v>
      </c>
      <c r="AA158" s="25" t="str">
        <f t="shared" si="71"/>
        <v>","</v>
      </c>
      <c r="AB158" s="25" t="str">
        <f t="shared" si="72"/>
        <v>cp</v>
      </c>
      <c r="AC158" s="25">
        <f t="shared" si="81"/>
        <v>250</v>
      </c>
      <c r="AD158" s="25" t="str">
        <f t="shared" si="73"/>
        <v>","</v>
      </c>
      <c r="AE158" s="25" t="str">
        <f t="shared" si="74"/>
        <v/>
      </c>
      <c r="AF158" s="73" t="str">
        <f t="shared" si="75"/>
        <v>")],</v>
      </c>
    </row>
    <row r="159" spans="1:32" ht="24" x14ac:dyDescent="0.55000000000000004">
      <c r="A159" s="13">
        <f t="shared" si="82"/>
        <v>4</v>
      </c>
      <c r="B159" s="14" t="str">
        <f t="shared" si="56"/>
        <v>/* 4*/      [ac("Mi", "cp14","7"), ac("La","cp90","m")],</v>
      </c>
      <c r="C159" s="14"/>
      <c r="D159" s="14">
        <f t="shared" si="76"/>
        <v>4</v>
      </c>
      <c r="E159" s="72" t="s">
        <v>1211</v>
      </c>
      <c r="F159" s="46" t="str">
        <f t="shared" si="57"/>
        <v>Mi</v>
      </c>
      <c r="G159" s="45" t="s">
        <v>1212</v>
      </c>
      <c r="H159" s="46">
        <f t="shared" si="77"/>
        <v>14</v>
      </c>
      <c r="I159" s="45" t="s">
        <v>1213</v>
      </c>
      <c r="J159" s="24">
        <f t="shared" ref="J159" si="83">IF(F130="","",F130)</f>
        <v>7</v>
      </c>
      <c r="K159" s="73" t="str">
        <f t="shared" si="78"/>
        <v>"), ac("</v>
      </c>
      <c r="L159" s="48" t="str">
        <f t="shared" si="58"/>
        <v>La</v>
      </c>
      <c r="M159" s="54" t="str">
        <f t="shared" si="59"/>
        <v>","</v>
      </c>
      <c r="N159" s="55" t="str">
        <f t="shared" si="60"/>
        <v>cp</v>
      </c>
      <c r="O159" s="48">
        <f t="shared" si="79"/>
        <v>90</v>
      </c>
      <c r="P159" s="55" t="str">
        <f t="shared" si="61"/>
        <v>","</v>
      </c>
      <c r="Q159" s="26" t="str">
        <f t="shared" si="62"/>
        <v>m</v>
      </c>
      <c r="R159" s="73" t="str">
        <f t="shared" si="63"/>
        <v>")],</v>
      </c>
      <c r="S159" s="46" t="str">
        <f t="shared" si="64"/>
        <v/>
      </c>
      <c r="T159" s="45" t="str">
        <f t="shared" si="65"/>
        <v/>
      </c>
      <c r="U159" s="45" t="str">
        <f t="shared" si="66"/>
        <v/>
      </c>
      <c r="V159" s="46" t="str">
        <f t="shared" si="80"/>
        <v/>
      </c>
      <c r="W159" s="45" t="str">
        <f t="shared" si="67"/>
        <v/>
      </c>
      <c r="X159" s="24" t="str">
        <f t="shared" si="68"/>
        <v/>
      </c>
      <c r="Y159" s="73" t="str">
        <f t="shared" si="69"/>
        <v/>
      </c>
      <c r="Z159" s="26" t="str">
        <f t="shared" si="70"/>
        <v/>
      </c>
      <c r="AA159" s="26" t="str">
        <f t="shared" si="71"/>
        <v/>
      </c>
      <c r="AB159" s="26" t="str">
        <f t="shared" si="72"/>
        <v/>
      </c>
      <c r="AC159" s="26" t="str">
        <f t="shared" si="81"/>
        <v/>
      </c>
      <c r="AD159" s="26" t="str">
        <f t="shared" si="73"/>
        <v/>
      </c>
      <c r="AE159" s="26" t="str">
        <f t="shared" si="74"/>
        <v/>
      </c>
      <c r="AF159" s="73" t="str">
        <f t="shared" si="75"/>
        <v/>
      </c>
    </row>
    <row r="160" spans="1:32" ht="24" x14ac:dyDescent="0.55000000000000004">
      <c r="A160" s="13">
        <f>+A159+1</f>
        <v>5</v>
      </c>
      <c r="B160" s="14" t="str">
        <f t="shared" si="56"/>
        <v>/* 5*/      [ac("Sol", "cp14","7"), ac("Do","cp90","")],</v>
      </c>
      <c r="C160" s="14"/>
      <c r="D160" s="14">
        <f t="shared" si="76"/>
        <v>5</v>
      </c>
      <c r="E160" s="72" t="s">
        <v>1211</v>
      </c>
      <c r="F160" s="38" t="str">
        <f t="shared" si="57"/>
        <v>Sol</v>
      </c>
      <c r="G160" s="44" t="s">
        <v>1212</v>
      </c>
      <c r="H160" s="38">
        <f t="shared" si="77"/>
        <v>14</v>
      </c>
      <c r="I160" s="44" t="s">
        <v>1213</v>
      </c>
      <c r="J160" s="21">
        <f>IF(F131="","",F131)</f>
        <v>7</v>
      </c>
      <c r="K160" s="73" t="str">
        <f t="shared" si="78"/>
        <v>"), ac("</v>
      </c>
      <c r="L160" s="47" t="str">
        <f t="shared" si="58"/>
        <v>Do</v>
      </c>
      <c r="M160" s="52" t="str">
        <f t="shared" si="59"/>
        <v>","</v>
      </c>
      <c r="N160" s="53" t="str">
        <f t="shared" si="60"/>
        <v>cp</v>
      </c>
      <c r="O160" s="47">
        <f t="shared" si="79"/>
        <v>90</v>
      </c>
      <c r="P160" s="53" t="str">
        <f t="shared" si="61"/>
        <v>","</v>
      </c>
      <c r="Q160" s="25" t="str">
        <f t="shared" si="62"/>
        <v/>
      </c>
      <c r="R160" s="73" t="str">
        <f t="shared" si="63"/>
        <v>")],</v>
      </c>
      <c r="S160" s="38" t="str">
        <f t="shared" si="64"/>
        <v/>
      </c>
      <c r="T160" s="44" t="str">
        <f t="shared" si="65"/>
        <v/>
      </c>
      <c r="U160" s="44" t="str">
        <f t="shared" si="66"/>
        <v/>
      </c>
      <c r="V160" s="38" t="str">
        <f t="shared" si="80"/>
        <v/>
      </c>
      <c r="W160" s="44" t="str">
        <f t="shared" si="67"/>
        <v/>
      </c>
      <c r="X160" s="21" t="str">
        <f t="shared" si="68"/>
        <v/>
      </c>
      <c r="Y160" s="73" t="str">
        <f t="shared" si="69"/>
        <v/>
      </c>
      <c r="Z160" s="25" t="str">
        <f t="shared" si="70"/>
        <v/>
      </c>
      <c r="AA160" s="25" t="str">
        <f t="shared" si="71"/>
        <v/>
      </c>
      <c r="AB160" s="25" t="str">
        <f t="shared" si="72"/>
        <v/>
      </c>
      <c r="AC160" s="25" t="str">
        <f t="shared" si="81"/>
        <v/>
      </c>
      <c r="AD160" s="25" t="str">
        <f t="shared" si="73"/>
        <v/>
      </c>
      <c r="AE160" s="25" t="str">
        <f t="shared" si="74"/>
        <v/>
      </c>
      <c r="AF160" s="73" t="str">
        <f t="shared" si="75"/>
        <v/>
      </c>
    </row>
    <row r="161" spans="1:32" ht="24" x14ac:dyDescent="0.55000000000000004">
      <c r="A161" s="13">
        <f t="shared" si="82"/>
        <v>6</v>
      </c>
      <c r="B161" s="14" t="str">
        <f t="shared" si="56"/>
        <v>/* 6*/      [ac("Mi", "cp14","7")],</v>
      </c>
      <c r="C161" s="14"/>
      <c r="D161" s="14">
        <f t="shared" si="76"/>
        <v>6</v>
      </c>
      <c r="E161" s="72" t="s">
        <v>1211</v>
      </c>
      <c r="F161" s="46" t="str">
        <f t="shared" si="57"/>
        <v>Mi</v>
      </c>
      <c r="G161" s="45" t="s">
        <v>1212</v>
      </c>
      <c r="H161" s="46">
        <f t="shared" si="77"/>
        <v>14</v>
      </c>
      <c r="I161" s="45" t="s">
        <v>1213</v>
      </c>
      <c r="J161" s="24">
        <f t="shared" ref="J161" si="84">IF(F132="","",F132)</f>
        <v>7</v>
      </c>
      <c r="K161" s="73" t="str">
        <f t="shared" si="78"/>
        <v>")],</v>
      </c>
      <c r="L161" s="48" t="str">
        <f t="shared" si="58"/>
        <v/>
      </c>
      <c r="M161" s="54" t="str">
        <f t="shared" si="59"/>
        <v/>
      </c>
      <c r="N161" s="55" t="str">
        <f t="shared" si="60"/>
        <v/>
      </c>
      <c r="O161" s="48" t="str">
        <f t="shared" si="79"/>
        <v/>
      </c>
      <c r="P161" s="55" t="str">
        <f t="shared" si="61"/>
        <v/>
      </c>
      <c r="Q161" s="26" t="str">
        <f t="shared" si="62"/>
        <v/>
      </c>
      <c r="R161" s="73" t="str">
        <f t="shared" si="63"/>
        <v/>
      </c>
      <c r="S161" s="46" t="str">
        <f t="shared" si="64"/>
        <v/>
      </c>
      <c r="T161" s="45" t="str">
        <f t="shared" si="65"/>
        <v/>
      </c>
      <c r="U161" s="45" t="str">
        <f t="shared" si="66"/>
        <v/>
      </c>
      <c r="V161" s="46" t="str">
        <f t="shared" si="80"/>
        <v/>
      </c>
      <c r="W161" s="45" t="str">
        <f t="shared" si="67"/>
        <v/>
      </c>
      <c r="X161" s="24" t="str">
        <f t="shared" si="68"/>
        <v/>
      </c>
      <c r="Y161" s="73" t="str">
        <f t="shared" si="69"/>
        <v/>
      </c>
      <c r="Z161" s="26" t="str">
        <f t="shared" si="70"/>
        <v/>
      </c>
      <c r="AA161" s="26" t="str">
        <f t="shared" si="71"/>
        <v/>
      </c>
      <c r="AB161" s="26" t="str">
        <f t="shared" si="72"/>
        <v/>
      </c>
      <c r="AC161" s="26" t="str">
        <f t="shared" si="81"/>
        <v/>
      </c>
      <c r="AD161" s="26" t="str">
        <f t="shared" si="73"/>
        <v/>
      </c>
      <c r="AE161" s="26" t="str">
        <f t="shared" si="74"/>
        <v/>
      </c>
      <c r="AF161" s="73" t="str">
        <f t="shared" si="75"/>
        <v/>
      </c>
    </row>
    <row r="162" spans="1:32" ht="24" x14ac:dyDescent="0.55000000000000004">
      <c r="A162" s="13">
        <f t="shared" si="82"/>
        <v>7</v>
      </c>
      <c r="B162" s="14" t="str">
        <f t="shared" si="56"/>
        <v>/* 7*/      [ac("La", "cp14","m")],</v>
      </c>
      <c r="C162" s="14"/>
      <c r="D162" s="14">
        <f t="shared" si="76"/>
        <v>7</v>
      </c>
      <c r="E162" s="72" t="s">
        <v>1211</v>
      </c>
      <c r="F162" s="38" t="str">
        <f t="shared" si="57"/>
        <v>La</v>
      </c>
      <c r="G162" s="44" t="s">
        <v>1212</v>
      </c>
      <c r="H162" s="38">
        <f t="shared" si="77"/>
        <v>14</v>
      </c>
      <c r="I162" s="44" t="s">
        <v>1213</v>
      </c>
      <c r="J162" s="21" t="str">
        <f>IF(F133="","",F133)</f>
        <v>m</v>
      </c>
      <c r="K162" s="73" t="str">
        <f t="shared" si="78"/>
        <v>")],</v>
      </c>
      <c r="L162" s="47" t="str">
        <f t="shared" si="58"/>
        <v/>
      </c>
      <c r="M162" s="52" t="str">
        <f t="shared" si="59"/>
        <v/>
      </c>
      <c r="N162" s="53" t="str">
        <f t="shared" si="60"/>
        <v/>
      </c>
      <c r="O162" s="47" t="str">
        <f t="shared" si="79"/>
        <v/>
      </c>
      <c r="P162" s="53" t="str">
        <f t="shared" si="61"/>
        <v/>
      </c>
      <c r="Q162" s="25" t="str">
        <f t="shared" si="62"/>
        <v/>
      </c>
      <c r="R162" s="73" t="str">
        <f t="shared" si="63"/>
        <v/>
      </c>
      <c r="S162" s="38" t="str">
        <f t="shared" si="64"/>
        <v/>
      </c>
      <c r="T162" s="44" t="str">
        <f t="shared" si="65"/>
        <v/>
      </c>
      <c r="U162" s="44" t="str">
        <f t="shared" si="66"/>
        <v/>
      </c>
      <c r="V162" s="38" t="str">
        <f t="shared" si="80"/>
        <v/>
      </c>
      <c r="W162" s="44" t="str">
        <f t="shared" si="67"/>
        <v/>
      </c>
      <c r="X162" s="21" t="str">
        <f t="shared" si="68"/>
        <v/>
      </c>
      <c r="Y162" s="73" t="str">
        <f t="shared" si="69"/>
        <v/>
      </c>
      <c r="Z162" s="25" t="str">
        <f t="shared" si="70"/>
        <v/>
      </c>
      <c r="AA162" s="25" t="str">
        <f t="shared" si="71"/>
        <v/>
      </c>
      <c r="AB162" s="25" t="str">
        <f t="shared" si="72"/>
        <v/>
      </c>
      <c r="AC162" s="25" t="str">
        <f t="shared" si="81"/>
        <v/>
      </c>
      <c r="AD162" s="25" t="str">
        <f t="shared" si="73"/>
        <v/>
      </c>
      <c r="AE162" s="25" t="str">
        <f t="shared" si="74"/>
        <v/>
      </c>
      <c r="AF162" s="73" t="str">
        <f t="shared" si="75"/>
        <v/>
      </c>
    </row>
    <row r="163" spans="1:32" ht="24" x14ac:dyDescent="0.55000000000000004">
      <c r="A163" s="13">
        <f t="shared" si="82"/>
        <v>8</v>
      </c>
      <c r="B163" s="14" t="str">
        <f t="shared" si="56"/>
        <v>/* 8*/      [ac("Sol", "cp14","7"), ac("Do","cp90","")],</v>
      </c>
      <c r="C163" s="14"/>
      <c r="D163" s="14">
        <f t="shared" si="76"/>
        <v>8</v>
      </c>
      <c r="E163" s="72" t="s">
        <v>1211</v>
      </c>
      <c r="F163" s="46" t="str">
        <f t="shared" si="57"/>
        <v>Sol</v>
      </c>
      <c r="G163" s="45" t="s">
        <v>1212</v>
      </c>
      <c r="H163" s="46">
        <f t="shared" si="77"/>
        <v>14</v>
      </c>
      <c r="I163" s="45" t="s">
        <v>1213</v>
      </c>
      <c r="J163" s="24">
        <f t="shared" ref="J163" si="85">IF(F134="","",F134)</f>
        <v>7</v>
      </c>
      <c r="K163" s="73" t="str">
        <f t="shared" si="78"/>
        <v>"), ac("</v>
      </c>
      <c r="L163" s="48" t="str">
        <f t="shared" si="58"/>
        <v>Do</v>
      </c>
      <c r="M163" s="54" t="str">
        <f t="shared" si="59"/>
        <v>","</v>
      </c>
      <c r="N163" s="55" t="str">
        <f t="shared" si="60"/>
        <v>cp</v>
      </c>
      <c r="O163" s="48">
        <f t="shared" si="79"/>
        <v>90</v>
      </c>
      <c r="P163" s="55" t="str">
        <f t="shared" si="61"/>
        <v>","</v>
      </c>
      <c r="Q163" s="26" t="str">
        <f t="shared" si="62"/>
        <v/>
      </c>
      <c r="R163" s="73" t="str">
        <f t="shared" si="63"/>
        <v>")],</v>
      </c>
      <c r="S163" s="46" t="str">
        <f t="shared" si="64"/>
        <v/>
      </c>
      <c r="T163" s="45" t="str">
        <f t="shared" si="65"/>
        <v/>
      </c>
      <c r="U163" s="45" t="str">
        <f t="shared" si="66"/>
        <v/>
      </c>
      <c r="V163" s="46" t="str">
        <f t="shared" si="80"/>
        <v/>
      </c>
      <c r="W163" s="45" t="str">
        <f t="shared" si="67"/>
        <v/>
      </c>
      <c r="X163" s="24" t="str">
        <f t="shared" si="68"/>
        <v/>
      </c>
      <c r="Y163" s="73" t="str">
        <f t="shared" si="69"/>
        <v/>
      </c>
      <c r="Z163" s="26" t="str">
        <f t="shared" si="70"/>
        <v/>
      </c>
      <c r="AA163" s="26" t="str">
        <f t="shared" si="71"/>
        <v/>
      </c>
      <c r="AB163" s="26" t="str">
        <f t="shared" si="72"/>
        <v/>
      </c>
      <c r="AC163" s="26" t="str">
        <f t="shared" si="81"/>
        <v/>
      </c>
      <c r="AD163" s="26" t="str">
        <f t="shared" si="73"/>
        <v/>
      </c>
      <c r="AE163" s="26" t="str">
        <f t="shared" si="74"/>
        <v/>
      </c>
      <c r="AF163" s="73" t="str">
        <f t="shared" si="75"/>
        <v/>
      </c>
    </row>
    <row r="164" spans="1:32" ht="24" x14ac:dyDescent="0.55000000000000004">
      <c r="A164" s="13">
        <f>+A163+1</f>
        <v>9</v>
      </c>
      <c r="B164" s="14" t="str">
        <f t="shared" si="56"/>
        <v>/* 9*/      [ac("Mi", "cp14","7")],</v>
      </c>
      <c r="C164" s="14"/>
      <c r="D164" s="14">
        <f t="shared" si="76"/>
        <v>9</v>
      </c>
      <c r="E164" s="72" t="s">
        <v>1211</v>
      </c>
      <c r="F164" s="38" t="str">
        <f t="shared" si="57"/>
        <v>Mi</v>
      </c>
      <c r="G164" s="44" t="s">
        <v>1212</v>
      </c>
      <c r="H164" s="38">
        <f t="shared" si="77"/>
        <v>14</v>
      </c>
      <c r="I164" s="44" t="s">
        <v>1213</v>
      </c>
      <c r="J164" s="21">
        <f>IF(F135="","",F135)</f>
        <v>7</v>
      </c>
      <c r="K164" s="73" t="str">
        <f t="shared" si="78"/>
        <v>")],</v>
      </c>
      <c r="L164" s="47" t="str">
        <f t="shared" si="58"/>
        <v/>
      </c>
      <c r="M164" s="52" t="str">
        <f t="shared" si="59"/>
        <v/>
      </c>
      <c r="N164" s="53" t="str">
        <f t="shared" si="60"/>
        <v/>
      </c>
      <c r="O164" s="47" t="str">
        <f t="shared" si="79"/>
        <v/>
      </c>
      <c r="P164" s="53" t="str">
        <f t="shared" si="61"/>
        <v/>
      </c>
      <c r="Q164" s="25" t="str">
        <f t="shared" si="62"/>
        <v/>
      </c>
      <c r="R164" s="73" t="str">
        <f t="shared" si="63"/>
        <v/>
      </c>
      <c r="S164" s="38" t="str">
        <f t="shared" si="64"/>
        <v/>
      </c>
      <c r="T164" s="44" t="str">
        <f t="shared" si="65"/>
        <v/>
      </c>
      <c r="U164" s="44" t="str">
        <f t="shared" si="66"/>
        <v/>
      </c>
      <c r="V164" s="38" t="str">
        <f t="shared" si="80"/>
        <v/>
      </c>
      <c r="W164" s="44" t="str">
        <f t="shared" si="67"/>
        <v/>
      </c>
      <c r="X164" s="21" t="str">
        <f t="shared" si="68"/>
        <v/>
      </c>
      <c r="Y164" s="73" t="str">
        <f t="shared" si="69"/>
        <v/>
      </c>
      <c r="Z164" s="25" t="str">
        <f t="shared" si="70"/>
        <v/>
      </c>
      <c r="AA164" s="25" t="str">
        <f t="shared" si="71"/>
        <v/>
      </c>
      <c r="AB164" s="25" t="str">
        <f t="shared" si="72"/>
        <v/>
      </c>
      <c r="AC164" s="25" t="str">
        <f t="shared" si="81"/>
        <v/>
      </c>
      <c r="AD164" s="25" t="str">
        <f t="shared" si="73"/>
        <v/>
      </c>
      <c r="AE164" s="25" t="str">
        <f t="shared" si="74"/>
        <v/>
      </c>
      <c r="AF164" s="73" t="str">
        <f t="shared" si="75"/>
        <v/>
      </c>
    </row>
    <row r="165" spans="1:32" ht="24" x14ac:dyDescent="0.55000000000000004">
      <c r="A165" s="13">
        <f t="shared" si="82"/>
        <v>10</v>
      </c>
      <c r="B165" s="14" t="str">
        <f t="shared" si="56"/>
        <v>/* 10*/      [ac("La", "cp14","m")],</v>
      </c>
      <c r="C165" s="14"/>
      <c r="D165" s="14">
        <f t="shared" si="76"/>
        <v>10</v>
      </c>
      <c r="E165" s="72" t="s">
        <v>1211</v>
      </c>
      <c r="F165" s="46" t="str">
        <f t="shared" si="57"/>
        <v>La</v>
      </c>
      <c r="G165" s="45" t="s">
        <v>1212</v>
      </c>
      <c r="H165" s="46">
        <f t="shared" si="77"/>
        <v>14</v>
      </c>
      <c r="I165" s="45" t="s">
        <v>1213</v>
      </c>
      <c r="J165" s="24" t="str">
        <f t="shared" ref="J165" si="86">IF(F136="","",F136)</f>
        <v>m</v>
      </c>
      <c r="K165" s="73" t="str">
        <f t="shared" si="78"/>
        <v>")],</v>
      </c>
      <c r="L165" s="48" t="str">
        <f t="shared" si="58"/>
        <v/>
      </c>
      <c r="M165" s="54" t="str">
        <f t="shared" si="59"/>
        <v/>
      </c>
      <c r="N165" s="55" t="str">
        <f t="shared" si="60"/>
        <v/>
      </c>
      <c r="O165" s="48" t="str">
        <f t="shared" si="79"/>
        <v/>
      </c>
      <c r="P165" s="55" t="str">
        <f t="shared" si="61"/>
        <v/>
      </c>
      <c r="Q165" s="26" t="str">
        <f t="shared" si="62"/>
        <v/>
      </c>
      <c r="R165" s="73" t="str">
        <f t="shared" si="63"/>
        <v/>
      </c>
      <c r="S165" s="46" t="str">
        <f t="shared" si="64"/>
        <v/>
      </c>
      <c r="T165" s="45" t="str">
        <f t="shared" si="65"/>
        <v/>
      </c>
      <c r="U165" s="45" t="str">
        <f t="shared" si="66"/>
        <v/>
      </c>
      <c r="V165" s="46" t="str">
        <f t="shared" si="80"/>
        <v/>
      </c>
      <c r="W165" s="45" t="str">
        <f t="shared" si="67"/>
        <v/>
      </c>
      <c r="X165" s="24" t="str">
        <f t="shared" si="68"/>
        <v/>
      </c>
      <c r="Y165" s="73" t="str">
        <f t="shared" si="69"/>
        <v/>
      </c>
      <c r="Z165" s="26" t="str">
        <f t="shared" si="70"/>
        <v/>
      </c>
      <c r="AA165" s="26" t="str">
        <f t="shared" si="71"/>
        <v/>
      </c>
      <c r="AB165" s="26" t="str">
        <f t="shared" si="72"/>
        <v/>
      </c>
      <c r="AC165" s="26" t="str">
        <f t="shared" si="81"/>
        <v/>
      </c>
      <c r="AD165" s="26" t="str">
        <f t="shared" si="73"/>
        <v/>
      </c>
      <c r="AE165" s="26" t="str">
        <f t="shared" si="74"/>
        <v/>
      </c>
      <c r="AF165" s="73" t="str">
        <f t="shared" si="75"/>
        <v/>
      </c>
    </row>
    <row r="166" spans="1:32" ht="24" x14ac:dyDescent="0.55000000000000004">
      <c r="A166" s="13">
        <f t="shared" si="82"/>
        <v>11</v>
      </c>
      <c r="B166" s="14" t="str">
        <f t="shared" si="56"/>
        <v>/* 11*/      [ac("Do", "cp14",""), ac("Sol","cp90",""), ac("Fa","cp150",""), ac("Do","cp250","")],</v>
      </c>
      <c r="C166" s="14"/>
      <c r="D166" s="14">
        <f t="shared" si="76"/>
        <v>11</v>
      </c>
      <c r="E166" s="72" t="s">
        <v>1211</v>
      </c>
      <c r="F166" s="38" t="str">
        <f t="shared" si="57"/>
        <v>Do</v>
      </c>
      <c r="G166" s="44" t="s">
        <v>1212</v>
      </c>
      <c r="H166" s="38">
        <f t="shared" si="77"/>
        <v>14</v>
      </c>
      <c r="I166" s="44" t="s">
        <v>1213</v>
      </c>
      <c r="J166" s="21" t="str">
        <f>IF(F137="","",F137)</f>
        <v/>
      </c>
      <c r="K166" s="73" t="str">
        <f t="shared" si="78"/>
        <v>"), ac("</v>
      </c>
      <c r="L166" s="47" t="str">
        <f t="shared" si="58"/>
        <v>Sol</v>
      </c>
      <c r="M166" s="52" t="str">
        <f t="shared" si="59"/>
        <v>","</v>
      </c>
      <c r="N166" s="53" t="str">
        <f t="shared" si="60"/>
        <v>cp</v>
      </c>
      <c r="O166" s="47">
        <f t="shared" si="79"/>
        <v>90</v>
      </c>
      <c r="P166" s="53" t="str">
        <f t="shared" si="61"/>
        <v>","</v>
      </c>
      <c r="Q166" s="25" t="str">
        <f t="shared" si="62"/>
        <v/>
      </c>
      <c r="R166" s="73" t="str">
        <f t="shared" si="63"/>
        <v>"), ac("</v>
      </c>
      <c r="S166" s="38" t="str">
        <f t="shared" si="64"/>
        <v>Fa</v>
      </c>
      <c r="T166" s="44" t="str">
        <f t="shared" si="65"/>
        <v>","</v>
      </c>
      <c r="U166" s="44" t="str">
        <f t="shared" si="66"/>
        <v>cp</v>
      </c>
      <c r="V166" s="38">
        <f t="shared" si="80"/>
        <v>150</v>
      </c>
      <c r="W166" s="44" t="str">
        <f t="shared" si="67"/>
        <v>","</v>
      </c>
      <c r="X166" s="21" t="str">
        <f t="shared" si="68"/>
        <v/>
      </c>
      <c r="Y166" s="73" t="str">
        <f t="shared" si="69"/>
        <v>"), ac("</v>
      </c>
      <c r="Z166" s="25" t="str">
        <f t="shared" si="70"/>
        <v>Do</v>
      </c>
      <c r="AA166" s="25" t="str">
        <f t="shared" si="71"/>
        <v>","</v>
      </c>
      <c r="AB166" s="25" t="str">
        <f t="shared" si="72"/>
        <v>cp</v>
      </c>
      <c r="AC166" s="25">
        <f t="shared" si="81"/>
        <v>250</v>
      </c>
      <c r="AD166" s="25" t="str">
        <f t="shared" si="73"/>
        <v>","</v>
      </c>
      <c r="AE166" s="25" t="str">
        <f t="shared" si="74"/>
        <v/>
      </c>
      <c r="AF166" s="73" t="str">
        <f t="shared" si="75"/>
        <v>")],</v>
      </c>
    </row>
    <row r="167" spans="1:32" ht="24" x14ac:dyDescent="0.55000000000000004">
      <c r="A167" s="13">
        <f t="shared" si="82"/>
        <v>12</v>
      </c>
      <c r="B167" s="14" t="str">
        <f t="shared" si="56"/>
        <v/>
      </c>
      <c r="C167" s="14"/>
      <c r="D167" s="14">
        <f t="shared" si="76"/>
        <v>12</v>
      </c>
      <c r="E167" s="72" t="s">
        <v>1211</v>
      </c>
      <c r="F167" s="46" t="str">
        <f t="shared" si="57"/>
        <v/>
      </c>
      <c r="G167" s="45" t="s">
        <v>1212</v>
      </c>
      <c r="H167" s="46" t="str">
        <f t="shared" si="77"/>
        <v/>
      </c>
      <c r="I167" s="45" t="s">
        <v>1213</v>
      </c>
      <c r="J167" s="24" t="str">
        <f t="shared" ref="J167" si="87">IF(F138="","",F138)</f>
        <v/>
      </c>
      <c r="K167" s="73" t="str">
        <f t="shared" si="78"/>
        <v/>
      </c>
      <c r="L167" s="48" t="str">
        <f t="shared" si="58"/>
        <v/>
      </c>
      <c r="M167" s="54" t="str">
        <f t="shared" si="59"/>
        <v/>
      </c>
      <c r="N167" s="55" t="str">
        <f t="shared" si="60"/>
        <v/>
      </c>
      <c r="O167" s="48" t="str">
        <f t="shared" si="79"/>
        <v/>
      </c>
      <c r="P167" s="55" t="str">
        <f t="shared" si="61"/>
        <v/>
      </c>
      <c r="Q167" s="26" t="str">
        <f t="shared" si="62"/>
        <v/>
      </c>
      <c r="R167" s="73" t="str">
        <f t="shared" si="63"/>
        <v/>
      </c>
      <c r="S167" s="46" t="str">
        <f t="shared" si="64"/>
        <v/>
      </c>
      <c r="T167" s="45" t="str">
        <f t="shared" si="65"/>
        <v/>
      </c>
      <c r="U167" s="45" t="str">
        <f t="shared" si="66"/>
        <v/>
      </c>
      <c r="V167" s="46" t="str">
        <f t="shared" si="80"/>
        <v/>
      </c>
      <c r="W167" s="45" t="str">
        <f t="shared" si="67"/>
        <v/>
      </c>
      <c r="X167" s="24" t="str">
        <f t="shared" si="68"/>
        <v/>
      </c>
      <c r="Y167" s="73" t="str">
        <f t="shared" si="69"/>
        <v/>
      </c>
      <c r="Z167" s="26" t="str">
        <f t="shared" si="70"/>
        <v/>
      </c>
      <c r="AA167" s="26" t="str">
        <f t="shared" si="71"/>
        <v/>
      </c>
      <c r="AB167" s="26" t="str">
        <f t="shared" si="72"/>
        <v/>
      </c>
      <c r="AC167" s="26" t="str">
        <f t="shared" si="81"/>
        <v/>
      </c>
      <c r="AD167" s="26" t="str">
        <f t="shared" si="73"/>
        <v/>
      </c>
      <c r="AE167" s="26" t="str">
        <f t="shared" si="74"/>
        <v/>
      </c>
      <c r="AF167" s="73" t="str">
        <f t="shared" si="75"/>
        <v/>
      </c>
    </row>
    <row r="168" spans="1:32" ht="24" x14ac:dyDescent="0.55000000000000004">
      <c r="A168" s="13">
        <f>+A167+1</f>
        <v>13</v>
      </c>
      <c r="B168" s="14" t="str">
        <f t="shared" si="56"/>
        <v/>
      </c>
      <c r="C168" s="14"/>
      <c r="D168" s="14">
        <f t="shared" si="76"/>
        <v>13</v>
      </c>
      <c r="E168" s="72" t="s">
        <v>1211</v>
      </c>
      <c r="F168" s="38" t="str">
        <f t="shared" si="57"/>
        <v/>
      </c>
      <c r="G168" s="44" t="s">
        <v>1212</v>
      </c>
      <c r="H168" s="38" t="str">
        <f t="shared" si="77"/>
        <v/>
      </c>
      <c r="I168" s="44" t="s">
        <v>1213</v>
      </c>
      <c r="J168" s="21" t="str">
        <f>IF(F139="","",F139)</f>
        <v/>
      </c>
      <c r="K168" s="73" t="str">
        <f t="shared" si="78"/>
        <v/>
      </c>
      <c r="L168" s="47" t="str">
        <f t="shared" si="58"/>
        <v/>
      </c>
      <c r="M168" s="52" t="str">
        <f t="shared" si="59"/>
        <v/>
      </c>
      <c r="N168" s="53" t="str">
        <f t="shared" si="60"/>
        <v/>
      </c>
      <c r="O168" s="47" t="str">
        <f t="shared" si="79"/>
        <v/>
      </c>
      <c r="P168" s="53" t="str">
        <f t="shared" si="61"/>
        <v/>
      </c>
      <c r="Q168" s="25" t="str">
        <f t="shared" si="62"/>
        <v/>
      </c>
      <c r="R168" s="73" t="str">
        <f t="shared" si="63"/>
        <v/>
      </c>
      <c r="S168" s="38" t="str">
        <f t="shared" si="64"/>
        <v/>
      </c>
      <c r="T168" s="44" t="str">
        <f t="shared" si="65"/>
        <v/>
      </c>
      <c r="U168" s="44" t="str">
        <f t="shared" si="66"/>
        <v/>
      </c>
      <c r="V168" s="38" t="str">
        <f t="shared" si="80"/>
        <v/>
      </c>
      <c r="W168" s="44" t="str">
        <f t="shared" si="67"/>
        <v/>
      </c>
      <c r="X168" s="21" t="str">
        <f t="shared" si="68"/>
        <v/>
      </c>
      <c r="Y168" s="73" t="str">
        <f t="shared" si="69"/>
        <v/>
      </c>
      <c r="Z168" s="25" t="str">
        <f t="shared" si="70"/>
        <v/>
      </c>
      <c r="AA168" s="25" t="str">
        <f t="shared" si="71"/>
        <v/>
      </c>
      <c r="AB168" s="25" t="str">
        <f t="shared" si="72"/>
        <v/>
      </c>
      <c r="AC168" s="25" t="str">
        <f t="shared" si="81"/>
        <v/>
      </c>
      <c r="AD168" s="25" t="str">
        <f t="shared" si="73"/>
        <v/>
      </c>
      <c r="AE168" s="25" t="str">
        <f t="shared" si="74"/>
        <v/>
      </c>
      <c r="AF168" s="73" t="str">
        <f t="shared" si="75"/>
        <v/>
      </c>
    </row>
    <row r="169" spans="1:32" ht="24" x14ac:dyDescent="0.55000000000000004">
      <c r="A169" s="13">
        <f t="shared" si="82"/>
        <v>14</v>
      </c>
      <c r="B169" s="14" t="str">
        <f t="shared" si="56"/>
        <v/>
      </c>
      <c r="C169" s="14"/>
      <c r="D169" s="14">
        <f t="shared" si="76"/>
        <v>14</v>
      </c>
      <c r="E169" s="72" t="s">
        <v>1211</v>
      </c>
      <c r="F169" s="46" t="str">
        <f t="shared" si="57"/>
        <v/>
      </c>
      <c r="G169" s="45" t="s">
        <v>1212</v>
      </c>
      <c r="H169" s="46" t="str">
        <f t="shared" si="77"/>
        <v/>
      </c>
      <c r="I169" s="45" t="s">
        <v>1213</v>
      </c>
      <c r="J169" s="24" t="str">
        <f t="shared" ref="J169" si="88">IF(F140="","",F140)</f>
        <v/>
      </c>
      <c r="K169" s="73" t="str">
        <f t="shared" si="78"/>
        <v/>
      </c>
      <c r="L169" s="48" t="str">
        <f t="shared" si="58"/>
        <v/>
      </c>
      <c r="M169" s="54" t="str">
        <f t="shared" si="59"/>
        <v/>
      </c>
      <c r="N169" s="55" t="str">
        <f t="shared" si="60"/>
        <v/>
      </c>
      <c r="O169" s="48" t="str">
        <f t="shared" si="79"/>
        <v/>
      </c>
      <c r="P169" s="55" t="str">
        <f t="shared" si="61"/>
        <v/>
      </c>
      <c r="Q169" s="26" t="str">
        <f t="shared" si="62"/>
        <v/>
      </c>
      <c r="R169" s="73" t="str">
        <f t="shared" si="63"/>
        <v/>
      </c>
      <c r="S169" s="46" t="str">
        <f t="shared" si="64"/>
        <v/>
      </c>
      <c r="T169" s="45" t="str">
        <f t="shared" si="65"/>
        <v/>
      </c>
      <c r="U169" s="45" t="str">
        <f t="shared" si="66"/>
        <v/>
      </c>
      <c r="V169" s="46" t="str">
        <f t="shared" si="80"/>
        <v/>
      </c>
      <c r="W169" s="45" t="str">
        <f t="shared" si="67"/>
        <v/>
      </c>
      <c r="X169" s="24" t="str">
        <f t="shared" si="68"/>
        <v/>
      </c>
      <c r="Y169" s="73" t="str">
        <f t="shared" si="69"/>
        <v/>
      </c>
      <c r="Z169" s="26" t="str">
        <f t="shared" si="70"/>
        <v/>
      </c>
      <c r="AA169" s="26" t="str">
        <f t="shared" si="71"/>
        <v/>
      </c>
      <c r="AB169" s="26" t="str">
        <f t="shared" si="72"/>
        <v/>
      </c>
      <c r="AC169" s="26" t="str">
        <f t="shared" si="81"/>
        <v/>
      </c>
      <c r="AD169" s="26" t="str">
        <f t="shared" si="73"/>
        <v/>
      </c>
      <c r="AE169" s="26" t="str">
        <f t="shared" si="74"/>
        <v/>
      </c>
      <c r="AF169" s="73" t="str">
        <f t="shared" si="75"/>
        <v/>
      </c>
    </row>
    <row r="170" spans="1:32" ht="24" x14ac:dyDescent="0.55000000000000004">
      <c r="A170" s="13">
        <f t="shared" si="82"/>
        <v>15</v>
      </c>
      <c r="B170" s="14" t="str">
        <f t="shared" si="56"/>
        <v/>
      </c>
      <c r="C170" s="14"/>
      <c r="D170" s="14">
        <f t="shared" si="76"/>
        <v>15</v>
      </c>
      <c r="E170" s="72" t="s">
        <v>1211</v>
      </c>
      <c r="F170" s="38" t="str">
        <f t="shared" si="57"/>
        <v/>
      </c>
      <c r="G170" s="44" t="s">
        <v>1212</v>
      </c>
      <c r="H170" s="38" t="str">
        <f t="shared" si="77"/>
        <v/>
      </c>
      <c r="I170" s="44" t="s">
        <v>1213</v>
      </c>
      <c r="J170" s="21" t="str">
        <f>IF(F141="","",F141)</f>
        <v/>
      </c>
      <c r="K170" s="73" t="str">
        <f t="shared" si="78"/>
        <v/>
      </c>
      <c r="L170" s="47" t="str">
        <f t="shared" si="58"/>
        <v/>
      </c>
      <c r="M170" s="52" t="str">
        <f t="shared" si="59"/>
        <v/>
      </c>
      <c r="N170" s="53" t="str">
        <f t="shared" si="60"/>
        <v/>
      </c>
      <c r="O170" s="47" t="str">
        <f t="shared" si="79"/>
        <v/>
      </c>
      <c r="P170" s="53" t="str">
        <f t="shared" si="61"/>
        <v/>
      </c>
      <c r="Q170" s="25" t="str">
        <f t="shared" si="62"/>
        <v/>
      </c>
      <c r="R170" s="73" t="str">
        <f t="shared" si="63"/>
        <v/>
      </c>
      <c r="S170" s="38" t="str">
        <f t="shared" si="64"/>
        <v/>
      </c>
      <c r="T170" s="44" t="str">
        <f t="shared" si="65"/>
        <v/>
      </c>
      <c r="U170" s="44" t="str">
        <f t="shared" si="66"/>
        <v/>
      </c>
      <c r="V170" s="38" t="str">
        <f t="shared" si="80"/>
        <v/>
      </c>
      <c r="W170" s="44" t="str">
        <f t="shared" si="67"/>
        <v/>
      </c>
      <c r="X170" s="21" t="str">
        <f t="shared" si="68"/>
        <v/>
      </c>
      <c r="Y170" s="73" t="str">
        <f t="shared" si="69"/>
        <v/>
      </c>
      <c r="Z170" s="25" t="str">
        <f t="shared" si="70"/>
        <v/>
      </c>
      <c r="AA170" s="25" t="str">
        <f t="shared" si="71"/>
        <v/>
      </c>
      <c r="AB170" s="25" t="str">
        <f t="shared" si="72"/>
        <v/>
      </c>
      <c r="AC170" s="25" t="str">
        <f t="shared" si="81"/>
        <v/>
      </c>
      <c r="AD170" s="25" t="str">
        <f t="shared" si="73"/>
        <v/>
      </c>
      <c r="AE170" s="25" t="str">
        <f t="shared" si="74"/>
        <v/>
      </c>
      <c r="AF170" s="73" t="str">
        <f t="shared" si="75"/>
        <v/>
      </c>
    </row>
    <row r="171" spans="1:32" ht="24" x14ac:dyDescent="0.55000000000000004">
      <c r="A171" s="13">
        <f t="shared" si="82"/>
        <v>16</v>
      </c>
      <c r="B171" s="14" t="str">
        <f t="shared" si="56"/>
        <v/>
      </c>
      <c r="C171" s="14"/>
      <c r="D171" s="14">
        <f t="shared" si="76"/>
        <v>16</v>
      </c>
      <c r="E171" s="72" t="s">
        <v>1211</v>
      </c>
      <c r="F171" s="46" t="str">
        <f t="shared" si="57"/>
        <v/>
      </c>
      <c r="G171" s="45" t="s">
        <v>1212</v>
      </c>
      <c r="H171" s="46" t="str">
        <f t="shared" si="77"/>
        <v/>
      </c>
      <c r="I171" s="45" t="s">
        <v>1213</v>
      </c>
      <c r="J171" s="24" t="str">
        <f t="shared" ref="J171" si="89">IF(F142="","",F142)</f>
        <v/>
      </c>
      <c r="K171" s="73" t="str">
        <f t="shared" si="78"/>
        <v/>
      </c>
      <c r="L171" s="48" t="str">
        <f t="shared" si="58"/>
        <v/>
      </c>
      <c r="M171" s="54" t="str">
        <f t="shared" si="59"/>
        <v/>
      </c>
      <c r="N171" s="55" t="str">
        <f t="shared" si="60"/>
        <v/>
      </c>
      <c r="O171" s="48" t="str">
        <f t="shared" si="79"/>
        <v/>
      </c>
      <c r="P171" s="55" t="str">
        <f t="shared" si="61"/>
        <v/>
      </c>
      <c r="Q171" s="26" t="str">
        <f t="shared" si="62"/>
        <v/>
      </c>
      <c r="R171" s="73" t="str">
        <f t="shared" si="63"/>
        <v/>
      </c>
      <c r="S171" s="46" t="str">
        <f t="shared" si="64"/>
        <v/>
      </c>
      <c r="T171" s="45" t="str">
        <f t="shared" si="65"/>
        <v/>
      </c>
      <c r="U171" s="45" t="str">
        <f t="shared" si="66"/>
        <v/>
      </c>
      <c r="V171" s="46" t="str">
        <f t="shared" si="80"/>
        <v/>
      </c>
      <c r="W171" s="45" t="str">
        <f t="shared" si="67"/>
        <v/>
      </c>
      <c r="X171" s="24" t="str">
        <f t="shared" si="68"/>
        <v/>
      </c>
      <c r="Y171" s="73" t="str">
        <f t="shared" si="69"/>
        <v/>
      </c>
      <c r="Z171" s="26" t="str">
        <f t="shared" si="70"/>
        <v/>
      </c>
      <c r="AA171" s="26" t="str">
        <f t="shared" si="71"/>
        <v/>
      </c>
      <c r="AB171" s="26" t="str">
        <f t="shared" si="72"/>
        <v/>
      </c>
      <c r="AC171" s="26" t="str">
        <f t="shared" si="81"/>
        <v/>
      </c>
      <c r="AD171" s="26" t="str">
        <f t="shared" si="73"/>
        <v/>
      </c>
      <c r="AE171" s="26" t="str">
        <f t="shared" si="74"/>
        <v/>
      </c>
      <c r="AF171" s="73" t="str">
        <f t="shared" si="75"/>
        <v/>
      </c>
    </row>
    <row r="172" spans="1:32" ht="24" x14ac:dyDescent="0.55000000000000004">
      <c r="A172" s="13">
        <f t="shared" si="82"/>
        <v>17</v>
      </c>
      <c r="B172" s="14" t="str">
        <f t="shared" si="56"/>
        <v/>
      </c>
      <c r="C172" s="14"/>
      <c r="D172" s="14">
        <f t="shared" si="76"/>
        <v>17</v>
      </c>
      <c r="E172" s="72" t="s">
        <v>1211</v>
      </c>
      <c r="F172" s="38" t="str">
        <f t="shared" si="57"/>
        <v/>
      </c>
      <c r="G172" s="44" t="s">
        <v>1212</v>
      </c>
      <c r="H172" s="38" t="str">
        <f t="shared" si="77"/>
        <v/>
      </c>
      <c r="I172" s="44" t="s">
        <v>1213</v>
      </c>
      <c r="J172" s="21" t="str">
        <f>IF(F143="","",F143)</f>
        <v/>
      </c>
      <c r="K172" s="73" t="str">
        <f t="shared" si="78"/>
        <v/>
      </c>
      <c r="L172" s="47" t="str">
        <f t="shared" si="58"/>
        <v/>
      </c>
      <c r="M172" s="52" t="str">
        <f t="shared" si="59"/>
        <v/>
      </c>
      <c r="N172" s="53" t="str">
        <f t="shared" si="60"/>
        <v/>
      </c>
      <c r="O172" s="47" t="str">
        <f t="shared" si="79"/>
        <v/>
      </c>
      <c r="P172" s="53" t="str">
        <f t="shared" si="61"/>
        <v/>
      </c>
      <c r="Q172" s="25" t="str">
        <f t="shared" si="62"/>
        <v/>
      </c>
      <c r="R172" s="73" t="str">
        <f t="shared" si="63"/>
        <v/>
      </c>
      <c r="S172" s="38" t="str">
        <f t="shared" si="64"/>
        <v/>
      </c>
      <c r="T172" s="44" t="str">
        <f t="shared" si="65"/>
        <v/>
      </c>
      <c r="U172" s="44" t="str">
        <f t="shared" si="66"/>
        <v/>
      </c>
      <c r="V172" s="38" t="str">
        <f t="shared" si="80"/>
        <v/>
      </c>
      <c r="W172" s="44" t="str">
        <f t="shared" si="67"/>
        <v/>
      </c>
      <c r="X172" s="21" t="str">
        <f t="shared" si="68"/>
        <v/>
      </c>
      <c r="Y172" s="73" t="str">
        <f t="shared" si="69"/>
        <v/>
      </c>
      <c r="Z172" s="25" t="str">
        <f t="shared" si="70"/>
        <v/>
      </c>
      <c r="AA172" s="25" t="str">
        <f t="shared" si="71"/>
        <v/>
      </c>
      <c r="AB172" s="25" t="str">
        <f t="shared" si="72"/>
        <v/>
      </c>
      <c r="AC172" s="25" t="str">
        <f t="shared" si="81"/>
        <v/>
      </c>
      <c r="AD172" s="25" t="str">
        <f t="shared" si="73"/>
        <v/>
      </c>
      <c r="AE172" s="25" t="str">
        <f t="shared" si="74"/>
        <v/>
      </c>
      <c r="AF172" s="73" t="str">
        <f t="shared" si="75"/>
        <v/>
      </c>
    </row>
    <row r="173" spans="1:32" ht="24" x14ac:dyDescent="0.55000000000000004">
      <c r="A173" s="13">
        <f t="shared" si="82"/>
        <v>18</v>
      </c>
      <c r="B173" s="14" t="str">
        <f t="shared" si="56"/>
        <v/>
      </c>
      <c r="C173" s="14"/>
      <c r="D173" s="14">
        <f t="shared" si="76"/>
        <v>18</v>
      </c>
      <c r="E173" s="72" t="s">
        <v>1211</v>
      </c>
      <c r="F173" s="46" t="str">
        <f t="shared" si="57"/>
        <v/>
      </c>
      <c r="G173" s="45" t="s">
        <v>1212</v>
      </c>
      <c r="H173" s="46" t="str">
        <f t="shared" si="77"/>
        <v/>
      </c>
      <c r="I173" s="45" t="s">
        <v>1213</v>
      </c>
      <c r="J173" s="24" t="str">
        <f t="shared" ref="J173" si="90">IF(F144="","",F144)</f>
        <v/>
      </c>
      <c r="K173" s="73" t="str">
        <f t="shared" si="78"/>
        <v/>
      </c>
      <c r="L173" s="48" t="str">
        <f t="shared" si="58"/>
        <v/>
      </c>
      <c r="M173" s="54" t="str">
        <f t="shared" si="59"/>
        <v/>
      </c>
      <c r="N173" s="55" t="str">
        <f t="shared" si="60"/>
        <v/>
      </c>
      <c r="O173" s="48" t="str">
        <f t="shared" si="79"/>
        <v/>
      </c>
      <c r="P173" s="55" t="str">
        <f t="shared" si="61"/>
        <v/>
      </c>
      <c r="Q173" s="26" t="str">
        <f t="shared" si="62"/>
        <v/>
      </c>
      <c r="R173" s="73" t="str">
        <f t="shared" si="63"/>
        <v/>
      </c>
      <c r="S173" s="46" t="str">
        <f t="shared" si="64"/>
        <v/>
      </c>
      <c r="T173" s="45" t="str">
        <f t="shared" si="65"/>
        <v/>
      </c>
      <c r="U173" s="45" t="str">
        <f t="shared" si="66"/>
        <v/>
      </c>
      <c r="V173" s="46" t="str">
        <f t="shared" si="80"/>
        <v/>
      </c>
      <c r="W173" s="45" t="str">
        <f t="shared" si="67"/>
        <v/>
      </c>
      <c r="X173" s="24" t="str">
        <f t="shared" si="68"/>
        <v/>
      </c>
      <c r="Y173" s="73" t="str">
        <f t="shared" si="69"/>
        <v/>
      </c>
      <c r="Z173" s="26" t="str">
        <f t="shared" si="70"/>
        <v/>
      </c>
      <c r="AA173" s="26" t="str">
        <f t="shared" si="71"/>
        <v/>
      </c>
      <c r="AB173" s="26" t="str">
        <f t="shared" si="72"/>
        <v/>
      </c>
      <c r="AC173" s="26" t="str">
        <f t="shared" si="81"/>
        <v/>
      </c>
      <c r="AD173" s="26" t="str">
        <f t="shared" si="73"/>
        <v/>
      </c>
      <c r="AE173" s="26" t="str">
        <f t="shared" si="74"/>
        <v/>
      </c>
      <c r="AF173" s="73" t="str">
        <f t="shared" si="75"/>
        <v/>
      </c>
    </row>
    <row r="174" spans="1:32" ht="24" x14ac:dyDescent="0.55000000000000004">
      <c r="A174" s="13">
        <f t="shared" si="82"/>
        <v>19</v>
      </c>
      <c r="B174" s="14" t="str">
        <f t="shared" si="56"/>
        <v/>
      </c>
      <c r="C174" s="14"/>
      <c r="D174" s="14">
        <f t="shared" si="76"/>
        <v>19</v>
      </c>
      <c r="E174" s="72" t="s">
        <v>1211</v>
      </c>
      <c r="F174" s="38" t="str">
        <f t="shared" si="57"/>
        <v/>
      </c>
      <c r="G174" s="44" t="s">
        <v>1212</v>
      </c>
      <c r="H174" s="38" t="str">
        <f t="shared" si="77"/>
        <v/>
      </c>
      <c r="I174" s="44" t="s">
        <v>1213</v>
      </c>
      <c r="J174" s="21" t="str">
        <f>IF(F145="","",F145)</f>
        <v/>
      </c>
      <c r="K174" s="73" t="str">
        <f t="shared" si="78"/>
        <v/>
      </c>
      <c r="L174" s="47" t="str">
        <f t="shared" si="58"/>
        <v/>
      </c>
      <c r="M174" s="52" t="str">
        <f t="shared" si="59"/>
        <v/>
      </c>
      <c r="N174" s="53" t="str">
        <f t="shared" si="60"/>
        <v/>
      </c>
      <c r="O174" s="47" t="str">
        <f t="shared" si="79"/>
        <v/>
      </c>
      <c r="P174" s="53" t="str">
        <f t="shared" si="61"/>
        <v/>
      </c>
      <c r="Q174" s="25" t="str">
        <f t="shared" si="62"/>
        <v/>
      </c>
      <c r="R174" s="73" t="str">
        <f t="shared" si="63"/>
        <v/>
      </c>
      <c r="S174" s="38" t="str">
        <f t="shared" si="64"/>
        <v/>
      </c>
      <c r="T174" s="44" t="str">
        <f t="shared" si="65"/>
        <v/>
      </c>
      <c r="U174" s="44" t="str">
        <f t="shared" si="66"/>
        <v/>
      </c>
      <c r="V174" s="38" t="str">
        <f t="shared" si="80"/>
        <v/>
      </c>
      <c r="W174" s="44" t="str">
        <f t="shared" si="67"/>
        <v/>
      </c>
      <c r="X174" s="21" t="str">
        <f t="shared" si="68"/>
        <v/>
      </c>
      <c r="Y174" s="73" t="str">
        <f t="shared" si="69"/>
        <v/>
      </c>
      <c r="Z174" s="25" t="str">
        <f t="shared" si="70"/>
        <v/>
      </c>
      <c r="AA174" s="25" t="str">
        <f t="shared" si="71"/>
        <v/>
      </c>
      <c r="AB174" s="25" t="str">
        <f t="shared" si="72"/>
        <v/>
      </c>
      <c r="AC174" s="25" t="str">
        <f t="shared" si="81"/>
        <v/>
      </c>
      <c r="AD174" s="25" t="str">
        <f t="shared" si="73"/>
        <v/>
      </c>
      <c r="AE174" s="25" t="str">
        <f t="shared" si="74"/>
        <v/>
      </c>
      <c r="AF174" s="73" t="str">
        <f t="shared" si="75"/>
        <v/>
      </c>
    </row>
    <row r="175" spans="1:32" ht="24" x14ac:dyDescent="0.55000000000000004">
      <c r="A175" s="13">
        <f t="shared" si="82"/>
        <v>20</v>
      </c>
      <c r="B175" s="14" t="str">
        <f t="shared" si="56"/>
        <v/>
      </c>
      <c r="C175" s="14"/>
      <c r="D175" s="14">
        <f t="shared" si="76"/>
        <v>20</v>
      </c>
      <c r="E175" s="72" t="s">
        <v>1211</v>
      </c>
      <c r="F175" s="46" t="str">
        <f t="shared" si="57"/>
        <v/>
      </c>
      <c r="G175" s="45" t="s">
        <v>1212</v>
      </c>
      <c r="H175" s="46" t="str">
        <f t="shared" si="77"/>
        <v/>
      </c>
      <c r="I175" s="45" t="s">
        <v>1213</v>
      </c>
      <c r="J175" s="24" t="str">
        <f t="shared" ref="J175" si="91">IF(F146="","",F146)</f>
        <v/>
      </c>
      <c r="K175" s="73" t="str">
        <f t="shared" si="78"/>
        <v/>
      </c>
      <c r="L175" s="48" t="str">
        <f t="shared" si="58"/>
        <v/>
      </c>
      <c r="M175" s="54" t="str">
        <f t="shared" si="59"/>
        <v/>
      </c>
      <c r="N175" s="55" t="str">
        <f t="shared" si="60"/>
        <v/>
      </c>
      <c r="O175" s="48" t="str">
        <f t="shared" si="79"/>
        <v/>
      </c>
      <c r="P175" s="55" t="str">
        <f t="shared" si="61"/>
        <v/>
      </c>
      <c r="Q175" s="26" t="str">
        <f t="shared" si="62"/>
        <v/>
      </c>
      <c r="R175" s="73" t="str">
        <f t="shared" si="63"/>
        <v/>
      </c>
      <c r="S175" s="46" t="str">
        <f t="shared" si="64"/>
        <v/>
      </c>
      <c r="T175" s="45" t="str">
        <f t="shared" si="65"/>
        <v/>
      </c>
      <c r="U175" s="45" t="str">
        <f t="shared" si="66"/>
        <v/>
      </c>
      <c r="V175" s="46" t="str">
        <f t="shared" si="80"/>
        <v/>
      </c>
      <c r="W175" s="45" t="str">
        <f t="shared" si="67"/>
        <v/>
      </c>
      <c r="X175" s="24" t="str">
        <f t="shared" si="68"/>
        <v/>
      </c>
      <c r="Y175" s="73" t="str">
        <f t="shared" si="69"/>
        <v/>
      </c>
      <c r="Z175" s="26" t="str">
        <f t="shared" si="70"/>
        <v/>
      </c>
      <c r="AA175" s="26" t="str">
        <f t="shared" si="71"/>
        <v/>
      </c>
      <c r="AB175" s="26" t="str">
        <f t="shared" si="72"/>
        <v/>
      </c>
      <c r="AC175" s="26" t="str">
        <f t="shared" si="81"/>
        <v/>
      </c>
      <c r="AD175" s="26" t="str">
        <f t="shared" si="73"/>
        <v/>
      </c>
      <c r="AE175" s="26" t="str">
        <f t="shared" si="74"/>
        <v/>
      </c>
      <c r="AF175" s="73" t="str">
        <f t="shared" si="75"/>
        <v/>
      </c>
    </row>
    <row r="176" spans="1:32" ht="24" x14ac:dyDescent="0.55000000000000004">
      <c r="A176" s="13">
        <f t="shared" si="82"/>
        <v>21</v>
      </c>
      <c r="B176" s="14" t="str">
        <f t="shared" si="56"/>
        <v/>
      </c>
      <c r="C176" s="14"/>
      <c r="D176" s="14"/>
      <c r="E176" s="72" t="s">
        <v>1211</v>
      </c>
      <c r="F176" s="38" t="str">
        <f t="shared" si="57"/>
        <v/>
      </c>
      <c r="G176" s="44" t="s">
        <v>1212</v>
      </c>
      <c r="H176" s="38" t="str">
        <f t="shared" si="77"/>
        <v/>
      </c>
      <c r="I176" s="44" t="s">
        <v>1213</v>
      </c>
      <c r="J176" s="21" t="str">
        <f>IF(F147="","",F147)</f>
        <v/>
      </c>
      <c r="K176" s="73" t="str">
        <f t="shared" si="78"/>
        <v/>
      </c>
      <c r="L176" s="47" t="str">
        <f t="shared" si="58"/>
        <v/>
      </c>
      <c r="M176" s="52" t="str">
        <f t="shared" si="59"/>
        <v/>
      </c>
      <c r="N176" s="53" t="str">
        <f t="shared" si="60"/>
        <v/>
      </c>
      <c r="O176" s="47" t="str">
        <f t="shared" si="79"/>
        <v/>
      </c>
      <c r="P176" s="53" t="str">
        <f t="shared" si="61"/>
        <v/>
      </c>
      <c r="Q176" s="25" t="str">
        <f t="shared" si="62"/>
        <v/>
      </c>
      <c r="R176" s="73" t="str">
        <f t="shared" si="63"/>
        <v/>
      </c>
      <c r="S176" s="38" t="str">
        <f t="shared" si="64"/>
        <v/>
      </c>
      <c r="T176" s="44" t="str">
        <f t="shared" si="65"/>
        <v/>
      </c>
      <c r="U176" s="44" t="str">
        <f t="shared" si="66"/>
        <v/>
      </c>
      <c r="V176" s="38" t="str">
        <f t="shared" si="80"/>
        <v/>
      </c>
      <c r="W176" s="44" t="str">
        <f t="shared" si="67"/>
        <v/>
      </c>
      <c r="X176" s="21" t="str">
        <f t="shared" si="68"/>
        <v/>
      </c>
      <c r="Y176" s="73" t="str">
        <f t="shared" si="69"/>
        <v/>
      </c>
      <c r="Z176" s="25" t="str">
        <f t="shared" si="70"/>
        <v/>
      </c>
      <c r="AA176" s="25" t="str">
        <f t="shared" si="71"/>
        <v/>
      </c>
      <c r="AB176" s="25" t="str">
        <f t="shared" si="72"/>
        <v/>
      </c>
      <c r="AC176" s="25" t="str">
        <f t="shared" si="81"/>
        <v/>
      </c>
      <c r="AD176" s="25" t="str">
        <f t="shared" si="73"/>
        <v/>
      </c>
      <c r="AE176" s="25" t="str">
        <f t="shared" si="74"/>
        <v/>
      </c>
      <c r="AF176" s="73" t="str">
        <f t="shared" si="75"/>
        <v/>
      </c>
    </row>
    <row r="177" spans="1:32" ht="24" x14ac:dyDescent="0.55000000000000004">
      <c r="A177" s="13">
        <f t="shared" si="82"/>
        <v>22</v>
      </c>
      <c r="B177" s="14" t="str">
        <f t="shared" si="56"/>
        <v/>
      </c>
      <c r="C177" s="14"/>
      <c r="D177" s="14"/>
      <c r="E177" s="72" t="s">
        <v>1211</v>
      </c>
      <c r="F177" s="46" t="str">
        <f t="shared" si="57"/>
        <v/>
      </c>
      <c r="G177" s="45" t="s">
        <v>1212</v>
      </c>
      <c r="H177" s="46" t="str">
        <f t="shared" si="77"/>
        <v/>
      </c>
      <c r="I177" s="45" t="s">
        <v>1213</v>
      </c>
      <c r="J177" s="24" t="str">
        <f t="shared" ref="J177" si="92">IF(F148="","",F148)</f>
        <v/>
      </c>
      <c r="K177" s="73" t="str">
        <f t="shared" si="78"/>
        <v/>
      </c>
      <c r="L177" s="48" t="str">
        <f t="shared" si="58"/>
        <v/>
      </c>
      <c r="M177" s="54" t="str">
        <f t="shared" si="59"/>
        <v/>
      </c>
      <c r="N177" s="55" t="str">
        <f t="shared" si="60"/>
        <v/>
      </c>
      <c r="O177" s="48" t="str">
        <f t="shared" si="79"/>
        <v/>
      </c>
      <c r="P177" s="55" t="str">
        <f t="shared" si="61"/>
        <v/>
      </c>
      <c r="Q177" s="26" t="str">
        <f t="shared" si="62"/>
        <v/>
      </c>
      <c r="R177" s="73" t="str">
        <f t="shared" si="63"/>
        <v/>
      </c>
      <c r="S177" s="46" t="str">
        <f t="shared" si="64"/>
        <v/>
      </c>
      <c r="T177" s="45" t="str">
        <f t="shared" si="65"/>
        <v/>
      </c>
      <c r="U177" s="45" t="str">
        <f t="shared" si="66"/>
        <v/>
      </c>
      <c r="V177" s="46" t="str">
        <f t="shared" si="80"/>
        <v/>
      </c>
      <c r="W177" s="45" t="str">
        <f t="shared" si="67"/>
        <v/>
      </c>
      <c r="X177" s="24" t="str">
        <f t="shared" si="68"/>
        <v/>
      </c>
      <c r="Y177" s="73" t="str">
        <f t="shared" si="69"/>
        <v/>
      </c>
      <c r="Z177" s="26" t="str">
        <f t="shared" si="70"/>
        <v/>
      </c>
      <c r="AA177" s="26" t="str">
        <f t="shared" si="71"/>
        <v/>
      </c>
      <c r="AB177" s="26" t="str">
        <f t="shared" si="72"/>
        <v/>
      </c>
      <c r="AC177" s="26" t="str">
        <f t="shared" si="81"/>
        <v/>
      </c>
      <c r="AD177" s="26" t="str">
        <f t="shared" si="73"/>
        <v/>
      </c>
      <c r="AE177" s="26" t="str">
        <f t="shared" si="74"/>
        <v/>
      </c>
      <c r="AF177" s="73" t="str">
        <f t="shared" si="75"/>
        <v/>
      </c>
    </row>
    <row r="178" spans="1:32" ht="24" x14ac:dyDescent="0.55000000000000004">
      <c r="A178" s="13">
        <f t="shared" si="82"/>
        <v>23</v>
      </c>
      <c r="B178" s="14" t="str">
        <f t="shared" si="56"/>
        <v/>
      </c>
      <c r="C178" s="14"/>
      <c r="D178" s="14"/>
      <c r="E178" s="72" t="s">
        <v>1211</v>
      </c>
      <c r="F178" s="38" t="str">
        <f t="shared" si="57"/>
        <v/>
      </c>
      <c r="G178" s="44" t="s">
        <v>1212</v>
      </c>
      <c r="H178" s="38" t="str">
        <f t="shared" si="77"/>
        <v/>
      </c>
      <c r="I178" s="44" t="s">
        <v>1213</v>
      </c>
      <c r="J178" s="21" t="str">
        <f>IF(F149="","",F149)</f>
        <v/>
      </c>
      <c r="K178" s="73" t="str">
        <f t="shared" si="78"/>
        <v/>
      </c>
      <c r="L178" s="47" t="str">
        <f t="shared" si="58"/>
        <v/>
      </c>
      <c r="M178" s="52" t="str">
        <f t="shared" si="59"/>
        <v/>
      </c>
      <c r="N178" s="53" t="str">
        <f t="shared" si="60"/>
        <v/>
      </c>
      <c r="O178" s="47" t="str">
        <f t="shared" si="79"/>
        <v/>
      </c>
      <c r="P178" s="53" t="str">
        <f t="shared" si="61"/>
        <v/>
      </c>
      <c r="Q178" s="25" t="str">
        <f t="shared" si="62"/>
        <v/>
      </c>
      <c r="R178" s="73" t="str">
        <f t="shared" si="63"/>
        <v/>
      </c>
      <c r="S178" s="38" t="str">
        <f t="shared" si="64"/>
        <v/>
      </c>
      <c r="T178" s="44" t="str">
        <f t="shared" si="65"/>
        <v/>
      </c>
      <c r="U178" s="44" t="str">
        <f t="shared" si="66"/>
        <v/>
      </c>
      <c r="V178" s="38" t="str">
        <f t="shared" si="80"/>
        <v/>
      </c>
      <c r="W178" s="44" t="str">
        <f t="shared" si="67"/>
        <v/>
      </c>
      <c r="X178" s="21" t="str">
        <f t="shared" si="68"/>
        <v/>
      </c>
      <c r="Y178" s="73" t="str">
        <f t="shared" si="69"/>
        <v/>
      </c>
      <c r="Z178" s="25" t="str">
        <f t="shared" si="70"/>
        <v/>
      </c>
      <c r="AA178" s="25" t="str">
        <f t="shared" si="71"/>
        <v/>
      </c>
      <c r="AB178" s="25" t="str">
        <f t="shared" si="72"/>
        <v/>
      </c>
      <c r="AC178" s="25" t="str">
        <f t="shared" si="81"/>
        <v/>
      </c>
      <c r="AD178" s="25" t="str">
        <f t="shared" si="73"/>
        <v/>
      </c>
      <c r="AE178" s="25" t="str">
        <f t="shared" si="74"/>
        <v/>
      </c>
      <c r="AF178" s="73" t="str">
        <f t="shared" si="75"/>
        <v/>
      </c>
    </row>
    <row r="179" spans="1:32" ht="24" x14ac:dyDescent="0.55000000000000004">
      <c r="A179" s="13">
        <f t="shared" si="82"/>
        <v>24</v>
      </c>
      <c r="B179" s="14" t="str">
        <f t="shared" si="56"/>
        <v/>
      </c>
      <c r="C179" s="14"/>
      <c r="D179" s="14"/>
      <c r="E179" s="72" t="s">
        <v>1211</v>
      </c>
      <c r="F179" s="46" t="str">
        <f t="shared" si="57"/>
        <v/>
      </c>
      <c r="G179" s="45" t="s">
        <v>1212</v>
      </c>
      <c r="H179" s="46" t="str">
        <f t="shared" si="77"/>
        <v/>
      </c>
      <c r="I179" s="45" t="s">
        <v>1213</v>
      </c>
      <c r="J179" s="24" t="str">
        <f t="shared" ref="J179" si="93">IF(F150="","",F150)</f>
        <v/>
      </c>
      <c r="K179" s="73" t="str">
        <f t="shared" si="78"/>
        <v/>
      </c>
      <c r="L179" s="48" t="str">
        <f t="shared" si="58"/>
        <v/>
      </c>
      <c r="M179" s="54" t="str">
        <f t="shared" si="59"/>
        <v/>
      </c>
      <c r="N179" s="55" t="str">
        <f t="shared" si="60"/>
        <v/>
      </c>
      <c r="O179" s="48" t="str">
        <f t="shared" si="79"/>
        <v/>
      </c>
      <c r="P179" s="55" t="str">
        <f t="shared" si="61"/>
        <v/>
      </c>
      <c r="Q179" s="26" t="str">
        <f t="shared" si="62"/>
        <v/>
      </c>
      <c r="R179" s="73" t="str">
        <f t="shared" si="63"/>
        <v/>
      </c>
      <c r="S179" s="46" t="str">
        <f t="shared" si="64"/>
        <v/>
      </c>
      <c r="T179" s="45" t="str">
        <f t="shared" si="65"/>
        <v/>
      </c>
      <c r="U179" s="45" t="str">
        <f t="shared" si="66"/>
        <v/>
      </c>
      <c r="V179" s="46" t="str">
        <f t="shared" si="80"/>
        <v/>
      </c>
      <c r="W179" s="45" t="str">
        <f t="shared" si="67"/>
        <v/>
      </c>
      <c r="X179" s="24" t="str">
        <f t="shared" si="68"/>
        <v/>
      </c>
      <c r="Y179" s="73" t="str">
        <f t="shared" si="69"/>
        <v/>
      </c>
      <c r="Z179" s="26" t="str">
        <f t="shared" si="70"/>
        <v/>
      </c>
      <c r="AA179" s="26" t="str">
        <f t="shared" si="71"/>
        <v/>
      </c>
      <c r="AB179" s="26" t="str">
        <f t="shared" si="72"/>
        <v/>
      </c>
      <c r="AC179" s="26" t="str">
        <f t="shared" si="81"/>
        <v/>
      </c>
      <c r="AD179" s="26" t="str">
        <f t="shared" si="73"/>
        <v/>
      </c>
      <c r="AE179" s="26" t="str">
        <f t="shared" si="74"/>
        <v/>
      </c>
      <c r="AF179" s="73" t="str">
        <f t="shared" si="75"/>
        <v/>
      </c>
    </row>
    <row r="180" spans="1:32" ht="24" x14ac:dyDescent="0.55000000000000004">
      <c r="A180" s="13">
        <f t="shared" si="82"/>
        <v>25</v>
      </c>
      <c r="B180" s="14" t="str">
        <f t="shared" si="56"/>
        <v/>
      </c>
      <c r="C180" s="14"/>
      <c r="D180" s="14"/>
      <c r="E180" s="72" t="s">
        <v>1211</v>
      </c>
      <c r="F180" s="38" t="str">
        <f t="shared" si="57"/>
        <v/>
      </c>
      <c r="G180" s="44" t="s">
        <v>1212</v>
      </c>
      <c r="H180" s="38" t="str">
        <f t="shared" si="77"/>
        <v/>
      </c>
      <c r="I180" s="44" t="s">
        <v>1213</v>
      </c>
      <c r="J180" s="21" t="str">
        <f>IF(F151="","",F151)</f>
        <v/>
      </c>
      <c r="K180" s="73" t="str">
        <f t="shared" si="78"/>
        <v/>
      </c>
      <c r="L180" s="47" t="str">
        <f t="shared" si="58"/>
        <v/>
      </c>
      <c r="M180" s="52" t="str">
        <f t="shared" si="59"/>
        <v/>
      </c>
      <c r="N180" s="53" t="str">
        <f t="shared" si="60"/>
        <v/>
      </c>
      <c r="O180" s="47" t="str">
        <f t="shared" si="79"/>
        <v/>
      </c>
      <c r="P180" s="53" t="str">
        <f t="shared" si="61"/>
        <v/>
      </c>
      <c r="Q180" s="25" t="str">
        <f t="shared" si="62"/>
        <v/>
      </c>
      <c r="R180" s="73" t="str">
        <f t="shared" si="63"/>
        <v/>
      </c>
      <c r="S180" s="38" t="str">
        <f t="shared" si="64"/>
        <v/>
      </c>
      <c r="T180" s="44" t="str">
        <f t="shared" si="65"/>
        <v/>
      </c>
      <c r="U180" s="44" t="str">
        <f t="shared" si="66"/>
        <v/>
      </c>
      <c r="V180" s="38" t="str">
        <f t="shared" si="80"/>
        <v/>
      </c>
      <c r="W180" s="44" t="str">
        <f t="shared" si="67"/>
        <v/>
      </c>
      <c r="X180" s="21" t="str">
        <f t="shared" si="68"/>
        <v/>
      </c>
      <c r="Y180" s="73" t="str">
        <f t="shared" si="69"/>
        <v/>
      </c>
      <c r="Z180" s="25" t="str">
        <f t="shared" si="70"/>
        <v/>
      </c>
      <c r="AA180" s="25" t="str">
        <f t="shared" si="71"/>
        <v/>
      </c>
      <c r="AB180" s="25" t="str">
        <f t="shared" si="72"/>
        <v/>
      </c>
      <c r="AC180" s="25" t="str">
        <f t="shared" si="81"/>
        <v/>
      </c>
      <c r="AD180" s="25" t="str">
        <f t="shared" si="73"/>
        <v/>
      </c>
      <c r="AE180" s="25" t="str">
        <f t="shared" si="74"/>
        <v/>
      </c>
      <c r="AF180" s="73" t="str">
        <f t="shared" si="75"/>
        <v/>
      </c>
    </row>
    <row r="181" spans="1:32" ht="24" x14ac:dyDescent="0.55000000000000004">
      <c r="A181" s="13">
        <f t="shared" si="82"/>
        <v>26</v>
      </c>
      <c r="B181" s="14" t="str">
        <f t="shared" si="56"/>
        <v/>
      </c>
      <c r="C181" s="14"/>
      <c r="D181" s="14"/>
      <c r="E181" s="72" t="s">
        <v>1211</v>
      </c>
      <c r="F181" s="46" t="str">
        <f t="shared" si="57"/>
        <v/>
      </c>
      <c r="G181" s="45" t="s">
        <v>1212</v>
      </c>
      <c r="H181" s="46" t="str">
        <f t="shared" si="77"/>
        <v/>
      </c>
      <c r="I181" s="45" t="s">
        <v>1213</v>
      </c>
      <c r="J181" s="24" t="str">
        <f t="shared" ref="J181" si="94">IF(F152="","",F152)</f>
        <v/>
      </c>
      <c r="K181" s="73" t="str">
        <f t="shared" si="78"/>
        <v/>
      </c>
      <c r="L181" s="48" t="str">
        <f t="shared" si="58"/>
        <v/>
      </c>
      <c r="M181" s="54" t="str">
        <f t="shared" si="59"/>
        <v/>
      </c>
      <c r="N181" s="55" t="str">
        <f t="shared" si="60"/>
        <v/>
      </c>
      <c r="O181" s="48" t="str">
        <f t="shared" si="79"/>
        <v/>
      </c>
      <c r="P181" s="55" t="str">
        <f t="shared" si="61"/>
        <v/>
      </c>
      <c r="Q181" s="26" t="str">
        <f t="shared" si="62"/>
        <v/>
      </c>
      <c r="R181" s="73" t="str">
        <f t="shared" si="63"/>
        <v/>
      </c>
      <c r="S181" s="46" t="str">
        <f t="shared" si="64"/>
        <v/>
      </c>
      <c r="T181" s="45" t="str">
        <f t="shared" si="65"/>
        <v/>
      </c>
      <c r="U181" s="45" t="str">
        <f t="shared" si="66"/>
        <v/>
      </c>
      <c r="V181" s="46" t="str">
        <f t="shared" si="80"/>
        <v/>
      </c>
      <c r="W181" s="45" t="str">
        <f t="shared" si="67"/>
        <v/>
      </c>
      <c r="X181" s="24" t="str">
        <f t="shared" si="68"/>
        <v/>
      </c>
      <c r="Y181" s="73" t="str">
        <f t="shared" si="69"/>
        <v/>
      </c>
      <c r="Z181" s="26" t="str">
        <f t="shared" si="70"/>
        <v/>
      </c>
      <c r="AA181" s="26" t="str">
        <f t="shared" si="71"/>
        <v/>
      </c>
      <c r="AB181" s="26" t="str">
        <f t="shared" si="72"/>
        <v/>
      </c>
      <c r="AC181" s="26" t="str">
        <f t="shared" si="81"/>
        <v/>
      </c>
      <c r="AD181" s="26" t="str">
        <f t="shared" si="73"/>
        <v/>
      </c>
      <c r="AE181" s="26" t="str">
        <f t="shared" si="74"/>
        <v/>
      </c>
      <c r="AF181" s="73" t="str">
        <f t="shared" si="75"/>
        <v/>
      </c>
    </row>
    <row r="182" spans="1:32" x14ac:dyDescent="0.55000000000000004">
      <c r="B182" s="62" t="s">
        <v>1224</v>
      </c>
      <c r="M182" s="19"/>
      <c r="N182" s="56"/>
      <c r="P182" s="57"/>
    </row>
    <row r="183" spans="1:32" x14ac:dyDescent="0.55000000000000004">
      <c r="B183" s="62" t="s">
        <v>1225</v>
      </c>
      <c r="M183" s="19"/>
      <c r="N183" s="56"/>
    </row>
    <row r="185" spans="1:32" x14ac:dyDescent="0.55000000000000004">
      <c r="B185" s="60" t="s">
        <v>1332</v>
      </c>
    </row>
    <row r="186" spans="1:32" s="13" customFormat="1" x14ac:dyDescent="0.55000000000000004">
      <c r="B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B187" s="60" t="s">
        <v>1333</v>
      </c>
    </row>
    <row r="189" spans="1:32" ht="25.5" x14ac:dyDescent="0.55000000000000004">
      <c r="B189" s="65" t="s">
        <v>1343</v>
      </c>
    </row>
    <row r="190" spans="1:32" ht="25.5" x14ac:dyDescent="0.55000000000000004">
      <c r="B190" s="65" t="s">
        <v>1335</v>
      </c>
    </row>
    <row r="191" spans="1:32" ht="25.5" x14ac:dyDescent="0.55000000000000004">
      <c r="B191" s="65" t="s">
        <v>1344</v>
      </c>
    </row>
    <row r="192" spans="1:32" ht="25.5" x14ac:dyDescent="0.55000000000000004">
      <c r="B192" s="65" t="s">
        <v>1345</v>
      </c>
    </row>
    <row r="193" spans="2:32" s="13" customFormat="1" ht="25.5" x14ac:dyDescent="0.55000000000000004">
      <c r="B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2:32" s="13" customFormat="1" ht="25.5" x14ac:dyDescent="0.55000000000000004">
      <c r="B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2:32" s="13" customFormat="1" ht="25.5" x14ac:dyDescent="0.55000000000000004">
      <c r="B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2:32" s="13" customFormat="1" ht="25.5" x14ac:dyDescent="0.55000000000000004">
      <c r="B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2:32" s="13" customFormat="1" ht="25.5" x14ac:dyDescent="0.55000000000000004">
      <c r="B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2:32" s="13" customFormat="1" ht="25.5" x14ac:dyDescent="0.55000000000000004">
      <c r="B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2:32" s="13" customFormat="1" ht="25.5" x14ac:dyDescent="0.55000000000000004">
      <c r="B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2:32" s="13" customFormat="1" ht="25.5" x14ac:dyDescent="0.55000000000000004">
      <c r="B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2:32" s="13" customFormat="1" ht="25.5" x14ac:dyDescent="0.55000000000000004">
      <c r="B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2:32" s="13" customFormat="1" ht="25.5" x14ac:dyDescent="0.55000000000000004">
      <c r="B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2:32" s="13" customFormat="1" ht="25.5" x14ac:dyDescent="0.55000000000000004">
      <c r="B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2:32" s="13" customFormat="1" ht="25.5" x14ac:dyDescent="0.55000000000000004">
      <c r="B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2:32" s="13" customFormat="1" ht="25.5" x14ac:dyDescent="0.55000000000000004">
      <c r="B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2:32" s="13" customFormat="1" ht="25.5" x14ac:dyDescent="0.55000000000000004">
      <c r="B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2:32" s="13" customFormat="1" ht="25.5" x14ac:dyDescent="0.55000000000000004">
      <c r="B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2:32" s="13" customFormat="1" ht="25.5" x14ac:dyDescent="0.55000000000000004">
      <c r="B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2:32" s="13" customFormat="1" ht="25.5" x14ac:dyDescent="0.55000000000000004">
      <c r="B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2:32" s="13" customFormat="1" ht="25.5" x14ac:dyDescent="0.55000000000000004">
      <c r="B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2:32" s="13" customFormat="1" ht="25.5" x14ac:dyDescent="0.55000000000000004">
      <c r="B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2:32" s="13" customFormat="1" ht="25.5" x14ac:dyDescent="0.55000000000000004">
      <c r="B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2:32" s="13" customFormat="1" ht="25.5" x14ac:dyDescent="0.55000000000000004">
      <c r="B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2:32" s="13" customFormat="1" ht="25.5" x14ac:dyDescent="0.55000000000000004">
      <c r="B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2:32" s="13" customFormat="1" ht="25.5" x14ac:dyDescent="0.55000000000000004">
      <c r="B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ignoredErrors>
    <ignoredError sqref="F100:F110 F112:F122" unlockedFormula="1"/>
  </ignoredErrors>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E94C4-E248-4317-86AC-BAF8D961731D}">
  <dimension ref="A1:AF215"/>
  <sheetViews>
    <sheetView topLeftCell="B1" zoomScaleNormal="100" workbookViewId="0">
      <pane ySplit="1" topLeftCell="A56" activePane="bottomLeft" state="frozen"/>
      <selection activeCell="B1" sqref="B1"/>
      <selection pane="bottomLeft" activeCell="B75" sqref="B75"/>
    </sheetView>
  </sheetViews>
  <sheetFormatPr defaultRowHeight="23.5" x14ac:dyDescent="0.55000000000000004"/>
  <cols>
    <col min="1" max="1" width="33.26953125" hidden="1" customWidth="1"/>
    <col min="2" max="2" width="8.7265625" style="13"/>
    <col min="3" max="3" width="73.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3:32" x14ac:dyDescent="0.55000000000000004">
      <c r="C1" s="68" t="s">
        <v>1451</v>
      </c>
    </row>
    <row r="2" spans="3:32" x14ac:dyDescent="0.55000000000000004">
      <c r="C2" s="12"/>
    </row>
    <row r="3" spans="3: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3: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3: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3: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3: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3: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3: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3: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3: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3: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3: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3: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3: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3: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1</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find!B19</f>
        <v>abraham</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"Génesis 18,1–5 – Teofanía de Mambré",</v>
      </c>
      <c r="D58" s="13" t="str">
        <f>find!E19</f>
        <v>Génesis 18,1–5 – Teofanía de Mambré</v>
      </c>
    </row>
    <row r="59" spans="2:32" x14ac:dyDescent="0.55000000000000004">
      <c r="C59" s="14" t="str">
        <f>_xlfn.CONCAT("      dbnos: ","""",D59,"""",",")</f>
        <v xml:space="preserve">      dbnos: "8",</v>
      </c>
      <c r="D59" s="13">
        <f>find!A19</f>
        <v>8</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7" x14ac:dyDescent="0.65">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7" x14ac:dyDescent="0.65">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7" x14ac:dyDescent="0.65">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7" x14ac:dyDescent="0.65">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7" x14ac:dyDescent="0.65">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7" x14ac:dyDescent="0.65">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7" x14ac:dyDescent="0.65">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7" x14ac:dyDescent="0.65">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7" x14ac:dyDescent="0.65">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7" x14ac:dyDescent="0.65">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7" x14ac:dyDescent="0.65">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7" x14ac:dyDescent="0.65">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7" x14ac:dyDescent="0.65">
      <c r="B77" s="13">
        <f t="shared" si="1"/>
        <v>14</v>
      </c>
      <c r="C77" s="14" t="str">
        <f t="shared" si="0"/>
        <v>/* 14 */        "no pases, te ruego, sin detenerte.",</v>
      </c>
      <c r="D77" s="77" t="s">
        <v>1463</v>
      </c>
      <c r="E77" s="75" t="s">
        <v>1150</v>
      </c>
      <c r="F77" s="82" t="s">
        <v>1117</v>
      </c>
      <c r="G77" s="83"/>
      <c r="H77" s="83"/>
      <c r="I77" s="75"/>
      <c r="J77" s="82"/>
      <c r="K77" s="83"/>
      <c r="L77" s="83"/>
      <c r="M77" s="15"/>
      <c r="O77" s="22"/>
      <c r="P77"/>
      <c r="Q77"/>
      <c r="R77"/>
      <c r="V77" s="15"/>
      <c r="Y77"/>
      <c r="AB77" s="15"/>
      <c r="AF77"/>
    </row>
    <row r="78" spans="2:32" ht="27" x14ac:dyDescent="0.65">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7" x14ac:dyDescent="0.65">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7" x14ac:dyDescent="0.65">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7" x14ac:dyDescent="0.65">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7" x14ac:dyDescent="0.65">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7" x14ac:dyDescent="0.65">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7" x14ac:dyDescent="0.65">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7" x14ac:dyDescent="0.65">
      <c r="B85" s="13">
        <f t="shared" si="1"/>
        <v>22</v>
      </c>
      <c r="C85" s="14" t="str">
        <f t="shared" si="0"/>
        <v>/* 22 */        "habéis pasado hoy delante de mí.",</v>
      </c>
      <c r="D85" s="77" t="s">
        <v>1471</v>
      </c>
      <c r="E85" s="75" t="s">
        <v>1150</v>
      </c>
      <c r="F85" s="82" t="s">
        <v>1117</v>
      </c>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"cp14","m")],</v>
      </c>
      <c r="D96" s="14" t="s">
        <v>1194</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[ac("Re", "cp14","m"), ac("Mi","cp90","")],</v>
      </c>
      <c r="D97" s="14" t="s">
        <v>1194</v>
      </c>
      <c r="E97" s="73" t="s">
        <v>1211</v>
      </c>
      <c r="F97" s="21" t="str">
        <f t="shared" ref="F97:F122" si="12">IF(E65="","",E65)</f>
        <v>Re</v>
      </c>
      <c r="G97" s="44" t="s">
        <v>1212</v>
      </c>
      <c r="H97" s="21" t="str">
        <f t="shared" ref="H97:H122" si="13">IF(F97="","","14")</f>
        <v>14</v>
      </c>
      <c r="I97" s="44" t="s">
        <v>1213</v>
      </c>
      <c r="J97" s="21" t="str">
        <f t="shared" ref="J97:J121" si="14">IF(F65="","",F65)</f>
        <v>m</v>
      </c>
      <c r="K97" s="73" t="str">
        <f>IF(F97&lt;&gt;"",IF(L97="",""")],","""), ac("""),"")</f>
        <v>"), ac("</v>
      </c>
      <c r="L97" s="47" t="str">
        <f t="shared" ref="L97:L122" si="15">IF(G65="","",G65)</f>
        <v>Mi</v>
      </c>
      <c r="M97" s="52" t="str">
        <f t="shared" si="4"/>
        <v>","</v>
      </c>
      <c r="N97" s="53" t="str">
        <f t="shared" si="5"/>
        <v>cp</v>
      </c>
      <c r="O97" s="47" t="str">
        <f t="shared" ref="O97:O122" si="16">IF(L97="","","90")</f>
        <v>90</v>
      </c>
      <c r="P97" s="49" t="str">
        <f t="shared" si="6"/>
        <v>","</v>
      </c>
      <c r="Q97" s="25" t="str">
        <f t="shared" ref="Q97:Q122" si="17">IF(H65="","",H65)</f>
        <v/>
      </c>
      <c r="R97" s="73" t="str">
        <f t="shared" ref="R97:R122" si="18">IF(L97&lt;&gt;"",IF(S97="",""")],","""), ac("""),"")</f>
        <v>")],</v>
      </c>
      <c r="S97" s="21" t="str">
        <f t="shared" ref="S97:S122" si="19">IF(I65="","",I65)</f>
        <v/>
      </c>
      <c r="T97" s="21" t="str">
        <f t="shared" si="7"/>
        <v/>
      </c>
      <c r="U97" s="21" t="str">
        <f t="shared" ref="U97:U122" si="20">IF(S97="","","cp")</f>
        <v/>
      </c>
      <c r="V97" s="21" t="str">
        <f t="shared" ref="V97:V122" si="21">IF(S97="","","150")</f>
        <v/>
      </c>
      <c r="W97" s="21" t="str">
        <f t="shared" ref="W97:W122" si="22">IF(S97="","",""",""")</f>
        <v/>
      </c>
      <c r="X97" s="21" t="str">
        <f t="shared" ref="X97:X122" si="23">IF(J65="","",J65)</f>
        <v/>
      </c>
      <c r="Y97" s="73" t="str">
        <f t="shared" si="8"/>
        <v/>
      </c>
      <c r="Z97" s="25" t="str">
        <f t="shared" si="9"/>
        <v/>
      </c>
      <c r="AA97" s="25" t="str">
        <f t="shared" ref="AA97:AA122" si="24">IF(Z97="","",""",""")</f>
        <v/>
      </c>
      <c r="AB97" s="25" t="str">
        <f t="shared" ref="AB97:AB122" si="25">IF(Z97="","","cp")</f>
        <v/>
      </c>
      <c r="AC97" s="25" t="str">
        <f t="shared" ref="AC97:AC122" si="26">IF(Z97="","","250")</f>
        <v/>
      </c>
      <c r="AD97" s="25" t="str">
        <f t="shared" ref="AD97:AD122" si="27">IF(Z97="","",""",""")</f>
        <v/>
      </c>
      <c r="AE97" s="25" t="str">
        <f t="shared" si="10"/>
        <v/>
      </c>
      <c r="AF97" s="73" t="str">
        <f t="shared" ref="AF97:AF122" si="28">IF(Z97&lt;&gt;"",IF(AG97="",""")],","), ac("),"")</f>
        <v/>
      </c>
    </row>
    <row r="98" spans="1:32" ht="24" x14ac:dyDescent="0.55000000000000004">
      <c r="A98" s="13" t="str">
        <f t="shared" si="3"/>
        <v>/* 3 */   [ac("", "cp0","")],</v>
      </c>
      <c r="B98" s="13">
        <f t="shared" ref="B98:B122" si="29">+B97+1</f>
        <v>3</v>
      </c>
      <c r="C98" s="14" t="str">
        <f t="shared" si="11"/>
        <v>/* 3*/      [ac("La", "cp14","m")],</v>
      </c>
      <c r="D98" s="14" t="s">
        <v>1194</v>
      </c>
      <c r="E98" s="73" t="s">
        <v>1211</v>
      </c>
      <c r="F98" s="21" t="str">
        <f t="shared" si="12"/>
        <v>La</v>
      </c>
      <c r="G98" s="44" t="s">
        <v>1212</v>
      </c>
      <c r="H98" s="21" t="str">
        <f t="shared" si="13"/>
        <v>14</v>
      </c>
      <c r="I98" s="44" t="s">
        <v>1213</v>
      </c>
      <c r="J98" s="21" t="str">
        <f t="shared" si="14"/>
        <v>m</v>
      </c>
      <c r="K98" s="73" t="str">
        <f t="shared" ref="K98:K122" si="30">IF(F98&lt;&gt;"",IF(L98="",""")],","""), ac("""),"")</f>
        <v>")],</v>
      </c>
      <c r="L98" s="47" t="str">
        <f t="shared" si="15"/>
        <v/>
      </c>
      <c r="M98" s="52" t="str">
        <f t="shared" si="4"/>
        <v/>
      </c>
      <c r="N98" s="53" t="str">
        <f t="shared" si="5"/>
        <v/>
      </c>
      <c r="O98" s="47" t="str">
        <f t="shared" si="16"/>
        <v/>
      </c>
      <c r="P98" s="49" t="str">
        <f t="shared" si="6"/>
        <v/>
      </c>
      <c r="Q98" s="25" t="str">
        <f t="shared" si="17"/>
        <v/>
      </c>
      <c r="R98" s="73" t="str">
        <f t="shared" si="18"/>
        <v/>
      </c>
      <c r="S98" s="21" t="str">
        <f t="shared" si="19"/>
        <v/>
      </c>
      <c r="T98" s="21" t="str">
        <f t="shared" si="7"/>
        <v/>
      </c>
      <c r="U98" s="21" t="str">
        <f t="shared" si="20"/>
        <v/>
      </c>
      <c r="V98" s="21" t="str">
        <f t="shared" si="21"/>
        <v/>
      </c>
      <c r="W98" s="21" t="str">
        <f t="shared" si="22"/>
        <v/>
      </c>
      <c r="X98" s="21" t="str">
        <f t="shared" si="23"/>
        <v/>
      </c>
      <c r="Y98" s="73" t="str">
        <f t="shared" si="8"/>
        <v/>
      </c>
      <c r="Z98" s="25" t="str">
        <f t="shared" si="9"/>
        <v/>
      </c>
      <c r="AA98" s="25" t="str">
        <f t="shared" si="24"/>
        <v/>
      </c>
      <c r="AB98" s="25" t="str">
        <f t="shared" si="25"/>
        <v/>
      </c>
      <c r="AC98" s="25" t="str">
        <f t="shared" si="26"/>
        <v/>
      </c>
      <c r="AD98" s="25" t="str">
        <f t="shared" si="27"/>
        <v/>
      </c>
      <c r="AE98" s="25" t="str">
        <f t="shared" si="10"/>
        <v/>
      </c>
      <c r="AF98" s="73" t="str">
        <f t="shared" si="28"/>
        <v/>
      </c>
    </row>
    <row r="99" spans="1:32" ht="24" x14ac:dyDescent="0.55000000000000004">
      <c r="A99" s="13" t="str">
        <f>_xlfn.CONCAT("/* ",B99, " */   ","[ac(""",""", ""","","cp0","""",","""")],")</f>
        <v>/* 4 */   [ac("", "cp0","")],</v>
      </c>
      <c r="B99" s="13">
        <f t="shared" si="29"/>
        <v>4</v>
      </c>
      <c r="C99" s="14" t="str">
        <f t="shared" si="11"/>
        <v>/* 4 */   [ac("", "cp0","")],</v>
      </c>
      <c r="D99" s="14" t="s">
        <v>1194</v>
      </c>
      <c r="E99" s="73" t="s">
        <v>1211</v>
      </c>
      <c r="F99" s="21" t="str">
        <f t="shared" si="12"/>
        <v/>
      </c>
      <c r="G99" s="44" t="s">
        <v>1212</v>
      </c>
      <c r="H99" s="21" t="str">
        <f t="shared" si="13"/>
        <v/>
      </c>
      <c r="I99" s="44" t="s">
        <v>1213</v>
      </c>
      <c r="J99" s="21" t="str">
        <f t="shared" si="14"/>
        <v/>
      </c>
      <c r="K99" s="73" t="str">
        <f t="shared" si="30"/>
        <v/>
      </c>
      <c r="L99" s="47" t="str">
        <f t="shared" si="15"/>
        <v/>
      </c>
      <c r="M99" s="52" t="str">
        <f t="shared" si="4"/>
        <v/>
      </c>
      <c r="N99" s="53" t="str">
        <f t="shared" si="5"/>
        <v/>
      </c>
      <c r="O99" s="47" t="str">
        <f t="shared" si="16"/>
        <v/>
      </c>
      <c r="P99" s="49" t="str">
        <f t="shared" si="6"/>
        <v/>
      </c>
      <c r="Q99" s="25" t="str">
        <f t="shared" si="17"/>
        <v/>
      </c>
      <c r="R99" s="73" t="str">
        <f t="shared" si="18"/>
        <v/>
      </c>
      <c r="S99" s="21" t="str">
        <f t="shared" si="19"/>
        <v/>
      </c>
      <c r="T99" s="21" t="str">
        <f t="shared" si="7"/>
        <v/>
      </c>
      <c r="U99" s="21" t="str">
        <f t="shared" si="20"/>
        <v/>
      </c>
      <c r="V99" s="21" t="str">
        <f t="shared" si="21"/>
        <v/>
      </c>
      <c r="W99" s="21" t="str">
        <f t="shared" si="22"/>
        <v/>
      </c>
      <c r="X99" s="21" t="str">
        <f t="shared" si="23"/>
        <v/>
      </c>
      <c r="Y99" s="73" t="str">
        <f t="shared" si="8"/>
        <v/>
      </c>
      <c r="Z99" s="25" t="str">
        <f t="shared" si="9"/>
        <v/>
      </c>
      <c r="AA99" s="25" t="str">
        <f t="shared" si="24"/>
        <v/>
      </c>
      <c r="AB99" s="25" t="str">
        <f t="shared" si="25"/>
        <v/>
      </c>
      <c r="AC99" s="25" t="str">
        <f t="shared" si="26"/>
        <v/>
      </c>
      <c r="AD99" s="25" t="str">
        <f t="shared" si="27"/>
        <v/>
      </c>
      <c r="AE99" s="25" t="str">
        <f t="shared" si="10"/>
        <v/>
      </c>
      <c r="AF99" s="73" t="str">
        <f t="shared" si="28"/>
        <v/>
      </c>
    </row>
    <row r="100" spans="1:32" ht="24" x14ac:dyDescent="0.55000000000000004">
      <c r="A100" s="13" t="str">
        <f t="shared" ref="A100:A122" si="31">_xlfn.CONCAT("/* ",B100, " */   ","[ac(""",""", ""","","cp0","""",","""")],")</f>
        <v>/* 5 */   [ac("", "cp0","")],</v>
      </c>
      <c r="B100" s="13">
        <f>+B99+1</f>
        <v>5</v>
      </c>
      <c r="C100" s="14" t="str">
        <f t="shared" si="11"/>
        <v>/* 5*/      [ac("Re", "cp14","m"), ac("Mi","cp90","")],</v>
      </c>
      <c r="D100" s="14" t="s">
        <v>1194</v>
      </c>
      <c r="E100" s="73" t="s">
        <v>1211</v>
      </c>
      <c r="F100" s="21" t="str">
        <f t="shared" si="12"/>
        <v>Re</v>
      </c>
      <c r="G100" s="39" t="s">
        <v>1212</v>
      </c>
      <c r="H100" s="21" t="str">
        <f t="shared" si="13"/>
        <v>14</v>
      </c>
      <c r="I100" s="39" t="s">
        <v>1213</v>
      </c>
      <c r="J100" s="21" t="str">
        <f t="shared" si="14"/>
        <v>m</v>
      </c>
      <c r="K100" s="73" t="str">
        <f t="shared" si="30"/>
        <v>"), ac("</v>
      </c>
      <c r="L100" s="47" t="str">
        <f t="shared" si="15"/>
        <v>Mi</v>
      </c>
      <c r="M100" s="52" t="str">
        <f t="shared" si="4"/>
        <v>","</v>
      </c>
      <c r="N100" s="53" t="str">
        <f t="shared" si="5"/>
        <v>cp</v>
      </c>
      <c r="O100" s="47" t="str">
        <f t="shared" si="16"/>
        <v>90</v>
      </c>
      <c r="P100" s="49" t="str">
        <f t="shared" si="6"/>
        <v>","</v>
      </c>
      <c r="Q100" s="25" t="str">
        <f t="shared" si="17"/>
        <v/>
      </c>
      <c r="R100" s="73" t="str">
        <f t="shared" si="18"/>
        <v>")],</v>
      </c>
      <c r="S100" s="21" t="str">
        <f t="shared" si="19"/>
        <v/>
      </c>
      <c r="T100" s="21" t="str">
        <f t="shared" si="7"/>
        <v/>
      </c>
      <c r="U100" s="21" t="str">
        <f t="shared" si="20"/>
        <v/>
      </c>
      <c r="V100" s="21" t="str">
        <f t="shared" si="21"/>
        <v/>
      </c>
      <c r="W100" s="21" t="str">
        <f t="shared" si="22"/>
        <v/>
      </c>
      <c r="X100" s="21" t="str">
        <f t="shared" si="23"/>
        <v/>
      </c>
      <c r="Y100" s="73" t="str">
        <f t="shared" si="8"/>
        <v/>
      </c>
      <c r="Z100" s="25" t="str">
        <f t="shared" si="9"/>
        <v/>
      </c>
      <c r="AA100" s="25" t="str">
        <f t="shared" si="24"/>
        <v/>
      </c>
      <c r="AB100" s="25" t="str">
        <f t="shared" si="25"/>
        <v/>
      </c>
      <c r="AC100" s="25" t="str">
        <f t="shared" si="26"/>
        <v/>
      </c>
      <c r="AD100" s="25" t="str">
        <f t="shared" si="27"/>
        <v/>
      </c>
      <c r="AE100" s="25" t="str">
        <f t="shared" si="10"/>
        <v/>
      </c>
      <c r="AF100" s="73" t="str">
        <f t="shared" si="28"/>
        <v/>
      </c>
    </row>
    <row r="101" spans="1:32" ht="24" x14ac:dyDescent="0.55000000000000004">
      <c r="A101" s="13" t="str">
        <f t="shared" si="31"/>
        <v>/* 6 */   [ac("", "cp0","")],</v>
      </c>
      <c r="B101" s="13">
        <f t="shared" si="29"/>
        <v>6</v>
      </c>
      <c r="C101" s="14" t="str">
        <f t="shared" si="11"/>
        <v>/* 6 */   [ac("", "cp0","")],</v>
      </c>
      <c r="D101" s="14" t="s">
        <v>1194</v>
      </c>
      <c r="E101" s="73" t="s">
        <v>1211</v>
      </c>
      <c r="F101" s="24" t="str">
        <f t="shared" si="12"/>
        <v/>
      </c>
      <c r="G101" s="40" t="s">
        <v>1212</v>
      </c>
      <c r="H101" s="21" t="str">
        <f t="shared" si="13"/>
        <v/>
      </c>
      <c r="I101" s="40" t="s">
        <v>1213</v>
      </c>
      <c r="J101" s="24" t="str">
        <f t="shared" si="14"/>
        <v/>
      </c>
      <c r="K101" s="73" t="str">
        <f t="shared" si="30"/>
        <v/>
      </c>
      <c r="L101" s="48" t="str">
        <f t="shared" si="15"/>
        <v/>
      </c>
      <c r="M101" s="54" t="str">
        <f t="shared" si="4"/>
        <v/>
      </c>
      <c r="N101" s="55" t="str">
        <f t="shared" si="5"/>
        <v/>
      </c>
      <c r="O101" s="48" t="str">
        <f t="shared" si="16"/>
        <v/>
      </c>
      <c r="P101" s="41" t="str">
        <f t="shared" si="6"/>
        <v/>
      </c>
      <c r="Q101" s="26" t="str">
        <f t="shared" si="17"/>
        <v/>
      </c>
      <c r="R101" s="73" t="str">
        <f t="shared" si="18"/>
        <v/>
      </c>
      <c r="S101" s="24" t="str">
        <f t="shared" si="19"/>
        <v/>
      </c>
      <c r="T101" s="24" t="str">
        <f t="shared" si="7"/>
        <v/>
      </c>
      <c r="U101" s="24" t="str">
        <f t="shared" si="20"/>
        <v/>
      </c>
      <c r="V101" s="24" t="str">
        <f t="shared" si="21"/>
        <v/>
      </c>
      <c r="W101" s="24" t="str">
        <f t="shared" si="22"/>
        <v/>
      </c>
      <c r="X101" s="24" t="str">
        <f t="shared" si="23"/>
        <v/>
      </c>
      <c r="Y101" s="73" t="str">
        <f t="shared" si="8"/>
        <v/>
      </c>
      <c r="Z101" s="26" t="str">
        <f t="shared" si="9"/>
        <v/>
      </c>
      <c r="AA101" s="26" t="str">
        <f t="shared" si="24"/>
        <v/>
      </c>
      <c r="AB101" s="26" t="str">
        <f t="shared" si="25"/>
        <v/>
      </c>
      <c r="AC101" s="26" t="str">
        <f t="shared" si="26"/>
        <v/>
      </c>
      <c r="AD101" s="26" t="str">
        <f t="shared" si="27"/>
        <v/>
      </c>
      <c r="AE101" s="26" t="str">
        <f t="shared" si="10"/>
        <v/>
      </c>
      <c r="AF101" s="73" t="str">
        <f t="shared" si="28"/>
        <v/>
      </c>
    </row>
    <row r="102" spans="1:32" ht="24" x14ac:dyDescent="0.55000000000000004">
      <c r="A102" s="13" t="str">
        <f t="shared" si="31"/>
        <v>/* 7 */   [ac("", "cp0","")],</v>
      </c>
      <c r="B102" s="13">
        <f t="shared" si="29"/>
        <v>7</v>
      </c>
      <c r="C102" s="14" t="str">
        <f t="shared" si="11"/>
        <v>/* 7*/      [ac("La", "cp14","m")],</v>
      </c>
      <c r="D102" s="14" t="s">
        <v>1194</v>
      </c>
      <c r="E102" s="73" t="s">
        <v>1211</v>
      </c>
      <c r="F102" s="21" t="str">
        <f t="shared" si="12"/>
        <v>La</v>
      </c>
      <c r="G102" s="39" t="s">
        <v>1212</v>
      </c>
      <c r="H102" s="21" t="str">
        <f t="shared" si="13"/>
        <v>14</v>
      </c>
      <c r="I102" s="39" t="s">
        <v>1213</v>
      </c>
      <c r="J102" s="21" t="str">
        <f t="shared" si="14"/>
        <v>m</v>
      </c>
      <c r="K102" s="73" t="str">
        <f t="shared" si="30"/>
        <v>")],</v>
      </c>
      <c r="L102" s="47" t="str">
        <f t="shared" si="15"/>
        <v/>
      </c>
      <c r="M102" s="52" t="str">
        <f t="shared" si="4"/>
        <v/>
      </c>
      <c r="N102" s="53" t="str">
        <f t="shared" si="5"/>
        <v/>
      </c>
      <c r="O102" s="47" t="str">
        <f t="shared" si="16"/>
        <v/>
      </c>
      <c r="P102" s="49" t="str">
        <f t="shared" si="6"/>
        <v/>
      </c>
      <c r="Q102" s="25" t="str">
        <f t="shared" si="17"/>
        <v/>
      </c>
      <c r="R102" s="73" t="str">
        <f t="shared" si="18"/>
        <v/>
      </c>
      <c r="S102" s="21" t="str">
        <f t="shared" si="19"/>
        <v/>
      </c>
      <c r="T102" s="21" t="str">
        <f t="shared" si="7"/>
        <v/>
      </c>
      <c r="U102" s="21" t="str">
        <f t="shared" si="20"/>
        <v/>
      </c>
      <c r="V102" s="21" t="str">
        <f t="shared" si="21"/>
        <v/>
      </c>
      <c r="W102" s="21" t="str">
        <f t="shared" si="22"/>
        <v/>
      </c>
      <c r="X102" s="21" t="str">
        <f t="shared" si="23"/>
        <v/>
      </c>
      <c r="Y102" s="73" t="str">
        <f t="shared" si="8"/>
        <v/>
      </c>
      <c r="Z102" s="25" t="str">
        <f t="shared" si="9"/>
        <v/>
      </c>
      <c r="AA102" s="25" t="str">
        <f t="shared" si="24"/>
        <v/>
      </c>
      <c r="AB102" s="25" t="str">
        <f t="shared" si="25"/>
        <v/>
      </c>
      <c r="AC102" s="25" t="str">
        <f t="shared" si="26"/>
        <v/>
      </c>
      <c r="AD102" s="25" t="str">
        <f t="shared" si="27"/>
        <v/>
      </c>
      <c r="AE102" s="25" t="str">
        <f t="shared" si="10"/>
        <v/>
      </c>
      <c r="AF102" s="73" t="str">
        <f t="shared" si="28"/>
        <v/>
      </c>
    </row>
    <row r="103" spans="1:32" ht="24" x14ac:dyDescent="0.55000000000000004">
      <c r="A103" s="13" t="str">
        <f t="shared" si="31"/>
        <v>/* 8 */   [ac("", "cp0","")],</v>
      </c>
      <c r="B103" s="13">
        <f t="shared" si="29"/>
        <v>8</v>
      </c>
      <c r="C103" s="14" t="str">
        <f t="shared" si="11"/>
        <v>/* 8*/      [ac("Sol", "cp14",""), ac("Fa","cp90","")],</v>
      </c>
      <c r="D103" s="14" t="s">
        <v>1194</v>
      </c>
      <c r="E103" s="73" t="s">
        <v>1211</v>
      </c>
      <c r="F103" s="24" t="str">
        <f t="shared" si="12"/>
        <v>Sol</v>
      </c>
      <c r="G103" s="40" t="s">
        <v>1212</v>
      </c>
      <c r="H103" s="21" t="str">
        <f t="shared" si="13"/>
        <v>14</v>
      </c>
      <c r="I103" s="40" t="s">
        <v>1213</v>
      </c>
      <c r="J103" s="24" t="str">
        <f t="shared" si="14"/>
        <v/>
      </c>
      <c r="K103" s="73" t="str">
        <f t="shared" si="30"/>
        <v>"), ac("</v>
      </c>
      <c r="L103" s="48" t="str">
        <f t="shared" si="15"/>
        <v>Fa</v>
      </c>
      <c r="M103" s="54" t="str">
        <f t="shared" si="4"/>
        <v>","</v>
      </c>
      <c r="N103" s="55" t="str">
        <f t="shared" si="5"/>
        <v>cp</v>
      </c>
      <c r="O103" s="48" t="str">
        <f t="shared" si="16"/>
        <v>90</v>
      </c>
      <c r="P103" s="41" t="str">
        <f t="shared" si="6"/>
        <v>","</v>
      </c>
      <c r="Q103" s="26" t="str">
        <f t="shared" si="17"/>
        <v/>
      </c>
      <c r="R103" s="73" t="str">
        <f t="shared" si="18"/>
        <v>")],</v>
      </c>
      <c r="S103" s="24" t="str">
        <f t="shared" si="19"/>
        <v/>
      </c>
      <c r="T103" s="24" t="str">
        <f t="shared" si="7"/>
        <v/>
      </c>
      <c r="U103" s="24" t="str">
        <f t="shared" si="20"/>
        <v/>
      </c>
      <c r="V103" s="24" t="str">
        <f t="shared" si="21"/>
        <v/>
      </c>
      <c r="W103" s="24" t="str">
        <f t="shared" si="22"/>
        <v/>
      </c>
      <c r="X103" s="24" t="str">
        <f t="shared" si="23"/>
        <v/>
      </c>
      <c r="Y103" s="73" t="str">
        <f t="shared" si="8"/>
        <v/>
      </c>
      <c r="Z103" s="26" t="str">
        <f t="shared" si="9"/>
        <v/>
      </c>
      <c r="AA103" s="26" t="str">
        <f t="shared" si="24"/>
        <v/>
      </c>
      <c r="AB103" s="26" t="str">
        <f t="shared" si="25"/>
        <v/>
      </c>
      <c r="AC103" s="26" t="str">
        <f t="shared" si="26"/>
        <v/>
      </c>
      <c r="AD103" s="26" t="str">
        <f t="shared" si="27"/>
        <v/>
      </c>
      <c r="AE103" s="26" t="str">
        <f t="shared" si="10"/>
        <v/>
      </c>
      <c r="AF103" s="73" t="str">
        <f t="shared" si="28"/>
        <v/>
      </c>
    </row>
    <row r="104" spans="1:32" ht="24" x14ac:dyDescent="0.55000000000000004">
      <c r="A104" s="13" t="str">
        <f t="shared" si="31"/>
        <v>/* 9 */   [ac("", "cp0","")],</v>
      </c>
      <c r="B104" s="13">
        <f>+B103+1</f>
        <v>9</v>
      </c>
      <c r="C104" s="14" t="str">
        <f t="shared" si="11"/>
        <v>/* 9*/      [ac("Mi", "cp14","")],</v>
      </c>
      <c r="D104" s="14" t="s">
        <v>1194</v>
      </c>
      <c r="E104" s="73" t="s">
        <v>1211</v>
      </c>
      <c r="F104" s="21" t="str">
        <f t="shared" si="12"/>
        <v>Mi</v>
      </c>
      <c r="G104" s="39" t="s">
        <v>1212</v>
      </c>
      <c r="H104" s="21" t="str">
        <f t="shared" si="13"/>
        <v>14</v>
      </c>
      <c r="I104" s="39" t="s">
        <v>1213</v>
      </c>
      <c r="J104" s="21" t="str">
        <f t="shared" si="14"/>
        <v/>
      </c>
      <c r="K104" s="73" t="str">
        <f t="shared" si="30"/>
        <v>")],</v>
      </c>
      <c r="L104" s="47" t="str">
        <f t="shared" si="15"/>
        <v/>
      </c>
      <c r="M104" s="52" t="str">
        <f t="shared" si="4"/>
        <v/>
      </c>
      <c r="N104" s="53" t="str">
        <f t="shared" si="5"/>
        <v/>
      </c>
      <c r="O104" s="47" t="str">
        <f t="shared" si="16"/>
        <v/>
      </c>
      <c r="P104" s="49" t="str">
        <f t="shared" si="6"/>
        <v/>
      </c>
      <c r="Q104" s="25" t="str">
        <f t="shared" si="17"/>
        <v/>
      </c>
      <c r="R104" s="73" t="str">
        <f t="shared" si="18"/>
        <v/>
      </c>
      <c r="S104" s="21" t="str">
        <f t="shared" si="19"/>
        <v/>
      </c>
      <c r="T104" s="21" t="str">
        <f t="shared" si="7"/>
        <v/>
      </c>
      <c r="U104" s="21" t="str">
        <f t="shared" si="20"/>
        <v/>
      </c>
      <c r="V104" s="21" t="str">
        <f t="shared" si="21"/>
        <v/>
      </c>
      <c r="W104" s="21" t="str">
        <f t="shared" si="22"/>
        <v/>
      </c>
      <c r="X104" s="21" t="str">
        <f t="shared" si="23"/>
        <v/>
      </c>
      <c r="Y104" s="73" t="str">
        <f t="shared" si="8"/>
        <v/>
      </c>
      <c r="Z104" s="25" t="str">
        <f t="shared" si="9"/>
        <v/>
      </c>
      <c r="AA104" s="25" t="str">
        <f t="shared" si="24"/>
        <v/>
      </c>
      <c r="AB104" s="25" t="str">
        <f t="shared" si="25"/>
        <v/>
      </c>
      <c r="AC104" s="25" t="str">
        <f t="shared" si="26"/>
        <v/>
      </c>
      <c r="AD104" s="25" t="str">
        <f t="shared" si="27"/>
        <v/>
      </c>
      <c r="AE104" s="25" t="str">
        <f t="shared" si="10"/>
        <v/>
      </c>
      <c r="AF104" s="73" t="str">
        <f t="shared" si="28"/>
        <v/>
      </c>
    </row>
    <row r="105" spans="1:32" ht="24" x14ac:dyDescent="0.55000000000000004">
      <c r="A105" s="13" t="str">
        <f t="shared" si="31"/>
        <v>/* 10 */   [ac("", "cp0","")],</v>
      </c>
      <c r="B105" s="13">
        <f t="shared" si="29"/>
        <v>10</v>
      </c>
      <c r="C105" s="14" t="str">
        <f t="shared" si="11"/>
        <v>/* 10*/      [ac("La", "cp14","m")],</v>
      </c>
      <c r="D105" s="14" t="s">
        <v>1194</v>
      </c>
      <c r="E105" s="73" t="s">
        <v>1211</v>
      </c>
      <c r="F105" s="24" t="str">
        <f t="shared" si="12"/>
        <v>La</v>
      </c>
      <c r="G105" s="40" t="s">
        <v>1212</v>
      </c>
      <c r="H105" s="21" t="str">
        <f t="shared" si="13"/>
        <v>14</v>
      </c>
      <c r="I105" s="40" t="s">
        <v>1213</v>
      </c>
      <c r="J105" s="24" t="str">
        <f t="shared" si="14"/>
        <v>m</v>
      </c>
      <c r="K105" s="73" t="str">
        <f t="shared" si="30"/>
        <v>")],</v>
      </c>
      <c r="L105" s="48" t="str">
        <f t="shared" si="15"/>
        <v/>
      </c>
      <c r="M105" s="54" t="str">
        <f t="shared" si="4"/>
        <v/>
      </c>
      <c r="N105" s="55" t="str">
        <f t="shared" si="5"/>
        <v/>
      </c>
      <c r="O105" s="48" t="str">
        <f t="shared" si="16"/>
        <v/>
      </c>
      <c r="P105" s="41" t="str">
        <f t="shared" si="6"/>
        <v/>
      </c>
      <c r="Q105" s="26" t="str">
        <f t="shared" si="17"/>
        <v/>
      </c>
      <c r="R105" s="73" t="str">
        <f t="shared" si="18"/>
        <v/>
      </c>
      <c r="S105" s="24" t="str">
        <f t="shared" si="19"/>
        <v/>
      </c>
      <c r="T105" s="24" t="str">
        <f t="shared" si="7"/>
        <v/>
      </c>
      <c r="U105" s="24" t="str">
        <f t="shared" si="20"/>
        <v/>
      </c>
      <c r="V105" s="24" t="str">
        <f t="shared" si="21"/>
        <v/>
      </c>
      <c r="W105" s="24" t="str">
        <f t="shared" si="22"/>
        <v/>
      </c>
      <c r="X105" s="24" t="str">
        <f t="shared" si="23"/>
        <v/>
      </c>
      <c r="Y105" s="73" t="str">
        <f t="shared" si="8"/>
        <v/>
      </c>
      <c r="Z105" s="26" t="str">
        <f t="shared" si="9"/>
        <v/>
      </c>
      <c r="AA105" s="26" t="str">
        <f t="shared" si="24"/>
        <v/>
      </c>
      <c r="AB105" s="26" t="str">
        <f t="shared" si="25"/>
        <v/>
      </c>
      <c r="AC105" s="26" t="str">
        <f t="shared" si="26"/>
        <v/>
      </c>
      <c r="AD105" s="26" t="str">
        <f t="shared" si="27"/>
        <v/>
      </c>
      <c r="AE105" s="26" t="str">
        <f t="shared" si="10"/>
        <v/>
      </c>
      <c r="AF105" s="73" t="str">
        <f t="shared" si="28"/>
        <v/>
      </c>
    </row>
    <row r="106" spans="1:32" ht="24" x14ac:dyDescent="0.55000000000000004">
      <c r="A106" s="13" t="str">
        <f t="shared" si="31"/>
        <v>/* 11 */   [ac("", "cp0","")],</v>
      </c>
      <c r="B106" s="13">
        <f t="shared" si="29"/>
        <v>11</v>
      </c>
      <c r="C106" s="14" t="str">
        <f t="shared" si="11"/>
        <v>/* 11*/      [ac("Mi", "cp14","")],</v>
      </c>
      <c r="D106" s="14" t="s">
        <v>1194</v>
      </c>
      <c r="E106" s="73" t="s">
        <v>1211</v>
      </c>
      <c r="F106" s="21" t="str">
        <f t="shared" si="12"/>
        <v>Mi</v>
      </c>
      <c r="G106" s="39" t="s">
        <v>1212</v>
      </c>
      <c r="H106" s="21" t="str">
        <f t="shared" si="13"/>
        <v>14</v>
      </c>
      <c r="I106" s="39" t="s">
        <v>1213</v>
      </c>
      <c r="J106" s="21" t="str">
        <f t="shared" si="14"/>
        <v/>
      </c>
      <c r="K106" s="73" t="str">
        <f t="shared" si="30"/>
        <v>")],</v>
      </c>
      <c r="L106" s="47" t="str">
        <f t="shared" si="15"/>
        <v/>
      </c>
      <c r="M106" s="52" t="str">
        <f t="shared" si="4"/>
        <v/>
      </c>
      <c r="N106" s="53" t="str">
        <f t="shared" si="5"/>
        <v/>
      </c>
      <c r="O106" s="47" t="str">
        <f t="shared" si="16"/>
        <v/>
      </c>
      <c r="P106" s="49" t="str">
        <f t="shared" si="6"/>
        <v/>
      </c>
      <c r="Q106" s="25" t="str">
        <f t="shared" si="17"/>
        <v/>
      </c>
      <c r="R106" s="73" t="str">
        <f t="shared" si="18"/>
        <v/>
      </c>
      <c r="S106" s="21" t="str">
        <f t="shared" si="19"/>
        <v/>
      </c>
      <c r="T106" s="21" t="str">
        <f t="shared" si="7"/>
        <v/>
      </c>
      <c r="U106" s="21" t="str">
        <f t="shared" si="20"/>
        <v/>
      </c>
      <c r="V106" s="21" t="str">
        <f t="shared" si="21"/>
        <v/>
      </c>
      <c r="W106" s="21" t="str">
        <f t="shared" si="22"/>
        <v/>
      </c>
      <c r="X106" s="21" t="str">
        <f t="shared" si="23"/>
        <v/>
      </c>
      <c r="Y106" s="73" t="str">
        <f t="shared" si="8"/>
        <v/>
      </c>
      <c r="Z106" s="25" t="str">
        <f t="shared" si="9"/>
        <v/>
      </c>
      <c r="AA106" s="25" t="str">
        <f t="shared" si="24"/>
        <v/>
      </c>
      <c r="AB106" s="25" t="str">
        <f t="shared" si="25"/>
        <v/>
      </c>
      <c r="AC106" s="25" t="str">
        <f t="shared" si="26"/>
        <v/>
      </c>
      <c r="AD106" s="25" t="str">
        <f t="shared" si="27"/>
        <v/>
      </c>
      <c r="AE106" s="25" t="str">
        <f t="shared" si="10"/>
        <v/>
      </c>
      <c r="AF106" s="73" t="str">
        <f t="shared" si="28"/>
        <v/>
      </c>
    </row>
    <row r="107" spans="1:32" ht="24" x14ac:dyDescent="0.55000000000000004">
      <c r="A107" s="13" t="str">
        <f t="shared" si="31"/>
        <v>/* 12 */   [ac("", "cp0","")],</v>
      </c>
      <c r="B107" s="13">
        <f t="shared" si="29"/>
        <v>12</v>
      </c>
      <c r="C107" s="14" t="str">
        <f t="shared" si="11"/>
        <v>/* 12*/      [ac("La", "cp14","m")],</v>
      </c>
      <c r="D107" s="14" t="s">
        <v>1194</v>
      </c>
      <c r="E107" s="73" t="s">
        <v>1211</v>
      </c>
      <c r="F107" s="24" t="str">
        <f t="shared" si="12"/>
        <v>La</v>
      </c>
      <c r="G107" s="40" t="s">
        <v>1212</v>
      </c>
      <c r="H107" s="21" t="str">
        <f t="shared" si="13"/>
        <v>14</v>
      </c>
      <c r="I107" s="40" t="s">
        <v>1213</v>
      </c>
      <c r="J107" s="24" t="str">
        <f t="shared" si="14"/>
        <v>m</v>
      </c>
      <c r="K107" s="73" t="str">
        <f t="shared" si="30"/>
        <v>")],</v>
      </c>
      <c r="L107" s="48" t="str">
        <f t="shared" si="15"/>
        <v/>
      </c>
      <c r="M107" s="54" t="str">
        <f t="shared" si="4"/>
        <v/>
      </c>
      <c r="N107" s="55" t="str">
        <f t="shared" si="5"/>
        <v/>
      </c>
      <c r="O107" s="48" t="str">
        <f t="shared" si="16"/>
        <v/>
      </c>
      <c r="P107" s="41" t="str">
        <f t="shared" si="6"/>
        <v/>
      </c>
      <c r="Q107" s="26" t="str">
        <f t="shared" si="17"/>
        <v/>
      </c>
      <c r="R107" s="73" t="str">
        <f t="shared" si="18"/>
        <v/>
      </c>
      <c r="S107" s="24" t="str">
        <f t="shared" si="19"/>
        <v/>
      </c>
      <c r="T107" s="24" t="str">
        <f t="shared" si="7"/>
        <v/>
      </c>
      <c r="U107" s="24" t="str">
        <f t="shared" si="20"/>
        <v/>
      </c>
      <c r="V107" s="24" t="str">
        <f t="shared" si="21"/>
        <v/>
      </c>
      <c r="W107" s="24" t="str">
        <f t="shared" si="22"/>
        <v/>
      </c>
      <c r="X107" s="24" t="str">
        <f t="shared" si="23"/>
        <v/>
      </c>
      <c r="Y107" s="73" t="str">
        <f t="shared" si="8"/>
        <v/>
      </c>
      <c r="Z107" s="26" t="str">
        <f t="shared" si="9"/>
        <v/>
      </c>
      <c r="AA107" s="26" t="str">
        <f t="shared" si="24"/>
        <v/>
      </c>
      <c r="AB107" s="26" t="str">
        <f t="shared" si="25"/>
        <v/>
      </c>
      <c r="AC107" s="26" t="str">
        <f t="shared" si="26"/>
        <v/>
      </c>
      <c r="AD107" s="26" t="str">
        <f t="shared" si="27"/>
        <v/>
      </c>
      <c r="AE107" s="26" t="str">
        <f t="shared" si="10"/>
        <v/>
      </c>
      <c r="AF107" s="73" t="str">
        <f t="shared" si="28"/>
        <v/>
      </c>
    </row>
    <row r="108" spans="1:32" ht="24" x14ac:dyDescent="0.55000000000000004">
      <c r="A108" s="13" t="str">
        <f t="shared" si="31"/>
        <v>/* 13 */   [ac("", "cp0","")],</v>
      </c>
      <c r="B108" s="13">
        <f>+B107+1</f>
        <v>13</v>
      </c>
      <c r="C108" s="14" t="str">
        <f t="shared" si="11"/>
        <v>/* 13*/      [ac("Sol", "cp14","")],</v>
      </c>
      <c r="D108" s="14" t="s">
        <v>1194</v>
      </c>
      <c r="E108" s="73" t="s">
        <v>1211</v>
      </c>
      <c r="F108" s="21" t="str">
        <f t="shared" si="12"/>
        <v>Sol</v>
      </c>
      <c r="G108" s="39" t="s">
        <v>1212</v>
      </c>
      <c r="H108" s="21" t="str">
        <f t="shared" si="13"/>
        <v>14</v>
      </c>
      <c r="I108" s="39" t="s">
        <v>1213</v>
      </c>
      <c r="J108" s="21" t="str">
        <f t="shared" si="14"/>
        <v/>
      </c>
      <c r="K108" s="73" t="str">
        <f t="shared" si="30"/>
        <v>")],</v>
      </c>
      <c r="L108" s="47" t="str">
        <f t="shared" si="15"/>
        <v/>
      </c>
      <c r="M108" s="52" t="str">
        <f t="shared" si="4"/>
        <v/>
      </c>
      <c r="N108" s="53" t="str">
        <f t="shared" si="5"/>
        <v/>
      </c>
      <c r="O108" s="47" t="str">
        <f t="shared" si="16"/>
        <v/>
      </c>
      <c r="P108" s="49" t="str">
        <f t="shared" si="6"/>
        <v/>
      </c>
      <c r="Q108" s="25" t="str">
        <f t="shared" si="17"/>
        <v/>
      </c>
      <c r="R108" s="73" t="str">
        <f t="shared" si="18"/>
        <v/>
      </c>
      <c r="S108" s="21" t="str">
        <f t="shared" si="19"/>
        <v/>
      </c>
      <c r="T108" s="21" t="str">
        <f t="shared" si="7"/>
        <v/>
      </c>
      <c r="U108" s="21" t="str">
        <f t="shared" si="20"/>
        <v/>
      </c>
      <c r="V108" s="21" t="str">
        <f t="shared" si="21"/>
        <v/>
      </c>
      <c r="W108" s="21" t="str">
        <f t="shared" si="22"/>
        <v/>
      </c>
      <c r="X108" s="21" t="str">
        <f t="shared" si="23"/>
        <v/>
      </c>
      <c r="Y108" s="73" t="str">
        <f t="shared" si="8"/>
        <v/>
      </c>
      <c r="Z108" s="25" t="str">
        <f t="shared" si="9"/>
        <v/>
      </c>
      <c r="AA108" s="25" t="str">
        <f t="shared" si="24"/>
        <v/>
      </c>
      <c r="AB108" s="25" t="str">
        <f t="shared" si="25"/>
        <v/>
      </c>
      <c r="AC108" s="25" t="str">
        <f t="shared" si="26"/>
        <v/>
      </c>
      <c r="AD108" s="25" t="str">
        <f t="shared" si="27"/>
        <v/>
      </c>
      <c r="AE108" s="25" t="str">
        <f t="shared" si="10"/>
        <v/>
      </c>
      <c r="AF108" s="73" t="str">
        <f t="shared" si="28"/>
        <v/>
      </c>
    </row>
    <row r="109" spans="1:32" ht="24" x14ac:dyDescent="0.55000000000000004">
      <c r="A109" s="13" t="str">
        <f t="shared" si="31"/>
        <v>/* 14 */   [ac("", "cp0","")],</v>
      </c>
      <c r="B109" s="13">
        <f t="shared" si="29"/>
        <v>14</v>
      </c>
      <c r="C109" s="14" t="str">
        <f t="shared" si="11"/>
        <v>/* 14*/      [ac("Fa", "cp14","Mi")],</v>
      </c>
      <c r="D109" s="14" t="s">
        <v>1194</v>
      </c>
      <c r="E109" s="73" t="s">
        <v>1211</v>
      </c>
      <c r="F109" s="24" t="str">
        <f t="shared" si="12"/>
        <v>Fa</v>
      </c>
      <c r="G109" s="40" t="s">
        <v>1212</v>
      </c>
      <c r="H109" s="21" t="str">
        <f t="shared" si="13"/>
        <v>14</v>
      </c>
      <c r="I109" s="40" t="s">
        <v>1213</v>
      </c>
      <c r="J109" s="24" t="str">
        <f t="shared" si="14"/>
        <v>Mi</v>
      </c>
      <c r="K109" s="73" t="str">
        <f t="shared" si="30"/>
        <v>")],</v>
      </c>
      <c r="L109" s="48" t="str">
        <f t="shared" si="15"/>
        <v/>
      </c>
      <c r="M109" s="54" t="str">
        <f t="shared" si="4"/>
        <v/>
      </c>
      <c r="N109" s="55" t="str">
        <f t="shared" si="5"/>
        <v/>
      </c>
      <c r="O109" s="48" t="str">
        <f t="shared" si="16"/>
        <v/>
      </c>
      <c r="P109" s="41" t="str">
        <f t="shared" si="6"/>
        <v/>
      </c>
      <c r="Q109" s="26" t="str">
        <f t="shared" si="17"/>
        <v/>
      </c>
      <c r="R109" s="73" t="str">
        <f t="shared" si="18"/>
        <v/>
      </c>
      <c r="S109" s="24" t="str">
        <f t="shared" si="19"/>
        <v/>
      </c>
      <c r="T109" s="24" t="str">
        <f t="shared" si="7"/>
        <v/>
      </c>
      <c r="U109" s="24" t="str">
        <f t="shared" si="20"/>
        <v/>
      </c>
      <c r="V109" s="24" t="str">
        <f t="shared" si="21"/>
        <v/>
      </c>
      <c r="W109" s="24" t="str">
        <f t="shared" si="22"/>
        <v/>
      </c>
      <c r="X109" s="24" t="str">
        <f t="shared" si="23"/>
        <v/>
      </c>
      <c r="Y109" s="73" t="str">
        <f t="shared" si="8"/>
        <v/>
      </c>
      <c r="Z109" s="26" t="str">
        <f t="shared" si="9"/>
        <v/>
      </c>
      <c r="AA109" s="26" t="str">
        <f t="shared" si="24"/>
        <v/>
      </c>
      <c r="AB109" s="26" t="str">
        <f t="shared" si="25"/>
        <v/>
      </c>
      <c r="AC109" s="26" t="str">
        <f t="shared" si="26"/>
        <v/>
      </c>
      <c r="AD109" s="26" t="str">
        <f t="shared" si="27"/>
        <v/>
      </c>
      <c r="AE109" s="26" t="str">
        <f t="shared" si="10"/>
        <v/>
      </c>
      <c r="AF109" s="73" t="str">
        <f t="shared" si="28"/>
        <v/>
      </c>
    </row>
    <row r="110" spans="1:32" ht="24" x14ac:dyDescent="0.55000000000000004">
      <c r="A110" s="13" t="str">
        <f t="shared" si="31"/>
        <v>/* 15 */   [ac("", "cp0","")],</v>
      </c>
      <c r="B110" s="13">
        <f t="shared" si="29"/>
        <v>15</v>
      </c>
      <c r="C110" s="14" t="str">
        <f t="shared" si="11"/>
        <v>/* 15*/      [ac("La", "cp14","m"), ac("Mi","cp90","")],</v>
      </c>
      <c r="D110" s="14" t="s">
        <v>1194</v>
      </c>
      <c r="E110" s="73" t="s">
        <v>1211</v>
      </c>
      <c r="F110" s="21" t="str">
        <f t="shared" si="12"/>
        <v>La</v>
      </c>
      <c r="G110" s="39" t="s">
        <v>1212</v>
      </c>
      <c r="H110" s="21" t="str">
        <f t="shared" si="13"/>
        <v>14</v>
      </c>
      <c r="I110" s="39" t="s">
        <v>1213</v>
      </c>
      <c r="J110" s="21" t="str">
        <f t="shared" si="14"/>
        <v>m</v>
      </c>
      <c r="K110" s="73" t="str">
        <f t="shared" si="30"/>
        <v>"), ac("</v>
      </c>
      <c r="L110" s="47" t="str">
        <f t="shared" si="15"/>
        <v>Mi</v>
      </c>
      <c r="M110" s="52" t="str">
        <f t="shared" si="4"/>
        <v>","</v>
      </c>
      <c r="N110" s="53" t="str">
        <f t="shared" si="5"/>
        <v>cp</v>
      </c>
      <c r="O110" s="47" t="str">
        <f t="shared" si="16"/>
        <v>90</v>
      </c>
      <c r="P110" s="49" t="str">
        <f t="shared" si="6"/>
        <v>","</v>
      </c>
      <c r="Q110" s="25" t="str">
        <f t="shared" si="17"/>
        <v/>
      </c>
      <c r="R110" s="73" t="str">
        <f t="shared" si="18"/>
        <v>")],</v>
      </c>
      <c r="S110" s="21" t="str">
        <f t="shared" si="19"/>
        <v/>
      </c>
      <c r="T110" s="21" t="str">
        <f t="shared" si="7"/>
        <v/>
      </c>
      <c r="U110" s="21" t="str">
        <f t="shared" si="20"/>
        <v/>
      </c>
      <c r="V110" s="21" t="str">
        <f t="shared" si="21"/>
        <v/>
      </c>
      <c r="W110" s="21" t="str">
        <f t="shared" si="22"/>
        <v/>
      </c>
      <c r="X110" s="21" t="str">
        <f t="shared" si="23"/>
        <v/>
      </c>
      <c r="Y110" s="73" t="str">
        <f t="shared" si="8"/>
        <v/>
      </c>
      <c r="Z110" s="25" t="str">
        <f t="shared" si="9"/>
        <v/>
      </c>
      <c r="AA110" s="25" t="str">
        <f t="shared" si="24"/>
        <v/>
      </c>
      <c r="AB110" s="25" t="str">
        <f t="shared" si="25"/>
        <v/>
      </c>
      <c r="AC110" s="25" t="str">
        <f t="shared" si="26"/>
        <v/>
      </c>
      <c r="AD110" s="25" t="str">
        <f t="shared" si="27"/>
        <v/>
      </c>
      <c r="AE110" s="25" t="str">
        <f t="shared" si="10"/>
        <v/>
      </c>
      <c r="AF110" s="73" t="str">
        <f t="shared" si="28"/>
        <v/>
      </c>
    </row>
    <row r="111" spans="1:32" ht="24" x14ac:dyDescent="0.55000000000000004">
      <c r="A111" s="13" t="str">
        <f t="shared" si="31"/>
        <v>/* 16 */   [ac("", "cp0","")],</v>
      </c>
      <c r="B111" s="13">
        <f t="shared" si="29"/>
        <v>16</v>
      </c>
      <c r="C111" s="14" t="str">
        <f t="shared" si="11"/>
        <v>/* 16 */   [ac("", "cp0","")],</v>
      </c>
      <c r="D111" s="14" t="s">
        <v>1194</v>
      </c>
      <c r="E111" s="73" t="s">
        <v>1211</v>
      </c>
      <c r="F111" s="24" t="str">
        <f>IF(E79="","",E79)</f>
        <v/>
      </c>
      <c r="G111" s="40" t="s">
        <v>1212</v>
      </c>
      <c r="H111" s="21" t="str">
        <f t="shared" si="13"/>
        <v/>
      </c>
      <c r="I111" s="40" t="s">
        <v>1213</v>
      </c>
      <c r="J111" s="24" t="str">
        <f t="shared" si="14"/>
        <v/>
      </c>
      <c r="K111" s="73" t="str">
        <f t="shared" si="30"/>
        <v/>
      </c>
      <c r="L111" s="48" t="str">
        <f t="shared" si="15"/>
        <v/>
      </c>
      <c r="M111" s="54" t="str">
        <f t="shared" si="4"/>
        <v/>
      </c>
      <c r="N111" s="55" t="str">
        <f t="shared" si="5"/>
        <v/>
      </c>
      <c r="O111" s="48" t="str">
        <f t="shared" si="16"/>
        <v/>
      </c>
      <c r="P111" s="41" t="str">
        <f t="shared" si="6"/>
        <v/>
      </c>
      <c r="Q111" s="26" t="str">
        <f t="shared" si="17"/>
        <v/>
      </c>
      <c r="R111" s="73" t="str">
        <f t="shared" si="18"/>
        <v/>
      </c>
      <c r="S111" s="24" t="str">
        <f t="shared" si="19"/>
        <v/>
      </c>
      <c r="T111" s="24" t="str">
        <f t="shared" si="7"/>
        <v/>
      </c>
      <c r="U111" s="24" t="str">
        <f t="shared" si="20"/>
        <v/>
      </c>
      <c r="V111" s="24" t="str">
        <f t="shared" si="21"/>
        <v/>
      </c>
      <c r="W111" s="24" t="str">
        <f t="shared" si="22"/>
        <v/>
      </c>
      <c r="X111" s="24" t="str">
        <f t="shared" si="23"/>
        <v/>
      </c>
      <c r="Y111" s="73" t="str">
        <f t="shared" si="8"/>
        <v/>
      </c>
      <c r="Z111" s="26" t="str">
        <f t="shared" si="9"/>
        <v/>
      </c>
      <c r="AA111" s="26" t="str">
        <f t="shared" si="24"/>
        <v/>
      </c>
      <c r="AB111" s="26" t="str">
        <f t="shared" si="25"/>
        <v/>
      </c>
      <c r="AC111" s="26" t="str">
        <f t="shared" si="26"/>
        <v/>
      </c>
      <c r="AD111" s="26" t="str">
        <f t="shared" si="27"/>
        <v/>
      </c>
      <c r="AE111" s="26" t="str">
        <f t="shared" si="10"/>
        <v/>
      </c>
      <c r="AF111" s="73" t="str">
        <f t="shared" si="28"/>
        <v/>
      </c>
    </row>
    <row r="112" spans="1:32" ht="24" x14ac:dyDescent="0.55000000000000004">
      <c r="A112" s="13" t="str">
        <f t="shared" si="31"/>
        <v>/* 17 */   [ac("", "cp0","")],</v>
      </c>
      <c r="B112" s="13">
        <f>+B111+1</f>
        <v>17</v>
      </c>
      <c r="C112" s="14" t="str">
        <f t="shared" si="11"/>
        <v>/* 17*/      [ac("La", "cp14","m")],</v>
      </c>
      <c r="D112" s="14" t="s">
        <v>1194</v>
      </c>
      <c r="E112" s="73" t="s">
        <v>1211</v>
      </c>
      <c r="F112" s="21" t="str">
        <f t="shared" si="12"/>
        <v>La</v>
      </c>
      <c r="G112" s="39" t="s">
        <v>1212</v>
      </c>
      <c r="H112" s="21" t="str">
        <f t="shared" si="13"/>
        <v>14</v>
      </c>
      <c r="I112" s="39" t="s">
        <v>1213</v>
      </c>
      <c r="J112" s="21" t="str">
        <f t="shared" si="14"/>
        <v>m</v>
      </c>
      <c r="K112" s="73" t="str">
        <f t="shared" si="30"/>
        <v>")],</v>
      </c>
      <c r="L112" s="47" t="str">
        <f t="shared" si="15"/>
        <v/>
      </c>
      <c r="M112" s="52" t="str">
        <f t="shared" si="4"/>
        <v/>
      </c>
      <c r="N112" s="53" t="str">
        <f t="shared" si="5"/>
        <v/>
      </c>
      <c r="O112" s="47" t="str">
        <f t="shared" si="16"/>
        <v/>
      </c>
      <c r="P112" s="49" t="str">
        <f t="shared" si="6"/>
        <v/>
      </c>
      <c r="Q112" s="25" t="str">
        <f t="shared" si="17"/>
        <v/>
      </c>
      <c r="R112" s="73" t="str">
        <f t="shared" si="18"/>
        <v/>
      </c>
      <c r="S112" s="21" t="str">
        <f t="shared" si="19"/>
        <v/>
      </c>
      <c r="T112" s="21" t="str">
        <f t="shared" si="7"/>
        <v/>
      </c>
      <c r="U112" s="21" t="str">
        <f t="shared" si="20"/>
        <v/>
      </c>
      <c r="V112" s="21" t="str">
        <f t="shared" si="21"/>
        <v/>
      </c>
      <c r="W112" s="21" t="str">
        <f t="shared" si="22"/>
        <v/>
      </c>
      <c r="X112" s="21" t="str">
        <f t="shared" si="23"/>
        <v/>
      </c>
      <c r="Y112" s="73" t="str">
        <f t="shared" si="8"/>
        <v/>
      </c>
      <c r="Z112" s="25" t="str">
        <f t="shared" si="9"/>
        <v/>
      </c>
      <c r="AA112" s="25" t="str">
        <f t="shared" si="24"/>
        <v/>
      </c>
      <c r="AB112" s="25" t="str">
        <f t="shared" si="25"/>
        <v/>
      </c>
      <c r="AC112" s="25" t="str">
        <f t="shared" si="26"/>
        <v/>
      </c>
      <c r="AD112" s="25" t="str">
        <f t="shared" si="27"/>
        <v/>
      </c>
      <c r="AE112" s="25" t="str">
        <f t="shared" si="10"/>
        <v/>
      </c>
      <c r="AF112" s="73" t="str">
        <f t="shared" si="28"/>
        <v/>
      </c>
    </row>
    <row r="113" spans="1:32" ht="24" x14ac:dyDescent="0.55000000000000004">
      <c r="A113" s="13" t="str">
        <f t="shared" si="31"/>
        <v>/* 18 */   [ac("", "cp0","")],</v>
      </c>
      <c r="B113" s="13">
        <f t="shared" si="29"/>
        <v>18</v>
      </c>
      <c r="C113" s="14" t="str">
        <f t="shared" si="11"/>
        <v>/* 18*/      [ac("Mi", "cp14","")],</v>
      </c>
      <c r="D113" s="14" t="s">
        <v>1194</v>
      </c>
      <c r="E113" s="73" t="s">
        <v>1211</v>
      </c>
      <c r="F113" s="24" t="str">
        <f t="shared" si="12"/>
        <v>Mi</v>
      </c>
      <c r="G113" s="40" t="s">
        <v>1212</v>
      </c>
      <c r="H113" s="21" t="str">
        <f t="shared" si="13"/>
        <v>14</v>
      </c>
      <c r="I113" s="40" t="s">
        <v>1213</v>
      </c>
      <c r="J113" s="24" t="str">
        <f t="shared" si="14"/>
        <v/>
      </c>
      <c r="K113" s="73" t="str">
        <f t="shared" si="30"/>
        <v>")],</v>
      </c>
      <c r="L113" s="48" t="str">
        <f t="shared" si="15"/>
        <v/>
      </c>
      <c r="M113" s="54" t="str">
        <f t="shared" si="4"/>
        <v/>
      </c>
      <c r="N113" s="55" t="str">
        <f t="shared" si="5"/>
        <v/>
      </c>
      <c r="O113" s="48" t="str">
        <f t="shared" si="16"/>
        <v/>
      </c>
      <c r="P113" s="41" t="str">
        <f t="shared" si="6"/>
        <v/>
      </c>
      <c r="Q113" s="26" t="str">
        <f t="shared" si="17"/>
        <v/>
      </c>
      <c r="R113" s="73" t="str">
        <f t="shared" si="18"/>
        <v/>
      </c>
      <c r="S113" s="24" t="str">
        <f t="shared" si="19"/>
        <v/>
      </c>
      <c r="T113" s="24" t="str">
        <f t="shared" si="7"/>
        <v/>
      </c>
      <c r="U113" s="24" t="str">
        <f t="shared" si="20"/>
        <v/>
      </c>
      <c r="V113" s="24" t="str">
        <f t="shared" si="21"/>
        <v/>
      </c>
      <c r="W113" s="24" t="str">
        <f t="shared" si="22"/>
        <v/>
      </c>
      <c r="X113" s="24" t="str">
        <f t="shared" si="23"/>
        <v/>
      </c>
      <c r="Y113" s="73" t="str">
        <f t="shared" si="8"/>
        <v/>
      </c>
      <c r="Z113" s="26" t="str">
        <f t="shared" si="9"/>
        <v/>
      </c>
      <c r="AA113" s="26" t="str">
        <f t="shared" si="24"/>
        <v/>
      </c>
      <c r="AB113" s="26" t="str">
        <f t="shared" si="25"/>
        <v/>
      </c>
      <c r="AC113" s="26" t="str">
        <f t="shared" si="26"/>
        <v/>
      </c>
      <c r="AD113" s="26" t="str">
        <f t="shared" si="27"/>
        <v/>
      </c>
      <c r="AE113" s="26" t="str">
        <f t="shared" si="10"/>
        <v/>
      </c>
      <c r="AF113" s="73" t="str">
        <f t="shared" si="28"/>
        <v/>
      </c>
    </row>
    <row r="114" spans="1:32" ht="24" x14ac:dyDescent="0.55000000000000004">
      <c r="A114" s="13" t="str">
        <f t="shared" si="31"/>
        <v>/* 19 */   [ac("", "cp0","")],</v>
      </c>
      <c r="B114" s="13">
        <f t="shared" si="29"/>
        <v>19</v>
      </c>
      <c r="C114" s="14" t="str">
        <f t="shared" si="11"/>
        <v>/* 19 */   [ac("", "cp0","")],</v>
      </c>
      <c r="D114" s="14" t="s">
        <v>1194</v>
      </c>
      <c r="E114" s="73" t="s">
        <v>1211</v>
      </c>
      <c r="F114" s="21" t="str">
        <f t="shared" si="12"/>
        <v/>
      </c>
      <c r="G114" s="39" t="s">
        <v>1212</v>
      </c>
      <c r="H114" s="21" t="str">
        <f t="shared" si="13"/>
        <v/>
      </c>
      <c r="I114" s="39" t="s">
        <v>1213</v>
      </c>
      <c r="J114" s="21" t="str">
        <f t="shared" si="14"/>
        <v/>
      </c>
      <c r="K114" s="73" t="str">
        <f t="shared" si="30"/>
        <v/>
      </c>
      <c r="L114" s="47" t="str">
        <f t="shared" si="15"/>
        <v/>
      </c>
      <c r="M114" s="52" t="str">
        <f t="shared" si="4"/>
        <v/>
      </c>
      <c r="N114" s="53" t="str">
        <f t="shared" si="5"/>
        <v/>
      </c>
      <c r="O114" s="47" t="str">
        <f t="shared" si="16"/>
        <v/>
      </c>
      <c r="P114" s="49" t="str">
        <f t="shared" si="6"/>
        <v/>
      </c>
      <c r="Q114" s="25" t="str">
        <f t="shared" si="17"/>
        <v/>
      </c>
      <c r="R114" s="73" t="str">
        <f t="shared" si="18"/>
        <v/>
      </c>
      <c r="S114" s="21" t="str">
        <f t="shared" si="19"/>
        <v/>
      </c>
      <c r="T114" s="21" t="str">
        <f t="shared" si="7"/>
        <v/>
      </c>
      <c r="U114" s="21" t="str">
        <f t="shared" si="20"/>
        <v/>
      </c>
      <c r="V114" s="21" t="str">
        <f t="shared" si="21"/>
        <v/>
      </c>
      <c r="W114" s="21" t="str">
        <f t="shared" si="22"/>
        <v/>
      </c>
      <c r="X114" s="21" t="str">
        <f t="shared" si="23"/>
        <v/>
      </c>
      <c r="Y114" s="73" t="str">
        <f t="shared" si="8"/>
        <v/>
      </c>
      <c r="Z114" s="25" t="str">
        <f t="shared" si="9"/>
        <v/>
      </c>
      <c r="AA114" s="25" t="str">
        <f t="shared" si="24"/>
        <v/>
      </c>
      <c r="AB114" s="25" t="str">
        <f t="shared" si="25"/>
        <v/>
      </c>
      <c r="AC114" s="25" t="str">
        <f t="shared" si="26"/>
        <v/>
      </c>
      <c r="AD114" s="25" t="str">
        <f t="shared" si="27"/>
        <v/>
      </c>
      <c r="AE114" s="25" t="str">
        <f t="shared" si="10"/>
        <v/>
      </c>
      <c r="AF114" s="73" t="str">
        <f t="shared" si="28"/>
        <v/>
      </c>
    </row>
    <row r="115" spans="1:32" ht="24" x14ac:dyDescent="0.55000000000000004">
      <c r="A115" s="13" t="str">
        <f t="shared" si="31"/>
        <v>/* 20 */   [ac("", "cp0","")],</v>
      </c>
      <c r="B115" s="13">
        <f t="shared" si="29"/>
        <v>20</v>
      </c>
      <c r="C115" s="14" t="str">
        <f t="shared" si="11"/>
        <v>/* 20*/      [ac("La", "cp14","m")],</v>
      </c>
      <c r="D115" s="14" t="s">
        <v>1194</v>
      </c>
      <c r="E115" s="73" t="s">
        <v>1211</v>
      </c>
      <c r="F115" s="24" t="str">
        <f t="shared" si="12"/>
        <v>La</v>
      </c>
      <c r="G115" s="40" t="s">
        <v>1212</v>
      </c>
      <c r="H115" s="21" t="str">
        <f t="shared" si="13"/>
        <v>14</v>
      </c>
      <c r="I115" s="40" t="s">
        <v>1213</v>
      </c>
      <c r="J115" s="24" t="str">
        <f t="shared" si="14"/>
        <v>m</v>
      </c>
      <c r="K115" s="73" t="str">
        <f t="shared" si="30"/>
        <v>")],</v>
      </c>
      <c r="L115" s="48" t="str">
        <f t="shared" si="15"/>
        <v/>
      </c>
      <c r="M115" s="54" t="str">
        <f t="shared" si="4"/>
        <v/>
      </c>
      <c r="N115" s="55" t="str">
        <f t="shared" si="5"/>
        <v/>
      </c>
      <c r="O115" s="48" t="str">
        <f t="shared" si="16"/>
        <v/>
      </c>
      <c r="P115" s="41" t="str">
        <f t="shared" si="6"/>
        <v/>
      </c>
      <c r="Q115" s="26" t="str">
        <f t="shared" si="17"/>
        <v/>
      </c>
      <c r="R115" s="73" t="str">
        <f t="shared" si="18"/>
        <v/>
      </c>
      <c r="S115" s="24" t="str">
        <f t="shared" si="19"/>
        <v/>
      </c>
      <c r="T115" s="24" t="str">
        <f t="shared" si="7"/>
        <v/>
      </c>
      <c r="U115" s="24" t="str">
        <f t="shared" si="20"/>
        <v/>
      </c>
      <c r="V115" s="24" t="str">
        <f t="shared" si="21"/>
        <v/>
      </c>
      <c r="W115" s="24" t="str">
        <f t="shared" si="22"/>
        <v/>
      </c>
      <c r="X115" s="24" t="str">
        <f t="shared" si="23"/>
        <v/>
      </c>
      <c r="Y115" s="73" t="str">
        <f t="shared" si="8"/>
        <v/>
      </c>
      <c r="Z115" s="26" t="str">
        <f t="shared" si="9"/>
        <v/>
      </c>
      <c r="AA115" s="26" t="str">
        <f t="shared" si="24"/>
        <v/>
      </c>
      <c r="AB115" s="26" t="str">
        <f t="shared" si="25"/>
        <v/>
      </c>
      <c r="AC115" s="26" t="str">
        <f t="shared" si="26"/>
        <v/>
      </c>
      <c r="AD115" s="26" t="str">
        <f t="shared" si="27"/>
        <v/>
      </c>
      <c r="AE115" s="26" t="str">
        <f t="shared" si="10"/>
        <v/>
      </c>
      <c r="AF115" s="73" t="str">
        <f t="shared" si="28"/>
        <v/>
      </c>
    </row>
    <row r="116" spans="1:32" ht="24" x14ac:dyDescent="0.55000000000000004">
      <c r="A116" s="13" t="str">
        <f t="shared" si="31"/>
        <v>/* 21 */   [ac("", "cp0","")],</v>
      </c>
      <c r="B116" s="13">
        <f t="shared" si="29"/>
        <v>21</v>
      </c>
      <c r="C116" s="14" t="str">
        <f t="shared" si="11"/>
        <v>/* 21*/      [ac("Sol", "cp14","")],</v>
      </c>
      <c r="D116" s="14" t="s">
        <v>1194</v>
      </c>
      <c r="E116" s="73" t="s">
        <v>1211</v>
      </c>
      <c r="F116" s="21" t="str">
        <f t="shared" si="12"/>
        <v>Sol</v>
      </c>
      <c r="G116" s="39" t="s">
        <v>1212</v>
      </c>
      <c r="H116" s="21" t="str">
        <f t="shared" si="13"/>
        <v>14</v>
      </c>
      <c r="I116" s="39" t="s">
        <v>1213</v>
      </c>
      <c r="J116" s="21" t="str">
        <f t="shared" si="14"/>
        <v/>
      </c>
      <c r="K116" s="73" t="str">
        <f t="shared" si="30"/>
        <v>")],</v>
      </c>
      <c r="L116" s="47" t="str">
        <f t="shared" si="15"/>
        <v/>
      </c>
      <c r="M116" s="52" t="str">
        <f t="shared" si="4"/>
        <v/>
      </c>
      <c r="N116" s="53" t="str">
        <f t="shared" si="5"/>
        <v/>
      </c>
      <c r="O116" s="47" t="str">
        <f t="shared" si="16"/>
        <v/>
      </c>
      <c r="P116" s="49" t="str">
        <f t="shared" si="6"/>
        <v/>
      </c>
      <c r="Q116" s="25" t="str">
        <f t="shared" si="17"/>
        <v/>
      </c>
      <c r="R116" s="73" t="str">
        <f t="shared" si="18"/>
        <v/>
      </c>
      <c r="S116" s="21" t="str">
        <f t="shared" si="19"/>
        <v/>
      </c>
      <c r="T116" s="21" t="str">
        <f t="shared" si="7"/>
        <v/>
      </c>
      <c r="U116" s="21" t="str">
        <f t="shared" si="20"/>
        <v/>
      </c>
      <c r="V116" s="21" t="str">
        <f t="shared" si="21"/>
        <v/>
      </c>
      <c r="W116" s="21" t="str">
        <f t="shared" si="22"/>
        <v/>
      </c>
      <c r="X116" s="21" t="str">
        <f t="shared" si="23"/>
        <v/>
      </c>
      <c r="Y116" s="73" t="str">
        <f t="shared" si="8"/>
        <v/>
      </c>
      <c r="Z116" s="25" t="str">
        <f t="shared" si="9"/>
        <v/>
      </c>
      <c r="AA116" s="25" t="str">
        <f t="shared" si="24"/>
        <v/>
      </c>
      <c r="AB116" s="25" t="str">
        <f t="shared" si="25"/>
        <v/>
      </c>
      <c r="AC116" s="25" t="str">
        <f t="shared" si="26"/>
        <v/>
      </c>
      <c r="AD116" s="25" t="str">
        <f t="shared" si="27"/>
        <v/>
      </c>
      <c r="AE116" s="25" t="str">
        <f t="shared" si="10"/>
        <v/>
      </c>
      <c r="AF116" s="73" t="str">
        <f t="shared" si="28"/>
        <v/>
      </c>
    </row>
    <row r="117" spans="1:32" ht="24" x14ac:dyDescent="0.55000000000000004">
      <c r="A117" s="13" t="str">
        <f t="shared" si="31"/>
        <v>/* 22 */   [ac("", "cp0","")],</v>
      </c>
      <c r="B117" s="13">
        <f t="shared" si="29"/>
        <v>22</v>
      </c>
      <c r="C117" s="14" t="str">
        <f t="shared" si="11"/>
        <v>/* 22*/      [ac("Fa", "cp14","Mi")],</v>
      </c>
      <c r="D117" s="14" t="s">
        <v>1194</v>
      </c>
      <c r="E117" s="73" t="s">
        <v>1211</v>
      </c>
      <c r="F117" s="24" t="str">
        <f t="shared" si="12"/>
        <v>Fa</v>
      </c>
      <c r="G117" s="40" t="s">
        <v>1212</v>
      </c>
      <c r="H117" s="21" t="str">
        <f t="shared" si="13"/>
        <v>14</v>
      </c>
      <c r="I117" s="40" t="s">
        <v>1213</v>
      </c>
      <c r="J117" s="24" t="str">
        <f t="shared" si="14"/>
        <v>Mi</v>
      </c>
      <c r="K117" s="73" t="str">
        <f t="shared" si="30"/>
        <v>")],</v>
      </c>
      <c r="L117" s="48" t="str">
        <f t="shared" si="15"/>
        <v/>
      </c>
      <c r="M117" s="54" t="str">
        <f t="shared" si="4"/>
        <v/>
      </c>
      <c r="N117" s="55" t="str">
        <f t="shared" si="5"/>
        <v/>
      </c>
      <c r="O117" s="48" t="str">
        <f t="shared" si="16"/>
        <v/>
      </c>
      <c r="P117" s="41" t="str">
        <f t="shared" si="6"/>
        <v/>
      </c>
      <c r="Q117" s="26" t="str">
        <f t="shared" si="17"/>
        <v/>
      </c>
      <c r="R117" s="73" t="str">
        <f t="shared" si="18"/>
        <v/>
      </c>
      <c r="S117" s="24" t="str">
        <f t="shared" si="19"/>
        <v/>
      </c>
      <c r="T117" s="24" t="str">
        <f t="shared" si="7"/>
        <v/>
      </c>
      <c r="U117" s="24" t="str">
        <f t="shared" si="20"/>
        <v/>
      </c>
      <c r="V117" s="24" t="str">
        <f t="shared" si="21"/>
        <v/>
      </c>
      <c r="W117" s="24" t="str">
        <f t="shared" si="22"/>
        <v/>
      </c>
      <c r="X117" s="24" t="str">
        <f t="shared" si="23"/>
        <v/>
      </c>
      <c r="Y117" s="73" t="str">
        <f t="shared" si="8"/>
        <v/>
      </c>
      <c r="Z117" s="26" t="str">
        <f t="shared" si="9"/>
        <v/>
      </c>
      <c r="AA117" s="26" t="str">
        <f t="shared" si="24"/>
        <v/>
      </c>
      <c r="AB117" s="26" t="str">
        <f t="shared" si="25"/>
        <v/>
      </c>
      <c r="AC117" s="26" t="str">
        <f t="shared" si="26"/>
        <v/>
      </c>
      <c r="AD117" s="26" t="str">
        <f t="shared" si="27"/>
        <v/>
      </c>
      <c r="AE117" s="26" t="str">
        <f t="shared" si="10"/>
        <v/>
      </c>
      <c r="AF117" s="73" t="str">
        <f t="shared" si="28"/>
        <v/>
      </c>
    </row>
    <row r="118" spans="1:32" ht="24" x14ac:dyDescent="0.55000000000000004">
      <c r="A118" s="13" t="str">
        <f t="shared" si="31"/>
        <v>/* 23 */   [ac("", "cp0","")],</v>
      </c>
      <c r="B118" s="13">
        <f t="shared" si="29"/>
        <v>23</v>
      </c>
      <c r="C118" s="14" t="str">
        <f t="shared" si="11"/>
        <v/>
      </c>
      <c r="D118" s="14"/>
      <c r="E118" s="73" t="s">
        <v>1211</v>
      </c>
      <c r="F118" s="21" t="str">
        <f t="shared" si="12"/>
        <v/>
      </c>
      <c r="G118" s="39" t="s">
        <v>1212</v>
      </c>
      <c r="H118" s="21" t="str">
        <f t="shared" si="13"/>
        <v/>
      </c>
      <c r="I118" s="39" t="s">
        <v>1213</v>
      </c>
      <c r="J118" s="21" t="str">
        <f t="shared" si="14"/>
        <v/>
      </c>
      <c r="K118" s="73" t="str">
        <f t="shared" si="30"/>
        <v/>
      </c>
      <c r="L118" s="47" t="str">
        <f t="shared" si="15"/>
        <v/>
      </c>
      <c r="M118" s="52" t="str">
        <f t="shared" si="4"/>
        <v/>
      </c>
      <c r="N118" s="53" t="str">
        <f t="shared" si="5"/>
        <v/>
      </c>
      <c r="O118" s="47" t="str">
        <f t="shared" si="16"/>
        <v/>
      </c>
      <c r="P118" s="49" t="str">
        <f t="shared" si="6"/>
        <v/>
      </c>
      <c r="Q118" s="25" t="str">
        <f t="shared" si="17"/>
        <v/>
      </c>
      <c r="R118" s="73" t="str">
        <f t="shared" si="18"/>
        <v/>
      </c>
      <c r="S118" s="21" t="str">
        <f t="shared" si="19"/>
        <v/>
      </c>
      <c r="T118" s="21" t="str">
        <f t="shared" si="7"/>
        <v/>
      </c>
      <c r="U118" s="21" t="str">
        <f t="shared" si="20"/>
        <v/>
      </c>
      <c r="V118" s="21" t="str">
        <f t="shared" si="21"/>
        <v/>
      </c>
      <c r="W118" s="21" t="str">
        <f t="shared" si="22"/>
        <v/>
      </c>
      <c r="X118" s="21" t="str">
        <f t="shared" si="23"/>
        <v/>
      </c>
      <c r="Y118" s="73" t="str">
        <f t="shared" si="8"/>
        <v/>
      </c>
      <c r="Z118" s="25" t="str">
        <f t="shared" si="9"/>
        <v/>
      </c>
      <c r="AA118" s="25" t="str">
        <f t="shared" si="24"/>
        <v/>
      </c>
      <c r="AB118" s="25" t="str">
        <f t="shared" si="25"/>
        <v/>
      </c>
      <c r="AC118" s="25" t="str">
        <f t="shared" si="26"/>
        <v/>
      </c>
      <c r="AD118" s="25" t="str">
        <f t="shared" si="27"/>
        <v/>
      </c>
      <c r="AE118" s="25" t="str">
        <f t="shared" si="10"/>
        <v/>
      </c>
      <c r="AF118" s="73" t="str">
        <f t="shared" si="28"/>
        <v/>
      </c>
    </row>
    <row r="119" spans="1:32" ht="24" x14ac:dyDescent="0.55000000000000004">
      <c r="A119" s="13" t="str">
        <f t="shared" si="31"/>
        <v>/* 24 */   [ac("", "cp0","")],</v>
      </c>
      <c r="B119" s="13">
        <f t="shared" si="29"/>
        <v>24</v>
      </c>
      <c r="C119" s="14" t="str">
        <f t="shared" si="11"/>
        <v/>
      </c>
      <c r="D119" s="14"/>
      <c r="E119" s="73" t="s">
        <v>1211</v>
      </c>
      <c r="F119" s="24" t="str">
        <f t="shared" si="12"/>
        <v/>
      </c>
      <c r="G119" s="40" t="s">
        <v>1212</v>
      </c>
      <c r="H119" s="21" t="str">
        <f t="shared" si="13"/>
        <v/>
      </c>
      <c r="I119" s="40" t="s">
        <v>1213</v>
      </c>
      <c r="J119" s="24" t="str">
        <f t="shared" si="14"/>
        <v/>
      </c>
      <c r="K119" s="73" t="str">
        <f t="shared" si="30"/>
        <v/>
      </c>
      <c r="L119" s="48" t="str">
        <f t="shared" si="15"/>
        <v/>
      </c>
      <c r="M119" s="54" t="str">
        <f t="shared" si="4"/>
        <v/>
      </c>
      <c r="N119" s="55" t="str">
        <f t="shared" si="5"/>
        <v/>
      </c>
      <c r="O119" s="48" t="str">
        <f t="shared" si="16"/>
        <v/>
      </c>
      <c r="P119" s="41" t="str">
        <f t="shared" si="6"/>
        <v/>
      </c>
      <c r="Q119" s="26" t="str">
        <f t="shared" si="17"/>
        <v/>
      </c>
      <c r="R119" s="73" t="str">
        <f t="shared" si="18"/>
        <v/>
      </c>
      <c r="S119" s="24" t="str">
        <f t="shared" si="19"/>
        <v/>
      </c>
      <c r="T119" s="24" t="str">
        <f t="shared" si="7"/>
        <v/>
      </c>
      <c r="U119" s="24" t="str">
        <f t="shared" si="20"/>
        <v/>
      </c>
      <c r="V119" s="24" t="str">
        <f t="shared" si="21"/>
        <v/>
      </c>
      <c r="W119" s="24" t="str">
        <f t="shared" si="22"/>
        <v/>
      </c>
      <c r="X119" s="24" t="str">
        <f t="shared" si="23"/>
        <v/>
      </c>
      <c r="Y119" s="73" t="str">
        <f t="shared" si="8"/>
        <v/>
      </c>
      <c r="Z119" s="26" t="str">
        <f t="shared" si="9"/>
        <v/>
      </c>
      <c r="AA119" s="26" t="str">
        <f t="shared" si="24"/>
        <v/>
      </c>
      <c r="AB119" s="26" t="str">
        <f t="shared" si="25"/>
        <v/>
      </c>
      <c r="AC119" s="26" t="str">
        <f t="shared" si="26"/>
        <v/>
      </c>
      <c r="AD119" s="26" t="str">
        <f t="shared" si="27"/>
        <v/>
      </c>
      <c r="AE119" s="26" t="str">
        <f t="shared" si="10"/>
        <v/>
      </c>
      <c r="AF119" s="73" t="str">
        <f t="shared" si="28"/>
        <v/>
      </c>
    </row>
    <row r="120" spans="1:32" ht="24" x14ac:dyDescent="0.55000000000000004">
      <c r="A120" s="13" t="str">
        <f t="shared" si="31"/>
        <v>/* 25 */   [ac("", "cp0","")],</v>
      </c>
      <c r="B120" s="13">
        <f t="shared" si="29"/>
        <v>25</v>
      </c>
      <c r="C120" s="14" t="str">
        <f t="shared" si="11"/>
        <v/>
      </c>
      <c r="D120" s="14"/>
      <c r="E120" s="73" t="s">
        <v>1211</v>
      </c>
      <c r="F120" s="21" t="str">
        <f t="shared" si="12"/>
        <v/>
      </c>
      <c r="G120" s="39" t="s">
        <v>1212</v>
      </c>
      <c r="H120" s="21" t="str">
        <f t="shared" si="13"/>
        <v/>
      </c>
      <c r="I120" s="39" t="s">
        <v>1213</v>
      </c>
      <c r="J120" s="21" t="str">
        <f t="shared" si="14"/>
        <v/>
      </c>
      <c r="K120" s="73" t="str">
        <f t="shared" si="30"/>
        <v/>
      </c>
      <c r="L120" s="47" t="str">
        <f t="shared" si="15"/>
        <v/>
      </c>
      <c r="M120" s="52" t="str">
        <f t="shared" si="4"/>
        <v/>
      </c>
      <c r="N120" s="53" t="str">
        <f t="shared" si="5"/>
        <v/>
      </c>
      <c r="O120" s="47" t="str">
        <f t="shared" si="16"/>
        <v/>
      </c>
      <c r="P120" s="49" t="str">
        <f t="shared" si="6"/>
        <v/>
      </c>
      <c r="Q120" s="25" t="str">
        <f t="shared" si="17"/>
        <v/>
      </c>
      <c r="R120" s="73" t="str">
        <f t="shared" si="18"/>
        <v/>
      </c>
      <c r="S120" s="21" t="str">
        <f t="shared" si="19"/>
        <v/>
      </c>
      <c r="T120" s="21" t="str">
        <f t="shared" si="7"/>
        <v/>
      </c>
      <c r="U120" s="21" t="str">
        <f t="shared" si="20"/>
        <v/>
      </c>
      <c r="V120" s="21" t="str">
        <f t="shared" si="21"/>
        <v/>
      </c>
      <c r="W120" s="21" t="str">
        <f t="shared" si="22"/>
        <v/>
      </c>
      <c r="X120" s="21" t="str">
        <f t="shared" si="23"/>
        <v/>
      </c>
      <c r="Y120" s="73" t="str">
        <f t="shared" si="8"/>
        <v/>
      </c>
      <c r="Z120" s="25" t="str">
        <f t="shared" si="9"/>
        <v/>
      </c>
      <c r="AA120" s="25" t="str">
        <f t="shared" si="24"/>
        <v/>
      </c>
      <c r="AB120" s="25" t="str">
        <f t="shared" si="25"/>
        <v/>
      </c>
      <c r="AC120" s="25" t="str">
        <f t="shared" si="26"/>
        <v/>
      </c>
      <c r="AD120" s="25" t="str">
        <f t="shared" si="27"/>
        <v/>
      </c>
      <c r="AE120" s="25" t="str">
        <f t="shared" si="10"/>
        <v/>
      </c>
      <c r="AF120" s="73" t="str">
        <f t="shared" si="28"/>
        <v/>
      </c>
    </row>
    <row r="121" spans="1:32" ht="24" x14ac:dyDescent="0.55000000000000004">
      <c r="A121" s="13" t="str">
        <f t="shared" si="31"/>
        <v>/* 26 */   [ac("", "cp0","")],</v>
      </c>
      <c r="B121" s="13">
        <f t="shared" si="29"/>
        <v>26</v>
      </c>
      <c r="C121" s="14" t="str">
        <f t="shared" si="11"/>
        <v/>
      </c>
      <c r="D121" s="14"/>
      <c r="E121" s="73" t="s">
        <v>1211</v>
      </c>
      <c r="F121" s="24" t="str">
        <f t="shared" si="12"/>
        <v/>
      </c>
      <c r="G121" s="40" t="s">
        <v>1212</v>
      </c>
      <c r="H121" s="21" t="str">
        <f t="shared" si="13"/>
        <v/>
      </c>
      <c r="I121" s="40" t="s">
        <v>1213</v>
      </c>
      <c r="J121" s="24" t="str">
        <f t="shared" si="14"/>
        <v/>
      </c>
      <c r="K121" s="73" t="str">
        <f t="shared" si="30"/>
        <v/>
      </c>
      <c r="L121" s="48" t="str">
        <f t="shared" si="15"/>
        <v/>
      </c>
      <c r="M121" s="54" t="str">
        <f t="shared" si="4"/>
        <v/>
      </c>
      <c r="N121" s="55" t="str">
        <f t="shared" si="5"/>
        <v/>
      </c>
      <c r="O121" s="48" t="str">
        <f t="shared" si="16"/>
        <v/>
      </c>
      <c r="P121" s="41" t="str">
        <f t="shared" si="6"/>
        <v/>
      </c>
      <c r="Q121" s="26" t="str">
        <f t="shared" si="17"/>
        <v/>
      </c>
      <c r="R121" s="73" t="str">
        <f t="shared" si="18"/>
        <v/>
      </c>
      <c r="S121" s="24" t="str">
        <f t="shared" si="19"/>
        <v/>
      </c>
      <c r="T121" s="24" t="str">
        <f t="shared" si="7"/>
        <v/>
      </c>
      <c r="U121" s="24" t="str">
        <f t="shared" si="20"/>
        <v/>
      </c>
      <c r="V121" s="24" t="str">
        <f t="shared" si="21"/>
        <v/>
      </c>
      <c r="W121" s="24" t="str">
        <f t="shared" si="22"/>
        <v/>
      </c>
      <c r="X121" s="24" t="str">
        <f t="shared" si="23"/>
        <v/>
      </c>
      <c r="Y121" s="73" t="str">
        <f t="shared" si="8"/>
        <v/>
      </c>
      <c r="Z121" s="26" t="str">
        <f t="shared" si="9"/>
        <v/>
      </c>
      <c r="AA121" s="26" t="str">
        <f t="shared" si="24"/>
        <v/>
      </c>
      <c r="AB121" s="26" t="str">
        <f t="shared" si="25"/>
        <v/>
      </c>
      <c r="AC121" s="26" t="str">
        <f t="shared" si="26"/>
        <v/>
      </c>
      <c r="AD121" s="26" t="str">
        <f t="shared" si="27"/>
        <v/>
      </c>
      <c r="AE121" s="26" t="str">
        <f t="shared" si="10"/>
        <v/>
      </c>
      <c r="AF121" s="73" t="str">
        <f t="shared" si="28"/>
        <v/>
      </c>
    </row>
    <row r="122" spans="1:32" ht="24" x14ac:dyDescent="0.55000000000000004">
      <c r="A122" s="13" t="str">
        <f t="shared" si="31"/>
        <v>/* 27 */   [ac("", "cp0","")],</v>
      </c>
      <c r="B122" s="13">
        <f t="shared" si="29"/>
        <v>27</v>
      </c>
      <c r="C122" s="14" t="str">
        <f t="shared" si="11"/>
        <v/>
      </c>
      <c r="D122" s="14"/>
      <c r="E122" s="73" t="s">
        <v>1211</v>
      </c>
      <c r="F122" s="21" t="str">
        <f t="shared" si="12"/>
        <v/>
      </c>
      <c r="G122" s="39" t="s">
        <v>1212</v>
      </c>
      <c r="H122" s="21" t="str">
        <f t="shared" si="13"/>
        <v/>
      </c>
      <c r="I122" s="39" t="s">
        <v>1213</v>
      </c>
      <c r="J122" s="21" t="str">
        <f>IF(G93="","",G93)</f>
        <v/>
      </c>
      <c r="K122" s="73" t="str">
        <f t="shared" si="30"/>
        <v/>
      </c>
      <c r="L122" s="47" t="str">
        <f t="shared" si="15"/>
        <v/>
      </c>
      <c r="M122" s="52" t="str">
        <f t="shared" si="4"/>
        <v/>
      </c>
      <c r="N122" s="53" t="str">
        <f t="shared" si="5"/>
        <v/>
      </c>
      <c r="O122" s="47" t="str">
        <f t="shared" si="16"/>
        <v/>
      </c>
      <c r="P122" s="49" t="str">
        <f t="shared" si="6"/>
        <v/>
      </c>
      <c r="Q122" s="25" t="str">
        <f t="shared" si="17"/>
        <v/>
      </c>
      <c r="R122" s="73" t="str">
        <f t="shared" si="18"/>
        <v/>
      </c>
      <c r="S122" s="21" t="str">
        <f t="shared" si="19"/>
        <v/>
      </c>
      <c r="T122" s="21" t="str">
        <f t="shared" si="7"/>
        <v/>
      </c>
      <c r="U122" s="21" t="str">
        <f t="shared" si="20"/>
        <v/>
      </c>
      <c r="V122" s="21" t="str">
        <f t="shared" si="21"/>
        <v/>
      </c>
      <c r="W122" s="21" t="str">
        <f t="shared" si="22"/>
        <v/>
      </c>
      <c r="X122" s="21" t="str">
        <f t="shared" si="23"/>
        <v/>
      </c>
      <c r="Y122" s="73" t="str">
        <f t="shared" si="8"/>
        <v/>
      </c>
      <c r="Z122" s="25" t="str">
        <f t="shared" si="9"/>
        <v/>
      </c>
      <c r="AA122" s="25" t="str">
        <f t="shared" si="24"/>
        <v/>
      </c>
      <c r="AB122" s="25" t="str">
        <f t="shared" si="25"/>
        <v/>
      </c>
      <c r="AC122" s="25" t="str">
        <f t="shared" si="26"/>
        <v/>
      </c>
      <c r="AD122" s="25" t="str">
        <f t="shared" si="27"/>
        <v/>
      </c>
      <c r="AE122" s="25" t="str">
        <f t="shared" si="10"/>
        <v/>
      </c>
      <c r="AF122" s="73" t="str">
        <f t="shared" si="28"/>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 si="32">IF((E127&amp;D127)="","",_xlfn.CONCAT("/* ",B127," */","        ","""",D127,"""",","))</f>
        <v>/* 1 */        "¡ABBÁ, PADRE, PADRE!",</v>
      </c>
      <c r="D127" s="76" t="s">
        <v>1439</v>
      </c>
      <c r="E127" s="74" t="s">
        <v>1450</v>
      </c>
      <c r="F127" s="79"/>
      <c r="G127" s="80" t="s">
        <v>1217</v>
      </c>
      <c r="H127" s="81"/>
      <c r="I127" s="74" t="s">
        <v>1150</v>
      </c>
      <c r="J127" s="79"/>
      <c r="K127" s="81" t="s">
        <v>1450</v>
      </c>
      <c r="L127" s="81"/>
      <c r="O127"/>
      <c r="P127"/>
      <c r="Q127"/>
      <c r="R127"/>
      <c r="V127" s="15"/>
      <c r="Y127"/>
      <c r="AB127" s="15"/>
      <c r="AF127"/>
    </row>
    <row r="128" spans="1:32" ht="27" x14ac:dyDescent="0.65">
      <c r="B128" s="13">
        <f>+B127+1</f>
        <v>2</v>
      </c>
      <c r="C128" s="14" t="str">
        <f t="shared" ref="C128:C153" si="33">IF(F157="","",_xlfn.CONCAT("/* ",B128," */", "        ","""", D128,"""",","))</f>
        <v>/* 2 */        "ESTE MISMO ESPÍRITU",</v>
      </c>
      <c r="D128" s="77" t="s">
        <v>1440</v>
      </c>
      <c r="E128" s="75" t="s">
        <v>1123</v>
      </c>
      <c r="F128" s="82" t="s">
        <v>1214</v>
      </c>
      <c r="G128" s="83"/>
      <c r="H128" s="84"/>
      <c r="I128" s="75"/>
      <c r="J128" s="82"/>
      <c r="K128" s="84"/>
      <c r="L128" s="84"/>
      <c r="O128"/>
      <c r="P128"/>
      <c r="Q128"/>
      <c r="R128"/>
      <c r="V128" s="15"/>
      <c r="Y128"/>
      <c r="AB128" s="15"/>
      <c r="AF128"/>
    </row>
    <row r="129" spans="2:32" ht="27" x14ac:dyDescent="0.65">
      <c r="B129" s="13">
        <f t="shared" ref="B129:B153" si="34">+B128+1</f>
        <v>3</v>
      </c>
      <c r="C129" s="14" t="str">
        <f t="shared" si="33"/>
        <v>/* 3 */        "DA TESTIMONIO A NUESTRO ESPÍRITU",</v>
      </c>
      <c r="D129" s="76" t="s">
        <v>1441</v>
      </c>
      <c r="E129" s="74" t="s">
        <v>1178</v>
      </c>
      <c r="F129" s="79" t="s">
        <v>1214</v>
      </c>
      <c r="G129" s="80" t="s">
        <v>1123</v>
      </c>
      <c r="H129" s="81" t="s">
        <v>1214</v>
      </c>
      <c r="I129" s="74" t="s">
        <v>1150</v>
      </c>
      <c r="J129" s="79"/>
      <c r="K129" s="81" t="s">
        <v>1117</v>
      </c>
      <c r="L129" s="81"/>
      <c r="O129"/>
      <c r="P129"/>
      <c r="Q129"/>
      <c r="R129"/>
      <c r="V129" s="15"/>
      <c r="Y129"/>
      <c r="AB129" s="15"/>
      <c r="AF129"/>
    </row>
    <row r="130" spans="2:32" ht="27" x14ac:dyDescent="0.65">
      <c r="B130" s="13">
        <f t="shared" si="34"/>
        <v>4</v>
      </c>
      <c r="C130" s="14" t="str">
        <f t="shared" si="33"/>
        <v>/* 4 */        "DE QUE SOMOS HIJOS DE DIOS.",</v>
      </c>
      <c r="D130" s="77" t="s">
        <v>1442</v>
      </c>
      <c r="E130" s="75" t="s">
        <v>1117</v>
      </c>
      <c r="F130" s="82">
        <v>7</v>
      </c>
      <c r="G130" s="83" t="s">
        <v>1123</v>
      </c>
      <c r="H130" s="84" t="s">
        <v>1214</v>
      </c>
      <c r="I130" s="75"/>
      <c r="J130" s="82"/>
      <c r="K130" s="84"/>
      <c r="L130" s="84"/>
      <c r="O130"/>
      <c r="P130"/>
      <c r="Q130"/>
      <c r="R130"/>
      <c r="V130" s="15"/>
      <c r="Y130"/>
      <c r="AB130" s="15"/>
      <c r="AF130"/>
    </row>
    <row r="131" spans="2:32" ht="27" x14ac:dyDescent="0.65">
      <c r="B131" s="13">
        <f t="shared" si="34"/>
        <v>5</v>
      </c>
      <c r="C131" s="14" t="str">
        <f t="shared" si="33"/>
        <v>/* 5 */        "Y, SI HIJOS, TAMBIÉN HEREDEROS,",</v>
      </c>
      <c r="D131" s="76" t="s">
        <v>1443</v>
      </c>
      <c r="E131" s="74" t="s">
        <v>1217</v>
      </c>
      <c r="F131" s="79">
        <v>7</v>
      </c>
      <c r="G131" s="80" t="s">
        <v>1450</v>
      </c>
      <c r="H131" s="81"/>
      <c r="I131" s="74"/>
      <c r="J131" s="79"/>
      <c r="K131" s="81"/>
      <c r="L131" s="81"/>
      <c r="O131"/>
      <c r="P131"/>
      <c r="Q131"/>
      <c r="R131"/>
      <c r="V131" s="15"/>
      <c r="Y131"/>
      <c r="AB131" s="15"/>
      <c r="AF131"/>
    </row>
    <row r="132" spans="2:32" ht="27" x14ac:dyDescent="0.65">
      <c r="B132" s="13">
        <f t="shared" si="34"/>
        <v>6</v>
      </c>
      <c r="C132" s="14" t="str">
        <f t="shared" si="33"/>
        <v>/* 6 */        "COHEREDEROS DE CRISTO,",</v>
      </c>
      <c r="D132" s="77" t="s">
        <v>1444</v>
      </c>
      <c r="E132" s="75" t="s">
        <v>1117</v>
      </c>
      <c r="F132" s="82">
        <v>7</v>
      </c>
      <c r="G132" s="83"/>
      <c r="H132" s="84"/>
      <c r="I132" s="75"/>
      <c r="J132" s="82"/>
      <c r="K132" s="84"/>
      <c r="L132" s="84"/>
      <c r="M132" s="22"/>
      <c r="O132"/>
      <c r="P132"/>
      <c r="Q132"/>
      <c r="R132"/>
      <c r="V132" s="15"/>
      <c r="Y132"/>
      <c r="AB132" s="15"/>
      <c r="AF132"/>
    </row>
    <row r="133" spans="2:32" ht="27" x14ac:dyDescent="0.65">
      <c r="B133" s="13">
        <f t="shared" si="34"/>
        <v>7</v>
      </c>
      <c r="C133" s="14" t="str">
        <f t="shared" si="33"/>
        <v>/* 7 */        "HEREDEROS DE DIOS.",</v>
      </c>
      <c r="D133" s="76" t="s">
        <v>1445</v>
      </c>
      <c r="E133" s="74" t="s">
        <v>1123</v>
      </c>
      <c r="F133" s="79" t="s">
        <v>1214</v>
      </c>
      <c r="G133" s="80"/>
      <c r="H133" s="81"/>
      <c r="I133" s="74"/>
      <c r="J133" s="79"/>
      <c r="K133" s="81"/>
      <c r="L133" s="81"/>
      <c r="M133" s="22"/>
      <c r="O133"/>
      <c r="P133"/>
      <c r="Q133"/>
      <c r="R133"/>
      <c r="V133" s="15"/>
      <c r="Y133"/>
      <c r="AB133" s="15"/>
      <c r="AF133"/>
    </row>
    <row r="134" spans="2:32" ht="27" x14ac:dyDescent="0.65">
      <c r="B134" s="13">
        <f t="shared" si="34"/>
        <v>8</v>
      </c>
      <c r="C134" s="14" t="str">
        <f t="shared" si="33"/>
        <v>/* 8 */        "Y, SI HIJOS, TAMBIÉN HEREDEROS,",</v>
      </c>
      <c r="D134" s="77" t="s">
        <v>1443</v>
      </c>
      <c r="E134" s="75" t="s">
        <v>1217</v>
      </c>
      <c r="F134" s="82">
        <v>7</v>
      </c>
      <c r="G134" s="83" t="s">
        <v>1450</v>
      </c>
      <c r="H134" s="84"/>
      <c r="I134" s="75"/>
      <c r="J134" s="82"/>
      <c r="K134" s="84"/>
      <c r="L134" s="84"/>
      <c r="M134" s="22"/>
      <c r="O134"/>
      <c r="P134"/>
      <c r="Q134"/>
      <c r="R134"/>
      <c r="V134" s="15"/>
      <c r="Y134"/>
      <c r="AB134" s="15"/>
      <c r="AF134"/>
    </row>
    <row r="135" spans="2:32" ht="27" x14ac:dyDescent="0.65">
      <c r="B135" s="13">
        <f t="shared" si="34"/>
        <v>9</v>
      </c>
      <c r="C135" s="14" t="str">
        <f t="shared" si="33"/>
        <v>/* 9 */        "COHEREDEROS DE CRISTO,",</v>
      </c>
      <c r="D135" s="76" t="s">
        <v>1444</v>
      </c>
      <c r="E135" s="74" t="s">
        <v>1117</v>
      </c>
      <c r="F135" s="79">
        <v>7</v>
      </c>
      <c r="G135" s="80"/>
      <c r="H135" s="81"/>
      <c r="I135" s="74"/>
      <c r="J135" s="79"/>
      <c r="K135" s="81"/>
      <c r="L135" s="81"/>
      <c r="M135" s="22"/>
      <c r="O135"/>
      <c r="P135"/>
      <c r="Q135"/>
      <c r="R135"/>
      <c r="V135" s="15"/>
      <c r="Y135"/>
      <c r="AB135" s="15"/>
      <c r="AF135"/>
    </row>
    <row r="136" spans="2:32" ht="27" x14ac:dyDescent="0.65">
      <c r="B136" s="13">
        <f t="shared" si="34"/>
        <v>10</v>
      </c>
      <c r="C136" s="14" t="str">
        <f t="shared" si="33"/>
        <v>/* 10 */        "HEREDEROS DE DIOS.",</v>
      </c>
      <c r="D136" s="77" t="s">
        <v>1445</v>
      </c>
      <c r="E136" s="75" t="s">
        <v>1123</v>
      </c>
      <c r="F136" s="82" t="s">
        <v>1214</v>
      </c>
      <c r="G136" s="83"/>
      <c r="H136" s="84"/>
      <c r="I136" s="75"/>
      <c r="J136" s="82"/>
      <c r="K136" s="84"/>
      <c r="L136" s="84"/>
      <c r="M136" s="22"/>
      <c r="O136"/>
      <c r="P136"/>
      <c r="Q136"/>
      <c r="R136"/>
      <c r="V136" s="15"/>
      <c r="Y136"/>
      <c r="AB136" s="15"/>
      <c r="AF136"/>
    </row>
    <row r="137" spans="2:32" ht="27" x14ac:dyDescent="0.65">
      <c r="B137" s="13">
        <f t="shared" si="34"/>
        <v>11</v>
      </c>
      <c r="C137" s="14" t="str">
        <f t="shared" si="33"/>
        <v>/* 11 */        "¡ABBÁ, PADRE, PADRE!",</v>
      </c>
      <c r="D137" s="76" t="s">
        <v>1439</v>
      </c>
      <c r="E137" s="74" t="s">
        <v>1450</v>
      </c>
      <c r="F137" s="79"/>
      <c r="G137" s="80" t="s">
        <v>1217</v>
      </c>
      <c r="H137" s="81"/>
      <c r="I137" s="74" t="s">
        <v>1150</v>
      </c>
      <c r="J137" s="79"/>
      <c r="K137" s="81" t="s">
        <v>1450</v>
      </c>
      <c r="L137" s="81"/>
      <c r="M137" s="22"/>
      <c r="O137"/>
      <c r="P137"/>
      <c r="Q137"/>
      <c r="R137"/>
      <c r="V137" s="15"/>
      <c r="Y137"/>
      <c r="AB137" s="15"/>
      <c r="AF137"/>
    </row>
    <row r="138" spans="2:32" ht="27" hidden="1" x14ac:dyDescent="0.65">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7" hidden="1" x14ac:dyDescent="0.65">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7" hidden="1" x14ac:dyDescent="0.65">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7" hidden="1" x14ac:dyDescent="0.65">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7" hidden="1" x14ac:dyDescent="0.65">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7" hidden="1" x14ac:dyDescent="0.65">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7" hidden="1" x14ac:dyDescent="0.65">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1:32" ht="27" hidden="1" x14ac:dyDescent="0.65">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1:32" ht="27" hidden="1" x14ac:dyDescent="0.65">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1:32" ht="27" hidden="1" x14ac:dyDescent="0.65">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1:32" ht="27" hidden="1" x14ac:dyDescent="0.65">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1:32" ht="27" hidden="1" x14ac:dyDescent="0.65">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1:32" ht="27" hidden="1" x14ac:dyDescent="0.65">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1:32" ht="27" hidden="1" x14ac:dyDescent="0.65">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1:32" ht="27" hidden="1" x14ac:dyDescent="0.65">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1:32" ht="27" hidden="1" x14ac:dyDescent="0.65">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1:32" ht="36.5" x14ac:dyDescent="0.55000000000000004">
      <c r="C154" s="62" t="s">
        <v>1218</v>
      </c>
      <c r="K154" s="22"/>
      <c r="L154" s="22"/>
      <c r="M154" s="22"/>
      <c r="O154" s="22"/>
      <c r="P154" s="50"/>
      <c r="R154" s="43"/>
    </row>
    <row r="155" spans="1:32" x14ac:dyDescent="0.55000000000000004">
      <c r="C155" s="64" t="s">
        <v>1331</v>
      </c>
      <c r="F155" t="s">
        <v>1222</v>
      </c>
      <c r="G155" t="s">
        <v>1223</v>
      </c>
      <c r="H155" t="s">
        <v>152</v>
      </c>
      <c r="I155"/>
      <c r="J155" s="23" t="s">
        <v>1214</v>
      </c>
      <c r="L155" t="s">
        <v>1222</v>
      </c>
      <c r="N155" s="42" t="s">
        <v>1223</v>
      </c>
      <c r="O155" t="s">
        <v>152</v>
      </c>
      <c r="Q155" s="22" t="s">
        <v>1214</v>
      </c>
      <c r="S155" t="s">
        <v>1222</v>
      </c>
      <c r="U155" t="s">
        <v>1223</v>
      </c>
      <c r="V155" t="s">
        <v>152</v>
      </c>
      <c r="X155" t="s">
        <v>1214</v>
      </c>
    </row>
    <row r="156" spans="1:32" ht="24" x14ac:dyDescent="0.55000000000000004">
      <c r="A156" s="13" t="str">
        <f t="shared" ref="A156:A181" si="35">_xlfn.CONCAT("/* ",B156, " */   ","[ac(""",""", ""","","cp0","""",","""")],")</f>
        <v>/* 1 */   [ac("", "cp0","")],</v>
      </c>
      <c r="B156" s="13">
        <v>1</v>
      </c>
      <c r="C156" s="14" t="str">
        <f t="shared" ref="C156:C181" si="36">IF(D156="","",IF(F156="",A156,_xlfn.CONCAT("/* ",B156,"*/      ",E156:AF156)))</f>
        <v>/* 1*/      [ac("Do", "cp14",""), ac("Sol","cp90",""), ac("Fa","cp150",""), ac("Do","cp250","")],</v>
      </c>
      <c r="D156" s="14" t="s">
        <v>1194</v>
      </c>
      <c r="E156" s="72" t="s">
        <v>1211</v>
      </c>
      <c r="F156" s="38" t="str">
        <f t="shared" ref="F156:F181" si="37">IF(E127="","",E127)</f>
        <v>Do</v>
      </c>
      <c r="G156" s="44" t="s">
        <v>1212</v>
      </c>
      <c r="H156" s="38">
        <f>IF(F156="","",14)</f>
        <v>14</v>
      </c>
      <c r="I156" s="44" t="s">
        <v>1213</v>
      </c>
      <c r="J156" s="21" t="str">
        <f>IF(F127="","",F127)</f>
        <v/>
      </c>
      <c r="K156" s="73" t="str">
        <f>IF(F156&lt;&gt;"",IF(L156="",""")],","""), ac("""),"")</f>
        <v>"), ac("</v>
      </c>
      <c r="L156" s="47" t="str">
        <f t="shared" ref="L156:L181" si="38">IF(G127="","",G127)</f>
        <v>Sol</v>
      </c>
      <c r="M156" s="52" t="str">
        <f t="shared" ref="M156:M181" si="39">IF(L156="","",""",""")</f>
        <v>","</v>
      </c>
      <c r="N156" s="53" t="str">
        <f t="shared" ref="N156:N181" si="40">IF(L156="","","cp")</f>
        <v>cp</v>
      </c>
      <c r="O156" s="47">
        <f>IF(L156="","",90)</f>
        <v>90</v>
      </c>
      <c r="P156" s="53" t="str">
        <f t="shared" ref="P156:P181" si="41">IF(L156="","",""",""")</f>
        <v>","</v>
      </c>
      <c r="Q156" s="25" t="str">
        <f t="shared" ref="Q156:Q181" si="42">IF(H127="","",H127)</f>
        <v/>
      </c>
      <c r="R156" s="73" t="str">
        <f t="shared" ref="R156:R181" si="43">IF(L156&lt;&gt;"",IF(S156="",""")],","""), ac("""),"")</f>
        <v>"), ac("</v>
      </c>
      <c r="S156" s="38" t="str">
        <f t="shared" ref="S156:S181" si="44">IF(I127="","",I127)</f>
        <v>Fa</v>
      </c>
      <c r="T156" s="44" t="str">
        <f t="shared" ref="T156:T181" si="45">IF(S156="","",""",""")</f>
        <v>","</v>
      </c>
      <c r="U156" s="44" t="str">
        <f t="shared" ref="U156:U181" si="46">IF(S156="","","cp")</f>
        <v>cp</v>
      </c>
      <c r="V156" s="38">
        <f>IF(S156="","",150)</f>
        <v>150</v>
      </c>
      <c r="W156" s="32" t="str">
        <f t="shared" ref="W156:W181" si="47">IF(S156="","",""",""")</f>
        <v>","</v>
      </c>
      <c r="X156" s="21" t="str">
        <f t="shared" ref="X156:X181" si="48">IF(J127="","",J127)</f>
        <v/>
      </c>
      <c r="Y156" s="73" t="str">
        <f t="shared" ref="Y156:Y181" si="49">IF(S156&lt;&gt;"",IF(Z156="",""")],","""), ac("""),"")</f>
        <v>"), ac("</v>
      </c>
      <c r="Z156" s="25" t="str">
        <f t="shared" ref="Z156:Z181" si="50">IF(K127="","",K127)</f>
        <v>Do</v>
      </c>
      <c r="AA156" s="25" t="str">
        <f t="shared" ref="AA156:AA181" si="51">IF(Z156="","",""",""")</f>
        <v>","</v>
      </c>
      <c r="AB156" s="25" t="str">
        <f t="shared" ref="AB156:AB181" si="52">IF(Z156="","","cp")</f>
        <v>cp</v>
      </c>
      <c r="AC156" s="25">
        <f>IF(Z156="","",250)</f>
        <v>250</v>
      </c>
      <c r="AD156" s="25" t="str">
        <f t="shared" ref="AD156:AD181" si="53">IF(Z156="","",""",""")</f>
        <v>","</v>
      </c>
      <c r="AE156" s="25" t="str">
        <f t="shared" ref="AE156:AE181" si="54">IF(L127="","",L127)</f>
        <v/>
      </c>
      <c r="AF156" s="73" t="str">
        <f t="shared" ref="AF156:AF181" si="55">IF(Z156&lt;&gt;"",IF(AG156="",""")],","), ac("),"")</f>
        <v>")],</v>
      </c>
    </row>
    <row r="157" spans="1:32" ht="24" x14ac:dyDescent="0.55000000000000004">
      <c r="A157" s="13" t="str">
        <f t="shared" si="35"/>
        <v>/* 2 */   [ac("", "cp0","")],</v>
      </c>
      <c r="B157" s="13">
        <f>+B156+1</f>
        <v>2</v>
      </c>
      <c r="C157" s="14" t="str">
        <f t="shared" si="36"/>
        <v>/* 2*/      [ac("La", "cp14","m")],</v>
      </c>
      <c r="D157" s="14" t="s">
        <v>1194</v>
      </c>
      <c r="E157" s="72" t="s">
        <v>1211</v>
      </c>
      <c r="F157" s="46" t="str">
        <f t="shared" si="37"/>
        <v>La</v>
      </c>
      <c r="G157" s="45" t="s">
        <v>1212</v>
      </c>
      <c r="H157" s="46">
        <f t="shared" ref="H157:H181" si="56">IF(F157="","",14)</f>
        <v>14</v>
      </c>
      <c r="I157" s="45" t="s">
        <v>1213</v>
      </c>
      <c r="J157" s="24" t="str">
        <f>IF(F128="","",F128)</f>
        <v>m</v>
      </c>
      <c r="K157" s="73" t="str">
        <f t="shared" ref="K157:K181" si="57">IF(F157&lt;&gt;"",IF(L157="",""")],","""), ac("""),"")</f>
        <v>")],</v>
      </c>
      <c r="L157" s="48" t="str">
        <f t="shared" si="38"/>
        <v/>
      </c>
      <c r="M157" s="54" t="str">
        <f t="shared" si="39"/>
        <v/>
      </c>
      <c r="N157" s="55" t="str">
        <f t="shared" si="40"/>
        <v/>
      </c>
      <c r="O157" s="48" t="str">
        <f t="shared" ref="O157:O181" si="58">IF(L157="","",90)</f>
        <v/>
      </c>
      <c r="P157" s="55" t="str">
        <f t="shared" si="41"/>
        <v/>
      </c>
      <c r="Q157" s="26" t="str">
        <f t="shared" si="42"/>
        <v/>
      </c>
      <c r="R157" s="73" t="str">
        <f t="shared" si="43"/>
        <v/>
      </c>
      <c r="S157" s="46" t="str">
        <f t="shared" si="44"/>
        <v/>
      </c>
      <c r="T157" s="45" t="str">
        <f t="shared" si="45"/>
        <v/>
      </c>
      <c r="U157" s="45" t="str">
        <f t="shared" si="46"/>
        <v/>
      </c>
      <c r="V157" s="46" t="str">
        <f t="shared" ref="V157:V181" si="59">IF(S157="","",150)</f>
        <v/>
      </c>
      <c r="W157" s="45" t="str">
        <f t="shared" si="47"/>
        <v/>
      </c>
      <c r="X157" s="24" t="str">
        <f t="shared" si="48"/>
        <v/>
      </c>
      <c r="Y157" s="73" t="str">
        <f t="shared" si="49"/>
        <v/>
      </c>
      <c r="Z157" s="26" t="str">
        <f t="shared" si="50"/>
        <v/>
      </c>
      <c r="AA157" s="26" t="str">
        <f t="shared" si="51"/>
        <v/>
      </c>
      <c r="AB157" s="26" t="str">
        <f t="shared" si="52"/>
        <v/>
      </c>
      <c r="AC157" s="26" t="str">
        <f t="shared" ref="AC157:AC181" si="60">IF(Z157="","",250)</f>
        <v/>
      </c>
      <c r="AD157" s="26" t="str">
        <f t="shared" si="53"/>
        <v/>
      </c>
      <c r="AE157" s="26" t="str">
        <f t="shared" si="54"/>
        <v/>
      </c>
      <c r="AF157" s="73" t="str">
        <f t="shared" si="55"/>
        <v/>
      </c>
    </row>
    <row r="158" spans="1:32" ht="24" x14ac:dyDescent="0.55000000000000004">
      <c r="A158" s="13" t="str">
        <f t="shared" si="35"/>
        <v>/* 3 */   [ac("", "cp0","")],</v>
      </c>
      <c r="B158" s="13">
        <f t="shared" ref="B158:B181" si="61">+B157+1</f>
        <v>3</v>
      </c>
      <c r="C158" s="14" t="str">
        <f t="shared" si="36"/>
        <v>/* 3*/      [ac("Re", "cp14","m"), ac("La","cp90","m"), ac("Fa","cp150",""), ac("Mi","cp250","")],</v>
      </c>
      <c r="D158" s="14" t="s">
        <v>1194</v>
      </c>
      <c r="E158" s="72" t="s">
        <v>1211</v>
      </c>
      <c r="F158" s="38" t="str">
        <f t="shared" si="37"/>
        <v>Re</v>
      </c>
      <c r="G158" s="44" t="s">
        <v>1212</v>
      </c>
      <c r="H158" s="38">
        <f t="shared" si="56"/>
        <v>14</v>
      </c>
      <c r="I158" s="44" t="s">
        <v>1213</v>
      </c>
      <c r="J158" s="21" t="str">
        <f>IF(F129="","",F129)</f>
        <v>m</v>
      </c>
      <c r="K158" s="73" t="str">
        <f t="shared" si="57"/>
        <v>"), ac("</v>
      </c>
      <c r="L158" s="47" t="str">
        <f t="shared" si="38"/>
        <v>La</v>
      </c>
      <c r="M158" s="52" t="str">
        <f t="shared" si="39"/>
        <v>","</v>
      </c>
      <c r="N158" s="53" t="str">
        <f t="shared" si="40"/>
        <v>cp</v>
      </c>
      <c r="O158" s="47">
        <f t="shared" si="58"/>
        <v>90</v>
      </c>
      <c r="P158" s="53" t="str">
        <f t="shared" si="41"/>
        <v>","</v>
      </c>
      <c r="Q158" s="25" t="str">
        <f t="shared" si="42"/>
        <v>m</v>
      </c>
      <c r="R158" s="73" t="str">
        <f t="shared" si="43"/>
        <v>"), ac("</v>
      </c>
      <c r="S158" s="38" t="str">
        <f t="shared" si="44"/>
        <v>Fa</v>
      </c>
      <c r="T158" s="44" t="str">
        <f t="shared" si="45"/>
        <v>","</v>
      </c>
      <c r="U158" s="44" t="str">
        <f t="shared" si="46"/>
        <v>cp</v>
      </c>
      <c r="V158" s="38">
        <f t="shared" si="59"/>
        <v>150</v>
      </c>
      <c r="W158" s="44" t="str">
        <f t="shared" si="47"/>
        <v>","</v>
      </c>
      <c r="X158" s="21" t="str">
        <f t="shared" si="48"/>
        <v/>
      </c>
      <c r="Y158" s="73" t="str">
        <f t="shared" si="49"/>
        <v>"), ac("</v>
      </c>
      <c r="Z158" s="25" t="str">
        <f t="shared" si="50"/>
        <v>Mi</v>
      </c>
      <c r="AA158" s="25" t="str">
        <f t="shared" si="51"/>
        <v>","</v>
      </c>
      <c r="AB158" s="25" t="str">
        <f t="shared" si="52"/>
        <v>cp</v>
      </c>
      <c r="AC158" s="25">
        <f t="shared" si="60"/>
        <v>250</v>
      </c>
      <c r="AD158" s="25" t="str">
        <f t="shared" si="53"/>
        <v>","</v>
      </c>
      <c r="AE158" s="25" t="str">
        <f t="shared" si="54"/>
        <v/>
      </c>
      <c r="AF158" s="73" t="str">
        <f t="shared" si="55"/>
        <v>")],</v>
      </c>
    </row>
    <row r="159" spans="1:32" ht="24" x14ac:dyDescent="0.55000000000000004">
      <c r="A159" s="13" t="str">
        <f t="shared" si="35"/>
        <v>/* 4 */   [ac("", "cp0","")],</v>
      </c>
      <c r="B159" s="13">
        <f t="shared" si="61"/>
        <v>4</v>
      </c>
      <c r="C159" s="14" t="str">
        <f t="shared" si="36"/>
        <v>/* 4*/      [ac("Mi", "cp14","7"), ac("La","cp90","m")],</v>
      </c>
      <c r="D159" s="14" t="s">
        <v>1194</v>
      </c>
      <c r="E159" s="72" t="s">
        <v>1211</v>
      </c>
      <c r="F159" s="46" t="str">
        <f t="shared" si="37"/>
        <v>Mi</v>
      </c>
      <c r="G159" s="45" t="s">
        <v>1212</v>
      </c>
      <c r="H159" s="46">
        <f t="shared" si="56"/>
        <v>14</v>
      </c>
      <c r="I159" s="45" t="s">
        <v>1213</v>
      </c>
      <c r="J159" s="24">
        <f t="shared" ref="J159" si="62">IF(F130="","",F130)</f>
        <v>7</v>
      </c>
      <c r="K159" s="73" t="str">
        <f t="shared" si="57"/>
        <v>"), ac("</v>
      </c>
      <c r="L159" s="48" t="str">
        <f t="shared" si="38"/>
        <v>La</v>
      </c>
      <c r="M159" s="54" t="str">
        <f t="shared" si="39"/>
        <v>","</v>
      </c>
      <c r="N159" s="55" t="str">
        <f t="shared" si="40"/>
        <v>cp</v>
      </c>
      <c r="O159" s="48">
        <f t="shared" si="58"/>
        <v>90</v>
      </c>
      <c r="P159" s="55" t="str">
        <f t="shared" si="41"/>
        <v>","</v>
      </c>
      <c r="Q159" s="26" t="str">
        <f t="shared" si="42"/>
        <v>m</v>
      </c>
      <c r="R159" s="73" t="str">
        <f t="shared" si="43"/>
        <v>")],</v>
      </c>
      <c r="S159" s="46" t="str">
        <f t="shared" si="44"/>
        <v/>
      </c>
      <c r="T159" s="45" t="str">
        <f t="shared" si="45"/>
        <v/>
      </c>
      <c r="U159" s="45" t="str">
        <f t="shared" si="46"/>
        <v/>
      </c>
      <c r="V159" s="46" t="str">
        <f t="shared" si="59"/>
        <v/>
      </c>
      <c r="W159" s="45" t="str">
        <f t="shared" si="47"/>
        <v/>
      </c>
      <c r="X159" s="24" t="str">
        <f t="shared" si="48"/>
        <v/>
      </c>
      <c r="Y159" s="73" t="str">
        <f t="shared" si="49"/>
        <v/>
      </c>
      <c r="Z159" s="26" t="str">
        <f t="shared" si="50"/>
        <v/>
      </c>
      <c r="AA159" s="26" t="str">
        <f t="shared" si="51"/>
        <v/>
      </c>
      <c r="AB159" s="26" t="str">
        <f t="shared" si="52"/>
        <v/>
      </c>
      <c r="AC159" s="26" t="str">
        <f t="shared" si="60"/>
        <v/>
      </c>
      <c r="AD159" s="26" t="str">
        <f t="shared" si="53"/>
        <v/>
      </c>
      <c r="AE159" s="26" t="str">
        <f t="shared" si="54"/>
        <v/>
      </c>
      <c r="AF159" s="73" t="str">
        <f t="shared" si="55"/>
        <v/>
      </c>
    </row>
    <row r="160" spans="1:32" ht="24" x14ac:dyDescent="0.55000000000000004">
      <c r="A160" s="13" t="str">
        <f t="shared" si="35"/>
        <v>/* 5 */   [ac("", "cp0","")],</v>
      </c>
      <c r="B160" s="13">
        <f>+B159+1</f>
        <v>5</v>
      </c>
      <c r="C160" s="14" t="str">
        <f t="shared" si="36"/>
        <v>/* 5*/      [ac("Sol", "cp14","7"), ac("Do","cp90","")],</v>
      </c>
      <c r="D160" s="14" t="s">
        <v>1194</v>
      </c>
      <c r="E160" s="72" t="s">
        <v>1211</v>
      </c>
      <c r="F160" s="38" t="str">
        <f t="shared" si="37"/>
        <v>Sol</v>
      </c>
      <c r="G160" s="44" t="s">
        <v>1212</v>
      </c>
      <c r="H160" s="38">
        <f t="shared" si="56"/>
        <v>14</v>
      </c>
      <c r="I160" s="44" t="s">
        <v>1213</v>
      </c>
      <c r="J160" s="21">
        <f>IF(F131="","",F131)</f>
        <v>7</v>
      </c>
      <c r="K160" s="73" t="str">
        <f t="shared" si="57"/>
        <v>"), ac("</v>
      </c>
      <c r="L160" s="47" t="str">
        <f t="shared" si="38"/>
        <v>Do</v>
      </c>
      <c r="M160" s="52" t="str">
        <f t="shared" si="39"/>
        <v>","</v>
      </c>
      <c r="N160" s="53" t="str">
        <f t="shared" si="40"/>
        <v>cp</v>
      </c>
      <c r="O160" s="47">
        <f t="shared" si="58"/>
        <v>90</v>
      </c>
      <c r="P160" s="53" t="str">
        <f t="shared" si="41"/>
        <v>","</v>
      </c>
      <c r="Q160" s="25" t="str">
        <f t="shared" si="42"/>
        <v/>
      </c>
      <c r="R160" s="73" t="str">
        <f t="shared" si="43"/>
        <v>")],</v>
      </c>
      <c r="S160" s="38" t="str">
        <f t="shared" si="44"/>
        <v/>
      </c>
      <c r="T160" s="44" t="str">
        <f t="shared" si="45"/>
        <v/>
      </c>
      <c r="U160" s="44" t="str">
        <f t="shared" si="46"/>
        <v/>
      </c>
      <c r="V160" s="38" t="str">
        <f t="shared" si="59"/>
        <v/>
      </c>
      <c r="W160" s="44" t="str">
        <f t="shared" si="47"/>
        <v/>
      </c>
      <c r="X160" s="21" t="str">
        <f t="shared" si="48"/>
        <v/>
      </c>
      <c r="Y160" s="73" t="str">
        <f t="shared" si="49"/>
        <v/>
      </c>
      <c r="Z160" s="25" t="str">
        <f t="shared" si="50"/>
        <v/>
      </c>
      <c r="AA160" s="25" t="str">
        <f t="shared" si="51"/>
        <v/>
      </c>
      <c r="AB160" s="25" t="str">
        <f t="shared" si="52"/>
        <v/>
      </c>
      <c r="AC160" s="25" t="str">
        <f t="shared" si="60"/>
        <v/>
      </c>
      <c r="AD160" s="25" t="str">
        <f t="shared" si="53"/>
        <v/>
      </c>
      <c r="AE160" s="25" t="str">
        <f t="shared" si="54"/>
        <v/>
      </c>
      <c r="AF160" s="73" t="str">
        <f t="shared" si="55"/>
        <v/>
      </c>
    </row>
    <row r="161" spans="1:32" ht="24" x14ac:dyDescent="0.55000000000000004">
      <c r="A161" s="13" t="str">
        <f t="shared" si="35"/>
        <v>/* 6 */   [ac("", "cp0","")],</v>
      </c>
      <c r="B161" s="13">
        <f t="shared" si="61"/>
        <v>6</v>
      </c>
      <c r="C161" s="14" t="str">
        <f t="shared" si="36"/>
        <v>/* 6*/      [ac("Mi", "cp14","7")],</v>
      </c>
      <c r="D161" s="14" t="s">
        <v>1194</v>
      </c>
      <c r="E161" s="72" t="s">
        <v>1211</v>
      </c>
      <c r="F161" s="46" t="str">
        <f t="shared" si="37"/>
        <v>Mi</v>
      </c>
      <c r="G161" s="45" t="s">
        <v>1212</v>
      </c>
      <c r="H161" s="46">
        <f t="shared" si="56"/>
        <v>14</v>
      </c>
      <c r="I161" s="45" t="s">
        <v>1213</v>
      </c>
      <c r="J161" s="24">
        <f t="shared" ref="J161" si="63">IF(F132="","",F132)</f>
        <v>7</v>
      </c>
      <c r="K161" s="73" t="str">
        <f t="shared" si="57"/>
        <v>")],</v>
      </c>
      <c r="L161" s="48" t="str">
        <f t="shared" si="38"/>
        <v/>
      </c>
      <c r="M161" s="54" t="str">
        <f t="shared" si="39"/>
        <v/>
      </c>
      <c r="N161" s="55" t="str">
        <f t="shared" si="40"/>
        <v/>
      </c>
      <c r="O161" s="48" t="str">
        <f t="shared" si="58"/>
        <v/>
      </c>
      <c r="P161" s="55" t="str">
        <f t="shared" si="41"/>
        <v/>
      </c>
      <c r="Q161" s="26" t="str">
        <f t="shared" si="42"/>
        <v/>
      </c>
      <c r="R161" s="73" t="str">
        <f t="shared" si="43"/>
        <v/>
      </c>
      <c r="S161" s="46" t="str">
        <f t="shared" si="44"/>
        <v/>
      </c>
      <c r="T161" s="45" t="str">
        <f t="shared" si="45"/>
        <v/>
      </c>
      <c r="U161" s="45" t="str">
        <f t="shared" si="46"/>
        <v/>
      </c>
      <c r="V161" s="46" t="str">
        <f t="shared" si="59"/>
        <v/>
      </c>
      <c r="W161" s="45" t="str">
        <f t="shared" si="47"/>
        <v/>
      </c>
      <c r="X161" s="24" t="str">
        <f t="shared" si="48"/>
        <v/>
      </c>
      <c r="Y161" s="73" t="str">
        <f t="shared" si="49"/>
        <v/>
      </c>
      <c r="Z161" s="26" t="str">
        <f t="shared" si="50"/>
        <v/>
      </c>
      <c r="AA161" s="26" t="str">
        <f t="shared" si="51"/>
        <v/>
      </c>
      <c r="AB161" s="26" t="str">
        <f t="shared" si="52"/>
        <v/>
      </c>
      <c r="AC161" s="26" t="str">
        <f t="shared" si="60"/>
        <v/>
      </c>
      <c r="AD161" s="26" t="str">
        <f t="shared" si="53"/>
        <v/>
      </c>
      <c r="AE161" s="26" t="str">
        <f t="shared" si="54"/>
        <v/>
      </c>
      <c r="AF161" s="73" t="str">
        <f t="shared" si="55"/>
        <v/>
      </c>
    </row>
    <row r="162" spans="1:32" ht="24" x14ac:dyDescent="0.55000000000000004">
      <c r="A162" s="13" t="str">
        <f t="shared" si="35"/>
        <v>/* 7 */   [ac("", "cp0","")],</v>
      </c>
      <c r="B162" s="13">
        <f t="shared" si="61"/>
        <v>7</v>
      </c>
      <c r="C162" s="14" t="str">
        <f t="shared" si="36"/>
        <v>/* 7*/      [ac("La", "cp14","m")],</v>
      </c>
      <c r="D162" s="14" t="s">
        <v>1194</v>
      </c>
      <c r="E162" s="72" t="s">
        <v>1211</v>
      </c>
      <c r="F162" s="38" t="str">
        <f t="shared" si="37"/>
        <v>La</v>
      </c>
      <c r="G162" s="44" t="s">
        <v>1212</v>
      </c>
      <c r="H162" s="38">
        <f t="shared" si="56"/>
        <v>14</v>
      </c>
      <c r="I162" s="44" t="s">
        <v>1213</v>
      </c>
      <c r="J162" s="21" t="str">
        <f>IF(F133="","",F133)</f>
        <v>m</v>
      </c>
      <c r="K162" s="73" t="str">
        <f t="shared" si="57"/>
        <v>")],</v>
      </c>
      <c r="L162" s="47" t="str">
        <f t="shared" si="38"/>
        <v/>
      </c>
      <c r="M162" s="52" t="str">
        <f t="shared" si="39"/>
        <v/>
      </c>
      <c r="N162" s="53" t="str">
        <f t="shared" si="40"/>
        <v/>
      </c>
      <c r="O162" s="47" t="str">
        <f t="shared" si="58"/>
        <v/>
      </c>
      <c r="P162" s="53" t="str">
        <f t="shared" si="41"/>
        <v/>
      </c>
      <c r="Q162" s="25" t="str">
        <f t="shared" si="42"/>
        <v/>
      </c>
      <c r="R162" s="73" t="str">
        <f t="shared" si="43"/>
        <v/>
      </c>
      <c r="S162" s="38" t="str">
        <f t="shared" si="44"/>
        <v/>
      </c>
      <c r="T162" s="44" t="str">
        <f t="shared" si="45"/>
        <v/>
      </c>
      <c r="U162" s="44" t="str">
        <f t="shared" si="46"/>
        <v/>
      </c>
      <c r="V162" s="38" t="str">
        <f t="shared" si="59"/>
        <v/>
      </c>
      <c r="W162" s="44" t="str">
        <f t="shared" si="47"/>
        <v/>
      </c>
      <c r="X162" s="21" t="str">
        <f t="shared" si="48"/>
        <v/>
      </c>
      <c r="Y162" s="73" t="str">
        <f t="shared" si="49"/>
        <v/>
      </c>
      <c r="Z162" s="25" t="str">
        <f t="shared" si="50"/>
        <v/>
      </c>
      <c r="AA162" s="25" t="str">
        <f t="shared" si="51"/>
        <v/>
      </c>
      <c r="AB162" s="25" t="str">
        <f t="shared" si="52"/>
        <v/>
      </c>
      <c r="AC162" s="25" t="str">
        <f t="shared" si="60"/>
        <v/>
      </c>
      <c r="AD162" s="25" t="str">
        <f t="shared" si="53"/>
        <v/>
      </c>
      <c r="AE162" s="25" t="str">
        <f t="shared" si="54"/>
        <v/>
      </c>
      <c r="AF162" s="73" t="str">
        <f t="shared" si="55"/>
        <v/>
      </c>
    </row>
    <row r="163" spans="1:32" ht="24" x14ac:dyDescent="0.55000000000000004">
      <c r="A163" s="13" t="str">
        <f t="shared" si="35"/>
        <v>/* 8 */   [ac("", "cp0","")],</v>
      </c>
      <c r="B163" s="13">
        <f t="shared" si="61"/>
        <v>8</v>
      </c>
      <c r="C163" s="14" t="str">
        <f t="shared" si="36"/>
        <v>/* 8*/      [ac("Sol", "cp14","7"), ac("Do","cp90","")],</v>
      </c>
      <c r="D163" s="14" t="s">
        <v>1194</v>
      </c>
      <c r="E163" s="72" t="s">
        <v>1211</v>
      </c>
      <c r="F163" s="46" t="str">
        <f t="shared" si="37"/>
        <v>Sol</v>
      </c>
      <c r="G163" s="45" t="s">
        <v>1212</v>
      </c>
      <c r="H163" s="46">
        <f t="shared" si="56"/>
        <v>14</v>
      </c>
      <c r="I163" s="45" t="s">
        <v>1213</v>
      </c>
      <c r="J163" s="24">
        <f t="shared" ref="J163" si="64">IF(F134="","",F134)</f>
        <v>7</v>
      </c>
      <c r="K163" s="73" t="str">
        <f t="shared" si="57"/>
        <v>"), ac("</v>
      </c>
      <c r="L163" s="48" t="str">
        <f t="shared" si="38"/>
        <v>Do</v>
      </c>
      <c r="M163" s="54" t="str">
        <f t="shared" si="39"/>
        <v>","</v>
      </c>
      <c r="N163" s="55" t="str">
        <f t="shared" si="40"/>
        <v>cp</v>
      </c>
      <c r="O163" s="48">
        <f t="shared" si="58"/>
        <v>90</v>
      </c>
      <c r="P163" s="55" t="str">
        <f t="shared" si="41"/>
        <v>","</v>
      </c>
      <c r="Q163" s="26" t="str">
        <f t="shared" si="42"/>
        <v/>
      </c>
      <c r="R163" s="73" t="str">
        <f t="shared" si="43"/>
        <v>")],</v>
      </c>
      <c r="S163" s="46" t="str">
        <f t="shared" si="44"/>
        <v/>
      </c>
      <c r="T163" s="45" t="str">
        <f t="shared" si="45"/>
        <v/>
      </c>
      <c r="U163" s="45" t="str">
        <f t="shared" si="46"/>
        <v/>
      </c>
      <c r="V163" s="46" t="str">
        <f t="shared" si="59"/>
        <v/>
      </c>
      <c r="W163" s="45" t="str">
        <f t="shared" si="47"/>
        <v/>
      </c>
      <c r="X163" s="24" t="str">
        <f t="shared" si="48"/>
        <v/>
      </c>
      <c r="Y163" s="73" t="str">
        <f t="shared" si="49"/>
        <v/>
      </c>
      <c r="Z163" s="26" t="str">
        <f t="shared" si="50"/>
        <v/>
      </c>
      <c r="AA163" s="26" t="str">
        <f t="shared" si="51"/>
        <v/>
      </c>
      <c r="AB163" s="26" t="str">
        <f t="shared" si="52"/>
        <v/>
      </c>
      <c r="AC163" s="26" t="str">
        <f t="shared" si="60"/>
        <v/>
      </c>
      <c r="AD163" s="26" t="str">
        <f t="shared" si="53"/>
        <v/>
      </c>
      <c r="AE163" s="26" t="str">
        <f t="shared" si="54"/>
        <v/>
      </c>
      <c r="AF163" s="73" t="str">
        <f t="shared" si="55"/>
        <v/>
      </c>
    </row>
    <row r="164" spans="1:32" ht="24" x14ac:dyDescent="0.55000000000000004">
      <c r="A164" s="13" t="str">
        <f t="shared" si="35"/>
        <v>/* 9 */   [ac("", "cp0","")],</v>
      </c>
      <c r="B164" s="13">
        <f>+B163+1</f>
        <v>9</v>
      </c>
      <c r="C164" s="14" t="str">
        <f t="shared" si="36"/>
        <v>/* 9*/      [ac("Mi", "cp14","7")],</v>
      </c>
      <c r="D164" s="14" t="s">
        <v>1194</v>
      </c>
      <c r="E164" s="72" t="s">
        <v>1211</v>
      </c>
      <c r="F164" s="38" t="str">
        <f t="shared" si="37"/>
        <v>Mi</v>
      </c>
      <c r="G164" s="44" t="s">
        <v>1212</v>
      </c>
      <c r="H164" s="38">
        <f t="shared" si="56"/>
        <v>14</v>
      </c>
      <c r="I164" s="44" t="s">
        <v>1213</v>
      </c>
      <c r="J164" s="21">
        <f>IF(F135="","",F135)</f>
        <v>7</v>
      </c>
      <c r="K164" s="73" t="str">
        <f t="shared" si="57"/>
        <v>")],</v>
      </c>
      <c r="L164" s="47" t="str">
        <f t="shared" si="38"/>
        <v/>
      </c>
      <c r="M164" s="52" t="str">
        <f t="shared" si="39"/>
        <v/>
      </c>
      <c r="N164" s="53" t="str">
        <f t="shared" si="40"/>
        <v/>
      </c>
      <c r="O164" s="47" t="str">
        <f t="shared" si="58"/>
        <v/>
      </c>
      <c r="P164" s="53" t="str">
        <f t="shared" si="41"/>
        <v/>
      </c>
      <c r="Q164" s="25" t="str">
        <f t="shared" si="42"/>
        <v/>
      </c>
      <c r="R164" s="73" t="str">
        <f t="shared" si="43"/>
        <v/>
      </c>
      <c r="S164" s="38" t="str">
        <f t="shared" si="44"/>
        <v/>
      </c>
      <c r="T164" s="44" t="str">
        <f t="shared" si="45"/>
        <v/>
      </c>
      <c r="U164" s="44" t="str">
        <f t="shared" si="46"/>
        <v/>
      </c>
      <c r="V164" s="38" t="str">
        <f t="shared" si="59"/>
        <v/>
      </c>
      <c r="W164" s="44" t="str">
        <f t="shared" si="47"/>
        <v/>
      </c>
      <c r="X164" s="21" t="str">
        <f t="shared" si="48"/>
        <v/>
      </c>
      <c r="Y164" s="73" t="str">
        <f t="shared" si="49"/>
        <v/>
      </c>
      <c r="Z164" s="25" t="str">
        <f t="shared" si="50"/>
        <v/>
      </c>
      <c r="AA164" s="25" t="str">
        <f t="shared" si="51"/>
        <v/>
      </c>
      <c r="AB164" s="25" t="str">
        <f t="shared" si="52"/>
        <v/>
      </c>
      <c r="AC164" s="25" t="str">
        <f t="shared" si="60"/>
        <v/>
      </c>
      <c r="AD164" s="25" t="str">
        <f t="shared" si="53"/>
        <v/>
      </c>
      <c r="AE164" s="25" t="str">
        <f t="shared" si="54"/>
        <v/>
      </c>
      <c r="AF164" s="73" t="str">
        <f t="shared" si="55"/>
        <v/>
      </c>
    </row>
    <row r="165" spans="1:32" ht="24" x14ac:dyDescent="0.55000000000000004">
      <c r="A165" s="13" t="str">
        <f t="shared" si="35"/>
        <v>/* 10 */   [ac("", "cp0","")],</v>
      </c>
      <c r="B165" s="13">
        <f t="shared" si="61"/>
        <v>10</v>
      </c>
      <c r="C165" s="14" t="str">
        <f t="shared" si="36"/>
        <v>/* 10*/      [ac("La", "cp14","m")],</v>
      </c>
      <c r="D165" s="14" t="s">
        <v>1194</v>
      </c>
      <c r="E165" s="72" t="s">
        <v>1211</v>
      </c>
      <c r="F165" s="46" t="str">
        <f t="shared" si="37"/>
        <v>La</v>
      </c>
      <c r="G165" s="45" t="s">
        <v>1212</v>
      </c>
      <c r="H165" s="46">
        <f t="shared" si="56"/>
        <v>14</v>
      </c>
      <c r="I165" s="45" t="s">
        <v>1213</v>
      </c>
      <c r="J165" s="24" t="str">
        <f t="shared" ref="J165" si="65">IF(F136="","",F136)</f>
        <v>m</v>
      </c>
      <c r="K165" s="73" t="str">
        <f t="shared" si="57"/>
        <v>")],</v>
      </c>
      <c r="L165" s="48" t="str">
        <f t="shared" si="38"/>
        <v/>
      </c>
      <c r="M165" s="54" t="str">
        <f t="shared" si="39"/>
        <v/>
      </c>
      <c r="N165" s="55" t="str">
        <f t="shared" si="40"/>
        <v/>
      </c>
      <c r="O165" s="48" t="str">
        <f t="shared" si="58"/>
        <v/>
      </c>
      <c r="P165" s="55" t="str">
        <f t="shared" si="41"/>
        <v/>
      </c>
      <c r="Q165" s="26" t="str">
        <f t="shared" si="42"/>
        <v/>
      </c>
      <c r="R165" s="73" t="str">
        <f t="shared" si="43"/>
        <v/>
      </c>
      <c r="S165" s="46" t="str">
        <f t="shared" si="44"/>
        <v/>
      </c>
      <c r="T165" s="45" t="str">
        <f t="shared" si="45"/>
        <v/>
      </c>
      <c r="U165" s="45" t="str">
        <f t="shared" si="46"/>
        <v/>
      </c>
      <c r="V165" s="46" t="str">
        <f t="shared" si="59"/>
        <v/>
      </c>
      <c r="W165" s="45" t="str">
        <f t="shared" si="47"/>
        <v/>
      </c>
      <c r="X165" s="24" t="str">
        <f t="shared" si="48"/>
        <v/>
      </c>
      <c r="Y165" s="73" t="str">
        <f t="shared" si="49"/>
        <v/>
      </c>
      <c r="Z165" s="26" t="str">
        <f t="shared" si="50"/>
        <v/>
      </c>
      <c r="AA165" s="26" t="str">
        <f t="shared" si="51"/>
        <v/>
      </c>
      <c r="AB165" s="26" t="str">
        <f t="shared" si="52"/>
        <v/>
      </c>
      <c r="AC165" s="26" t="str">
        <f t="shared" si="60"/>
        <v/>
      </c>
      <c r="AD165" s="26" t="str">
        <f t="shared" si="53"/>
        <v/>
      </c>
      <c r="AE165" s="26" t="str">
        <f t="shared" si="54"/>
        <v/>
      </c>
      <c r="AF165" s="73" t="str">
        <f t="shared" si="55"/>
        <v/>
      </c>
    </row>
    <row r="166" spans="1:32" ht="24" x14ac:dyDescent="0.55000000000000004">
      <c r="A166" s="13" t="str">
        <f t="shared" si="35"/>
        <v>/* 11 */   [ac("", "cp0","")],</v>
      </c>
      <c r="B166" s="13">
        <f t="shared" si="61"/>
        <v>11</v>
      </c>
      <c r="C166" s="14" t="str">
        <f t="shared" si="36"/>
        <v>/* 11*/      [ac("Do", "cp14",""), ac("Sol","cp90",""), ac("Fa","cp150",""), ac("Do","cp250","")],</v>
      </c>
      <c r="D166" s="14" t="s">
        <v>1194</v>
      </c>
      <c r="E166" s="72" t="s">
        <v>1211</v>
      </c>
      <c r="F166" s="38" t="str">
        <f t="shared" si="37"/>
        <v>Do</v>
      </c>
      <c r="G166" s="44" t="s">
        <v>1212</v>
      </c>
      <c r="H166" s="38">
        <f t="shared" si="56"/>
        <v>14</v>
      </c>
      <c r="I166" s="44" t="s">
        <v>1213</v>
      </c>
      <c r="J166" s="21" t="str">
        <f>IF(F137="","",F137)</f>
        <v/>
      </c>
      <c r="K166" s="73" t="str">
        <f t="shared" si="57"/>
        <v>"), ac("</v>
      </c>
      <c r="L166" s="47" t="str">
        <f t="shared" si="38"/>
        <v>Sol</v>
      </c>
      <c r="M166" s="52" t="str">
        <f t="shared" si="39"/>
        <v>","</v>
      </c>
      <c r="N166" s="53" t="str">
        <f t="shared" si="40"/>
        <v>cp</v>
      </c>
      <c r="O166" s="47">
        <f t="shared" si="58"/>
        <v>90</v>
      </c>
      <c r="P166" s="53" t="str">
        <f t="shared" si="41"/>
        <v>","</v>
      </c>
      <c r="Q166" s="25" t="str">
        <f t="shared" si="42"/>
        <v/>
      </c>
      <c r="R166" s="73" t="str">
        <f t="shared" si="43"/>
        <v>"), ac("</v>
      </c>
      <c r="S166" s="38" t="str">
        <f t="shared" si="44"/>
        <v>Fa</v>
      </c>
      <c r="T166" s="44" t="str">
        <f t="shared" si="45"/>
        <v>","</v>
      </c>
      <c r="U166" s="44" t="str">
        <f t="shared" si="46"/>
        <v>cp</v>
      </c>
      <c r="V166" s="38">
        <f t="shared" si="59"/>
        <v>150</v>
      </c>
      <c r="W166" s="44" t="str">
        <f t="shared" si="47"/>
        <v>","</v>
      </c>
      <c r="X166" s="21" t="str">
        <f t="shared" si="48"/>
        <v/>
      </c>
      <c r="Y166" s="73" t="str">
        <f t="shared" si="49"/>
        <v>"), ac("</v>
      </c>
      <c r="Z166" s="25" t="str">
        <f t="shared" si="50"/>
        <v>Do</v>
      </c>
      <c r="AA166" s="25" t="str">
        <f t="shared" si="51"/>
        <v>","</v>
      </c>
      <c r="AB166" s="25" t="str">
        <f t="shared" si="52"/>
        <v>cp</v>
      </c>
      <c r="AC166" s="25">
        <f t="shared" si="60"/>
        <v>250</v>
      </c>
      <c r="AD166" s="25" t="str">
        <f t="shared" si="53"/>
        <v>","</v>
      </c>
      <c r="AE166" s="25" t="str">
        <f t="shared" si="54"/>
        <v/>
      </c>
      <c r="AF166" s="73" t="str">
        <f t="shared" si="55"/>
        <v>")],</v>
      </c>
    </row>
    <row r="167" spans="1:32" ht="24" x14ac:dyDescent="0.55000000000000004">
      <c r="A167" s="13" t="str">
        <f t="shared" si="35"/>
        <v>/* 12 */   [ac("", "cp0","")],</v>
      </c>
      <c r="B167" s="13">
        <f t="shared" si="61"/>
        <v>12</v>
      </c>
      <c r="C167" s="14" t="str">
        <f t="shared" si="36"/>
        <v/>
      </c>
      <c r="D167" s="14"/>
      <c r="E167" s="72" t="s">
        <v>1211</v>
      </c>
      <c r="F167" s="46" t="str">
        <f t="shared" si="37"/>
        <v/>
      </c>
      <c r="G167" s="45" t="s">
        <v>1212</v>
      </c>
      <c r="H167" s="46" t="str">
        <f t="shared" si="56"/>
        <v/>
      </c>
      <c r="I167" s="45" t="s">
        <v>1213</v>
      </c>
      <c r="J167" s="24" t="str">
        <f t="shared" ref="J167" si="66">IF(F138="","",F138)</f>
        <v/>
      </c>
      <c r="K167" s="73" t="str">
        <f t="shared" si="57"/>
        <v/>
      </c>
      <c r="L167" s="48" t="str">
        <f t="shared" si="38"/>
        <v/>
      </c>
      <c r="M167" s="54" t="str">
        <f t="shared" si="39"/>
        <v/>
      </c>
      <c r="N167" s="55" t="str">
        <f t="shared" si="40"/>
        <v/>
      </c>
      <c r="O167" s="48" t="str">
        <f t="shared" si="58"/>
        <v/>
      </c>
      <c r="P167" s="55" t="str">
        <f t="shared" si="41"/>
        <v/>
      </c>
      <c r="Q167" s="26" t="str">
        <f t="shared" si="42"/>
        <v/>
      </c>
      <c r="R167" s="73" t="str">
        <f t="shared" si="43"/>
        <v/>
      </c>
      <c r="S167" s="46" t="str">
        <f t="shared" si="44"/>
        <v/>
      </c>
      <c r="T167" s="45" t="str">
        <f t="shared" si="45"/>
        <v/>
      </c>
      <c r="U167" s="45" t="str">
        <f t="shared" si="46"/>
        <v/>
      </c>
      <c r="V167" s="46" t="str">
        <f t="shared" si="59"/>
        <v/>
      </c>
      <c r="W167" s="45" t="str">
        <f t="shared" si="47"/>
        <v/>
      </c>
      <c r="X167" s="24" t="str">
        <f t="shared" si="48"/>
        <v/>
      </c>
      <c r="Y167" s="73" t="str">
        <f t="shared" si="49"/>
        <v/>
      </c>
      <c r="Z167" s="26" t="str">
        <f t="shared" si="50"/>
        <v/>
      </c>
      <c r="AA167" s="26" t="str">
        <f t="shared" si="51"/>
        <v/>
      </c>
      <c r="AB167" s="26" t="str">
        <f t="shared" si="52"/>
        <v/>
      </c>
      <c r="AC167" s="26" t="str">
        <f t="shared" si="60"/>
        <v/>
      </c>
      <c r="AD167" s="26" t="str">
        <f t="shared" si="53"/>
        <v/>
      </c>
      <c r="AE167" s="26" t="str">
        <f t="shared" si="54"/>
        <v/>
      </c>
      <c r="AF167" s="73" t="str">
        <f t="shared" si="55"/>
        <v/>
      </c>
    </row>
    <row r="168" spans="1:32" ht="24" x14ac:dyDescent="0.55000000000000004">
      <c r="A168" s="13" t="str">
        <f t="shared" si="35"/>
        <v>/* 13 */   [ac("", "cp0","")],</v>
      </c>
      <c r="B168" s="13">
        <f>+B167+1</f>
        <v>13</v>
      </c>
      <c r="C168" s="14" t="str">
        <f t="shared" si="36"/>
        <v/>
      </c>
      <c r="D168" s="14"/>
      <c r="E168" s="72" t="s">
        <v>1211</v>
      </c>
      <c r="F168" s="38" t="str">
        <f t="shared" si="37"/>
        <v/>
      </c>
      <c r="G168" s="44" t="s">
        <v>1212</v>
      </c>
      <c r="H168" s="38" t="str">
        <f t="shared" si="56"/>
        <v/>
      </c>
      <c r="I168" s="44" t="s">
        <v>1213</v>
      </c>
      <c r="J168" s="21" t="str">
        <f>IF(F139="","",F139)</f>
        <v/>
      </c>
      <c r="K168" s="73" t="str">
        <f t="shared" si="57"/>
        <v/>
      </c>
      <c r="L168" s="47" t="str">
        <f t="shared" si="38"/>
        <v/>
      </c>
      <c r="M168" s="52" t="str">
        <f t="shared" si="39"/>
        <v/>
      </c>
      <c r="N168" s="53" t="str">
        <f t="shared" si="40"/>
        <v/>
      </c>
      <c r="O168" s="47" t="str">
        <f t="shared" si="58"/>
        <v/>
      </c>
      <c r="P168" s="53" t="str">
        <f t="shared" si="41"/>
        <v/>
      </c>
      <c r="Q168" s="25" t="str">
        <f t="shared" si="42"/>
        <v/>
      </c>
      <c r="R168" s="73" t="str">
        <f t="shared" si="43"/>
        <v/>
      </c>
      <c r="S168" s="38" t="str">
        <f t="shared" si="44"/>
        <v/>
      </c>
      <c r="T168" s="44" t="str">
        <f t="shared" si="45"/>
        <v/>
      </c>
      <c r="U168" s="44" t="str">
        <f t="shared" si="46"/>
        <v/>
      </c>
      <c r="V168" s="38" t="str">
        <f t="shared" si="59"/>
        <v/>
      </c>
      <c r="W168" s="44" t="str">
        <f t="shared" si="47"/>
        <v/>
      </c>
      <c r="X168" s="21" t="str">
        <f t="shared" si="48"/>
        <v/>
      </c>
      <c r="Y168" s="73" t="str">
        <f t="shared" si="49"/>
        <v/>
      </c>
      <c r="Z168" s="25" t="str">
        <f t="shared" si="50"/>
        <v/>
      </c>
      <c r="AA168" s="25" t="str">
        <f t="shared" si="51"/>
        <v/>
      </c>
      <c r="AB168" s="25" t="str">
        <f t="shared" si="52"/>
        <v/>
      </c>
      <c r="AC168" s="25" t="str">
        <f t="shared" si="60"/>
        <v/>
      </c>
      <c r="AD168" s="25" t="str">
        <f t="shared" si="53"/>
        <v/>
      </c>
      <c r="AE168" s="25" t="str">
        <f t="shared" si="54"/>
        <v/>
      </c>
      <c r="AF168" s="73" t="str">
        <f t="shared" si="55"/>
        <v/>
      </c>
    </row>
    <row r="169" spans="1:32" ht="24" x14ac:dyDescent="0.55000000000000004">
      <c r="A169" s="13" t="str">
        <f t="shared" si="35"/>
        <v>/* 14 */   [ac("", "cp0","")],</v>
      </c>
      <c r="B169" s="13">
        <f t="shared" si="61"/>
        <v>14</v>
      </c>
      <c r="C169" s="14" t="str">
        <f t="shared" si="36"/>
        <v/>
      </c>
      <c r="D169" s="14"/>
      <c r="E169" s="72" t="s">
        <v>1211</v>
      </c>
      <c r="F169" s="46" t="str">
        <f t="shared" si="37"/>
        <v/>
      </c>
      <c r="G169" s="45" t="s">
        <v>1212</v>
      </c>
      <c r="H169" s="46" t="str">
        <f t="shared" si="56"/>
        <v/>
      </c>
      <c r="I169" s="45" t="s">
        <v>1213</v>
      </c>
      <c r="J169" s="24" t="str">
        <f t="shared" ref="J169" si="67">IF(F140="","",F140)</f>
        <v/>
      </c>
      <c r="K169" s="73" t="str">
        <f t="shared" si="57"/>
        <v/>
      </c>
      <c r="L169" s="48" t="str">
        <f t="shared" si="38"/>
        <v/>
      </c>
      <c r="M169" s="54" t="str">
        <f t="shared" si="39"/>
        <v/>
      </c>
      <c r="N169" s="55" t="str">
        <f t="shared" si="40"/>
        <v/>
      </c>
      <c r="O169" s="48" t="str">
        <f t="shared" si="58"/>
        <v/>
      </c>
      <c r="P169" s="55" t="str">
        <f t="shared" si="41"/>
        <v/>
      </c>
      <c r="Q169" s="26" t="str">
        <f t="shared" si="42"/>
        <v/>
      </c>
      <c r="R169" s="73" t="str">
        <f t="shared" si="43"/>
        <v/>
      </c>
      <c r="S169" s="46" t="str">
        <f t="shared" si="44"/>
        <v/>
      </c>
      <c r="T169" s="45" t="str">
        <f t="shared" si="45"/>
        <v/>
      </c>
      <c r="U169" s="45" t="str">
        <f t="shared" si="46"/>
        <v/>
      </c>
      <c r="V169" s="46" t="str">
        <f t="shared" si="59"/>
        <v/>
      </c>
      <c r="W169" s="45" t="str">
        <f t="shared" si="47"/>
        <v/>
      </c>
      <c r="X169" s="24" t="str">
        <f t="shared" si="48"/>
        <v/>
      </c>
      <c r="Y169" s="73" t="str">
        <f t="shared" si="49"/>
        <v/>
      </c>
      <c r="Z169" s="26" t="str">
        <f t="shared" si="50"/>
        <v/>
      </c>
      <c r="AA169" s="26" t="str">
        <f t="shared" si="51"/>
        <v/>
      </c>
      <c r="AB169" s="26" t="str">
        <f t="shared" si="52"/>
        <v/>
      </c>
      <c r="AC169" s="26" t="str">
        <f t="shared" si="60"/>
        <v/>
      </c>
      <c r="AD169" s="26" t="str">
        <f t="shared" si="53"/>
        <v/>
      </c>
      <c r="AE169" s="26" t="str">
        <f t="shared" si="54"/>
        <v/>
      </c>
      <c r="AF169" s="73" t="str">
        <f t="shared" si="55"/>
        <v/>
      </c>
    </row>
    <row r="170" spans="1:32" ht="24" x14ac:dyDescent="0.55000000000000004">
      <c r="A170" s="13" t="str">
        <f t="shared" si="35"/>
        <v>/* 15 */   [ac("", "cp0","")],</v>
      </c>
      <c r="B170" s="13">
        <f t="shared" si="61"/>
        <v>15</v>
      </c>
      <c r="C170" s="14" t="str">
        <f t="shared" si="36"/>
        <v/>
      </c>
      <c r="D170" s="14"/>
      <c r="E170" s="72" t="s">
        <v>1211</v>
      </c>
      <c r="F170" s="38" t="str">
        <f t="shared" si="37"/>
        <v/>
      </c>
      <c r="G170" s="44" t="s">
        <v>1212</v>
      </c>
      <c r="H170" s="38" t="str">
        <f t="shared" si="56"/>
        <v/>
      </c>
      <c r="I170" s="44" t="s">
        <v>1213</v>
      </c>
      <c r="J170" s="21" t="str">
        <f>IF(F141="","",F141)</f>
        <v/>
      </c>
      <c r="K170" s="73" t="str">
        <f t="shared" si="57"/>
        <v/>
      </c>
      <c r="L170" s="47" t="str">
        <f t="shared" si="38"/>
        <v/>
      </c>
      <c r="M170" s="52" t="str">
        <f t="shared" si="39"/>
        <v/>
      </c>
      <c r="N170" s="53" t="str">
        <f t="shared" si="40"/>
        <v/>
      </c>
      <c r="O170" s="47" t="str">
        <f t="shared" si="58"/>
        <v/>
      </c>
      <c r="P170" s="53" t="str">
        <f t="shared" si="41"/>
        <v/>
      </c>
      <c r="Q170" s="25" t="str">
        <f t="shared" si="42"/>
        <v/>
      </c>
      <c r="R170" s="73" t="str">
        <f t="shared" si="43"/>
        <v/>
      </c>
      <c r="S170" s="38" t="str">
        <f t="shared" si="44"/>
        <v/>
      </c>
      <c r="T170" s="44" t="str">
        <f t="shared" si="45"/>
        <v/>
      </c>
      <c r="U170" s="44" t="str">
        <f t="shared" si="46"/>
        <v/>
      </c>
      <c r="V170" s="38" t="str">
        <f t="shared" si="59"/>
        <v/>
      </c>
      <c r="W170" s="44" t="str">
        <f t="shared" si="47"/>
        <v/>
      </c>
      <c r="X170" s="21" t="str">
        <f t="shared" si="48"/>
        <v/>
      </c>
      <c r="Y170" s="73" t="str">
        <f t="shared" si="49"/>
        <v/>
      </c>
      <c r="Z170" s="25" t="str">
        <f t="shared" si="50"/>
        <v/>
      </c>
      <c r="AA170" s="25" t="str">
        <f t="shared" si="51"/>
        <v/>
      </c>
      <c r="AB170" s="25" t="str">
        <f t="shared" si="52"/>
        <v/>
      </c>
      <c r="AC170" s="25" t="str">
        <f t="shared" si="60"/>
        <v/>
      </c>
      <c r="AD170" s="25" t="str">
        <f t="shared" si="53"/>
        <v/>
      </c>
      <c r="AE170" s="25" t="str">
        <f t="shared" si="54"/>
        <v/>
      </c>
      <c r="AF170" s="73" t="str">
        <f t="shared" si="55"/>
        <v/>
      </c>
    </row>
    <row r="171" spans="1:32" ht="24" x14ac:dyDescent="0.55000000000000004">
      <c r="A171" s="13" t="str">
        <f t="shared" si="35"/>
        <v>/* 16 */   [ac("", "cp0","")],</v>
      </c>
      <c r="B171" s="13">
        <f t="shared" si="61"/>
        <v>16</v>
      </c>
      <c r="C171" s="14" t="str">
        <f t="shared" si="36"/>
        <v/>
      </c>
      <c r="D171" s="14"/>
      <c r="E171" s="72" t="s">
        <v>1211</v>
      </c>
      <c r="F171" s="46" t="str">
        <f t="shared" si="37"/>
        <v/>
      </c>
      <c r="G171" s="45" t="s">
        <v>1212</v>
      </c>
      <c r="H171" s="46" t="str">
        <f t="shared" si="56"/>
        <v/>
      </c>
      <c r="I171" s="45" t="s">
        <v>1213</v>
      </c>
      <c r="J171" s="24" t="str">
        <f t="shared" ref="J171" si="68">IF(F142="","",F142)</f>
        <v/>
      </c>
      <c r="K171" s="73" t="str">
        <f t="shared" si="57"/>
        <v/>
      </c>
      <c r="L171" s="48" t="str">
        <f t="shared" si="38"/>
        <v/>
      </c>
      <c r="M171" s="54" t="str">
        <f t="shared" si="39"/>
        <v/>
      </c>
      <c r="N171" s="55" t="str">
        <f t="shared" si="40"/>
        <v/>
      </c>
      <c r="O171" s="48" t="str">
        <f t="shared" si="58"/>
        <v/>
      </c>
      <c r="P171" s="55" t="str">
        <f t="shared" si="41"/>
        <v/>
      </c>
      <c r="Q171" s="26" t="str">
        <f t="shared" si="42"/>
        <v/>
      </c>
      <c r="R171" s="73" t="str">
        <f t="shared" si="43"/>
        <v/>
      </c>
      <c r="S171" s="46" t="str">
        <f t="shared" si="44"/>
        <v/>
      </c>
      <c r="T171" s="45" t="str">
        <f t="shared" si="45"/>
        <v/>
      </c>
      <c r="U171" s="45" t="str">
        <f t="shared" si="46"/>
        <v/>
      </c>
      <c r="V171" s="46" t="str">
        <f t="shared" si="59"/>
        <v/>
      </c>
      <c r="W171" s="45" t="str">
        <f t="shared" si="47"/>
        <v/>
      </c>
      <c r="X171" s="24" t="str">
        <f t="shared" si="48"/>
        <v/>
      </c>
      <c r="Y171" s="73" t="str">
        <f t="shared" si="49"/>
        <v/>
      </c>
      <c r="Z171" s="26" t="str">
        <f t="shared" si="50"/>
        <v/>
      </c>
      <c r="AA171" s="26" t="str">
        <f t="shared" si="51"/>
        <v/>
      </c>
      <c r="AB171" s="26" t="str">
        <f t="shared" si="52"/>
        <v/>
      </c>
      <c r="AC171" s="26" t="str">
        <f t="shared" si="60"/>
        <v/>
      </c>
      <c r="AD171" s="26" t="str">
        <f t="shared" si="53"/>
        <v/>
      </c>
      <c r="AE171" s="26" t="str">
        <f t="shared" si="54"/>
        <v/>
      </c>
      <c r="AF171" s="73" t="str">
        <f t="shared" si="55"/>
        <v/>
      </c>
    </row>
    <row r="172" spans="1:32" ht="24" x14ac:dyDescent="0.55000000000000004">
      <c r="A172" s="13" t="str">
        <f t="shared" si="35"/>
        <v>/* 17 */   [ac("", "cp0","")],</v>
      </c>
      <c r="B172" s="13">
        <f t="shared" si="61"/>
        <v>17</v>
      </c>
      <c r="C172" s="14" t="str">
        <f t="shared" si="36"/>
        <v/>
      </c>
      <c r="D172" s="14"/>
      <c r="E172" s="72" t="s">
        <v>1211</v>
      </c>
      <c r="F172" s="38" t="str">
        <f t="shared" si="37"/>
        <v/>
      </c>
      <c r="G172" s="44" t="s">
        <v>1212</v>
      </c>
      <c r="H172" s="38" t="str">
        <f t="shared" si="56"/>
        <v/>
      </c>
      <c r="I172" s="44" t="s">
        <v>1213</v>
      </c>
      <c r="J172" s="21" t="str">
        <f>IF(F143="","",F143)</f>
        <v/>
      </c>
      <c r="K172" s="73" t="str">
        <f t="shared" si="57"/>
        <v/>
      </c>
      <c r="L172" s="47" t="str">
        <f t="shared" si="38"/>
        <v/>
      </c>
      <c r="M172" s="52" t="str">
        <f t="shared" si="39"/>
        <v/>
      </c>
      <c r="N172" s="53" t="str">
        <f t="shared" si="40"/>
        <v/>
      </c>
      <c r="O172" s="47" t="str">
        <f t="shared" si="58"/>
        <v/>
      </c>
      <c r="P172" s="53" t="str">
        <f t="shared" si="41"/>
        <v/>
      </c>
      <c r="Q172" s="25" t="str">
        <f t="shared" si="42"/>
        <v/>
      </c>
      <c r="R172" s="73" t="str">
        <f t="shared" si="43"/>
        <v/>
      </c>
      <c r="S172" s="38" t="str">
        <f t="shared" si="44"/>
        <v/>
      </c>
      <c r="T172" s="44" t="str">
        <f t="shared" si="45"/>
        <v/>
      </c>
      <c r="U172" s="44" t="str">
        <f t="shared" si="46"/>
        <v/>
      </c>
      <c r="V172" s="38" t="str">
        <f t="shared" si="59"/>
        <v/>
      </c>
      <c r="W172" s="44" t="str">
        <f t="shared" si="47"/>
        <v/>
      </c>
      <c r="X172" s="21" t="str">
        <f t="shared" si="48"/>
        <v/>
      </c>
      <c r="Y172" s="73" t="str">
        <f t="shared" si="49"/>
        <v/>
      </c>
      <c r="Z172" s="25" t="str">
        <f t="shared" si="50"/>
        <v/>
      </c>
      <c r="AA172" s="25" t="str">
        <f t="shared" si="51"/>
        <v/>
      </c>
      <c r="AB172" s="25" t="str">
        <f t="shared" si="52"/>
        <v/>
      </c>
      <c r="AC172" s="25" t="str">
        <f t="shared" si="60"/>
        <v/>
      </c>
      <c r="AD172" s="25" t="str">
        <f t="shared" si="53"/>
        <v/>
      </c>
      <c r="AE172" s="25" t="str">
        <f t="shared" si="54"/>
        <v/>
      </c>
      <c r="AF172" s="73" t="str">
        <f t="shared" si="55"/>
        <v/>
      </c>
    </row>
    <row r="173" spans="1:32" ht="24" x14ac:dyDescent="0.55000000000000004">
      <c r="A173" s="13" t="str">
        <f t="shared" si="35"/>
        <v>/* 18 */   [ac("", "cp0","")],</v>
      </c>
      <c r="B173" s="13">
        <f t="shared" si="61"/>
        <v>18</v>
      </c>
      <c r="C173" s="14" t="str">
        <f t="shared" si="36"/>
        <v/>
      </c>
      <c r="D173" s="14"/>
      <c r="E173" s="72" t="s">
        <v>1211</v>
      </c>
      <c r="F173" s="46" t="str">
        <f t="shared" si="37"/>
        <v/>
      </c>
      <c r="G173" s="45" t="s">
        <v>1212</v>
      </c>
      <c r="H173" s="46" t="str">
        <f t="shared" si="56"/>
        <v/>
      </c>
      <c r="I173" s="45" t="s">
        <v>1213</v>
      </c>
      <c r="J173" s="24" t="str">
        <f t="shared" ref="J173" si="69">IF(F144="","",F144)</f>
        <v/>
      </c>
      <c r="K173" s="73" t="str">
        <f t="shared" si="57"/>
        <v/>
      </c>
      <c r="L173" s="48" t="str">
        <f t="shared" si="38"/>
        <v/>
      </c>
      <c r="M173" s="54" t="str">
        <f t="shared" si="39"/>
        <v/>
      </c>
      <c r="N173" s="55" t="str">
        <f t="shared" si="40"/>
        <v/>
      </c>
      <c r="O173" s="48" t="str">
        <f t="shared" si="58"/>
        <v/>
      </c>
      <c r="P173" s="55" t="str">
        <f t="shared" si="41"/>
        <v/>
      </c>
      <c r="Q173" s="26" t="str">
        <f t="shared" si="42"/>
        <v/>
      </c>
      <c r="R173" s="73" t="str">
        <f t="shared" si="43"/>
        <v/>
      </c>
      <c r="S173" s="46" t="str">
        <f t="shared" si="44"/>
        <v/>
      </c>
      <c r="T173" s="45" t="str">
        <f t="shared" si="45"/>
        <v/>
      </c>
      <c r="U173" s="45" t="str">
        <f t="shared" si="46"/>
        <v/>
      </c>
      <c r="V173" s="46" t="str">
        <f t="shared" si="59"/>
        <v/>
      </c>
      <c r="W173" s="45" t="str">
        <f t="shared" si="47"/>
        <v/>
      </c>
      <c r="X173" s="24" t="str">
        <f t="shared" si="48"/>
        <v/>
      </c>
      <c r="Y173" s="73" t="str">
        <f t="shared" si="49"/>
        <v/>
      </c>
      <c r="Z173" s="26" t="str">
        <f t="shared" si="50"/>
        <v/>
      </c>
      <c r="AA173" s="26" t="str">
        <f t="shared" si="51"/>
        <v/>
      </c>
      <c r="AB173" s="26" t="str">
        <f t="shared" si="52"/>
        <v/>
      </c>
      <c r="AC173" s="26" t="str">
        <f t="shared" si="60"/>
        <v/>
      </c>
      <c r="AD173" s="26" t="str">
        <f t="shared" si="53"/>
        <v/>
      </c>
      <c r="AE173" s="26" t="str">
        <f t="shared" si="54"/>
        <v/>
      </c>
      <c r="AF173" s="73" t="str">
        <f t="shared" si="55"/>
        <v/>
      </c>
    </row>
    <row r="174" spans="1:32" ht="24" x14ac:dyDescent="0.55000000000000004">
      <c r="A174" s="13" t="str">
        <f t="shared" si="35"/>
        <v>/* 19 */   [ac("", "cp0","")],</v>
      </c>
      <c r="B174" s="13">
        <f t="shared" si="61"/>
        <v>19</v>
      </c>
      <c r="C174" s="14" t="str">
        <f t="shared" si="36"/>
        <v/>
      </c>
      <c r="D174" s="14"/>
      <c r="E174" s="72" t="s">
        <v>1211</v>
      </c>
      <c r="F174" s="38" t="str">
        <f t="shared" si="37"/>
        <v/>
      </c>
      <c r="G174" s="44" t="s">
        <v>1212</v>
      </c>
      <c r="H174" s="38" t="str">
        <f t="shared" si="56"/>
        <v/>
      </c>
      <c r="I174" s="44" t="s">
        <v>1213</v>
      </c>
      <c r="J174" s="21" t="str">
        <f>IF(F145="","",F145)</f>
        <v/>
      </c>
      <c r="K174" s="73" t="str">
        <f t="shared" si="57"/>
        <v/>
      </c>
      <c r="L174" s="47" t="str">
        <f t="shared" si="38"/>
        <v/>
      </c>
      <c r="M174" s="52" t="str">
        <f t="shared" si="39"/>
        <v/>
      </c>
      <c r="N174" s="53" t="str">
        <f t="shared" si="40"/>
        <v/>
      </c>
      <c r="O174" s="47" t="str">
        <f t="shared" si="58"/>
        <v/>
      </c>
      <c r="P174" s="53" t="str">
        <f t="shared" si="41"/>
        <v/>
      </c>
      <c r="Q174" s="25" t="str">
        <f t="shared" si="42"/>
        <v/>
      </c>
      <c r="R174" s="73" t="str">
        <f t="shared" si="43"/>
        <v/>
      </c>
      <c r="S174" s="38" t="str">
        <f t="shared" si="44"/>
        <v/>
      </c>
      <c r="T174" s="44" t="str">
        <f t="shared" si="45"/>
        <v/>
      </c>
      <c r="U174" s="44" t="str">
        <f t="shared" si="46"/>
        <v/>
      </c>
      <c r="V174" s="38" t="str">
        <f t="shared" si="59"/>
        <v/>
      </c>
      <c r="W174" s="44" t="str">
        <f t="shared" si="47"/>
        <v/>
      </c>
      <c r="X174" s="21" t="str">
        <f t="shared" si="48"/>
        <v/>
      </c>
      <c r="Y174" s="73" t="str">
        <f t="shared" si="49"/>
        <v/>
      </c>
      <c r="Z174" s="25" t="str">
        <f t="shared" si="50"/>
        <v/>
      </c>
      <c r="AA174" s="25" t="str">
        <f t="shared" si="51"/>
        <v/>
      </c>
      <c r="AB174" s="25" t="str">
        <f t="shared" si="52"/>
        <v/>
      </c>
      <c r="AC174" s="25" t="str">
        <f t="shared" si="60"/>
        <v/>
      </c>
      <c r="AD174" s="25" t="str">
        <f t="shared" si="53"/>
        <v/>
      </c>
      <c r="AE174" s="25" t="str">
        <f t="shared" si="54"/>
        <v/>
      </c>
      <c r="AF174" s="73" t="str">
        <f t="shared" si="55"/>
        <v/>
      </c>
    </row>
    <row r="175" spans="1:32" ht="24" x14ac:dyDescent="0.55000000000000004">
      <c r="A175" s="13" t="str">
        <f t="shared" si="35"/>
        <v>/* 20 */   [ac("", "cp0","")],</v>
      </c>
      <c r="B175" s="13">
        <f t="shared" si="61"/>
        <v>20</v>
      </c>
      <c r="C175" s="14" t="str">
        <f t="shared" si="36"/>
        <v/>
      </c>
      <c r="D175" s="14"/>
      <c r="E175" s="72" t="s">
        <v>1211</v>
      </c>
      <c r="F175" s="46" t="str">
        <f t="shared" si="37"/>
        <v/>
      </c>
      <c r="G175" s="45" t="s">
        <v>1212</v>
      </c>
      <c r="H175" s="46" t="str">
        <f t="shared" si="56"/>
        <v/>
      </c>
      <c r="I175" s="45" t="s">
        <v>1213</v>
      </c>
      <c r="J175" s="24" t="str">
        <f t="shared" ref="J175" si="70">IF(F146="","",F146)</f>
        <v/>
      </c>
      <c r="K175" s="73" t="str">
        <f t="shared" si="57"/>
        <v/>
      </c>
      <c r="L175" s="48" t="str">
        <f t="shared" si="38"/>
        <v/>
      </c>
      <c r="M175" s="54" t="str">
        <f t="shared" si="39"/>
        <v/>
      </c>
      <c r="N175" s="55" t="str">
        <f t="shared" si="40"/>
        <v/>
      </c>
      <c r="O175" s="48" t="str">
        <f t="shared" si="58"/>
        <v/>
      </c>
      <c r="P175" s="55" t="str">
        <f t="shared" si="41"/>
        <v/>
      </c>
      <c r="Q175" s="26" t="str">
        <f t="shared" si="42"/>
        <v/>
      </c>
      <c r="R175" s="73" t="str">
        <f t="shared" si="43"/>
        <v/>
      </c>
      <c r="S175" s="46" t="str">
        <f t="shared" si="44"/>
        <v/>
      </c>
      <c r="T175" s="45" t="str">
        <f t="shared" si="45"/>
        <v/>
      </c>
      <c r="U175" s="45" t="str">
        <f t="shared" si="46"/>
        <v/>
      </c>
      <c r="V175" s="46" t="str">
        <f t="shared" si="59"/>
        <v/>
      </c>
      <c r="W175" s="45" t="str">
        <f t="shared" si="47"/>
        <v/>
      </c>
      <c r="X175" s="24" t="str">
        <f t="shared" si="48"/>
        <v/>
      </c>
      <c r="Y175" s="73" t="str">
        <f t="shared" si="49"/>
        <v/>
      </c>
      <c r="Z175" s="26" t="str">
        <f t="shared" si="50"/>
        <v/>
      </c>
      <c r="AA175" s="26" t="str">
        <f t="shared" si="51"/>
        <v/>
      </c>
      <c r="AB175" s="26" t="str">
        <f t="shared" si="52"/>
        <v/>
      </c>
      <c r="AC175" s="26" t="str">
        <f t="shared" si="60"/>
        <v/>
      </c>
      <c r="AD175" s="26" t="str">
        <f t="shared" si="53"/>
        <v/>
      </c>
      <c r="AE175" s="26" t="str">
        <f t="shared" si="54"/>
        <v/>
      </c>
      <c r="AF175" s="73" t="str">
        <f t="shared" si="55"/>
        <v/>
      </c>
    </row>
    <row r="176" spans="1:32" ht="24" x14ac:dyDescent="0.55000000000000004">
      <c r="A176" s="13" t="str">
        <f t="shared" si="35"/>
        <v>/* 21 */   [ac("", "cp0","")],</v>
      </c>
      <c r="B176" s="13">
        <f t="shared" si="61"/>
        <v>21</v>
      </c>
      <c r="C176" s="14" t="str">
        <f t="shared" si="36"/>
        <v/>
      </c>
      <c r="D176" s="14"/>
      <c r="E176" s="72" t="s">
        <v>1211</v>
      </c>
      <c r="F176" s="38" t="str">
        <f t="shared" si="37"/>
        <v/>
      </c>
      <c r="G176" s="44" t="s">
        <v>1212</v>
      </c>
      <c r="H176" s="38" t="str">
        <f t="shared" si="56"/>
        <v/>
      </c>
      <c r="I176" s="44" t="s">
        <v>1213</v>
      </c>
      <c r="J176" s="21" t="str">
        <f>IF(F147="","",F147)</f>
        <v/>
      </c>
      <c r="K176" s="73" t="str">
        <f t="shared" si="57"/>
        <v/>
      </c>
      <c r="L176" s="47" t="str">
        <f t="shared" si="38"/>
        <v/>
      </c>
      <c r="M176" s="52" t="str">
        <f t="shared" si="39"/>
        <v/>
      </c>
      <c r="N176" s="53" t="str">
        <f t="shared" si="40"/>
        <v/>
      </c>
      <c r="O176" s="47" t="str">
        <f t="shared" si="58"/>
        <v/>
      </c>
      <c r="P176" s="53" t="str">
        <f t="shared" si="41"/>
        <v/>
      </c>
      <c r="Q176" s="25" t="str">
        <f t="shared" si="42"/>
        <v/>
      </c>
      <c r="R176" s="73" t="str">
        <f t="shared" si="43"/>
        <v/>
      </c>
      <c r="S176" s="38" t="str">
        <f t="shared" si="44"/>
        <v/>
      </c>
      <c r="T176" s="44" t="str">
        <f t="shared" si="45"/>
        <v/>
      </c>
      <c r="U176" s="44" t="str">
        <f t="shared" si="46"/>
        <v/>
      </c>
      <c r="V176" s="38" t="str">
        <f t="shared" si="59"/>
        <v/>
      </c>
      <c r="W176" s="44" t="str">
        <f t="shared" si="47"/>
        <v/>
      </c>
      <c r="X176" s="21" t="str">
        <f t="shared" si="48"/>
        <v/>
      </c>
      <c r="Y176" s="73" t="str">
        <f t="shared" si="49"/>
        <v/>
      </c>
      <c r="Z176" s="25" t="str">
        <f t="shared" si="50"/>
        <v/>
      </c>
      <c r="AA176" s="25" t="str">
        <f t="shared" si="51"/>
        <v/>
      </c>
      <c r="AB176" s="25" t="str">
        <f t="shared" si="52"/>
        <v/>
      </c>
      <c r="AC176" s="25" t="str">
        <f t="shared" si="60"/>
        <v/>
      </c>
      <c r="AD176" s="25" t="str">
        <f t="shared" si="53"/>
        <v/>
      </c>
      <c r="AE176" s="25" t="str">
        <f t="shared" si="54"/>
        <v/>
      </c>
      <c r="AF176" s="73" t="str">
        <f t="shared" si="55"/>
        <v/>
      </c>
    </row>
    <row r="177" spans="1:32" ht="24" x14ac:dyDescent="0.55000000000000004">
      <c r="A177" s="13" t="str">
        <f t="shared" si="35"/>
        <v>/* 22 */   [ac("", "cp0","")],</v>
      </c>
      <c r="B177" s="13">
        <f t="shared" si="61"/>
        <v>22</v>
      </c>
      <c r="C177" s="14" t="str">
        <f t="shared" si="36"/>
        <v/>
      </c>
      <c r="D177" s="14"/>
      <c r="E177" s="72" t="s">
        <v>1211</v>
      </c>
      <c r="F177" s="46" t="str">
        <f t="shared" si="37"/>
        <v/>
      </c>
      <c r="G177" s="45" t="s">
        <v>1212</v>
      </c>
      <c r="H177" s="46" t="str">
        <f t="shared" si="56"/>
        <v/>
      </c>
      <c r="I177" s="45" t="s">
        <v>1213</v>
      </c>
      <c r="J177" s="24" t="str">
        <f t="shared" ref="J177" si="71">IF(F148="","",F148)</f>
        <v/>
      </c>
      <c r="K177" s="73" t="str">
        <f t="shared" si="57"/>
        <v/>
      </c>
      <c r="L177" s="48" t="str">
        <f t="shared" si="38"/>
        <v/>
      </c>
      <c r="M177" s="54" t="str">
        <f t="shared" si="39"/>
        <v/>
      </c>
      <c r="N177" s="55" t="str">
        <f t="shared" si="40"/>
        <v/>
      </c>
      <c r="O177" s="48" t="str">
        <f t="shared" si="58"/>
        <v/>
      </c>
      <c r="P177" s="55" t="str">
        <f t="shared" si="41"/>
        <v/>
      </c>
      <c r="Q177" s="26" t="str">
        <f t="shared" si="42"/>
        <v/>
      </c>
      <c r="R177" s="73" t="str">
        <f t="shared" si="43"/>
        <v/>
      </c>
      <c r="S177" s="46" t="str">
        <f t="shared" si="44"/>
        <v/>
      </c>
      <c r="T177" s="45" t="str">
        <f t="shared" si="45"/>
        <v/>
      </c>
      <c r="U177" s="45" t="str">
        <f t="shared" si="46"/>
        <v/>
      </c>
      <c r="V177" s="46" t="str">
        <f t="shared" si="59"/>
        <v/>
      </c>
      <c r="W177" s="45" t="str">
        <f t="shared" si="47"/>
        <v/>
      </c>
      <c r="X177" s="24" t="str">
        <f t="shared" si="48"/>
        <v/>
      </c>
      <c r="Y177" s="73" t="str">
        <f t="shared" si="49"/>
        <v/>
      </c>
      <c r="Z177" s="26" t="str">
        <f t="shared" si="50"/>
        <v/>
      </c>
      <c r="AA177" s="26" t="str">
        <f t="shared" si="51"/>
        <v/>
      </c>
      <c r="AB177" s="26" t="str">
        <f t="shared" si="52"/>
        <v/>
      </c>
      <c r="AC177" s="26" t="str">
        <f t="shared" si="60"/>
        <v/>
      </c>
      <c r="AD177" s="26" t="str">
        <f t="shared" si="53"/>
        <v/>
      </c>
      <c r="AE177" s="26" t="str">
        <f t="shared" si="54"/>
        <v/>
      </c>
      <c r="AF177" s="73" t="str">
        <f t="shared" si="55"/>
        <v/>
      </c>
    </row>
    <row r="178" spans="1:32" ht="24" x14ac:dyDescent="0.55000000000000004">
      <c r="A178" s="13" t="str">
        <f t="shared" si="35"/>
        <v>/* 23 */   [ac("", "cp0","")],</v>
      </c>
      <c r="B178" s="13">
        <f t="shared" si="61"/>
        <v>23</v>
      </c>
      <c r="C178" s="14" t="str">
        <f t="shared" si="36"/>
        <v/>
      </c>
      <c r="D178" s="14"/>
      <c r="E178" s="72" t="s">
        <v>1211</v>
      </c>
      <c r="F178" s="38" t="str">
        <f t="shared" si="37"/>
        <v/>
      </c>
      <c r="G178" s="44" t="s">
        <v>1212</v>
      </c>
      <c r="H178" s="38" t="str">
        <f t="shared" si="56"/>
        <v/>
      </c>
      <c r="I178" s="44" t="s">
        <v>1213</v>
      </c>
      <c r="J178" s="21" t="str">
        <f>IF(F149="","",F149)</f>
        <v/>
      </c>
      <c r="K178" s="73" t="str">
        <f t="shared" si="57"/>
        <v/>
      </c>
      <c r="L178" s="47" t="str">
        <f t="shared" si="38"/>
        <v/>
      </c>
      <c r="M178" s="52" t="str">
        <f t="shared" si="39"/>
        <v/>
      </c>
      <c r="N178" s="53" t="str">
        <f t="shared" si="40"/>
        <v/>
      </c>
      <c r="O178" s="47" t="str">
        <f t="shared" si="58"/>
        <v/>
      </c>
      <c r="P178" s="53" t="str">
        <f t="shared" si="41"/>
        <v/>
      </c>
      <c r="Q178" s="25" t="str">
        <f t="shared" si="42"/>
        <v/>
      </c>
      <c r="R178" s="73" t="str">
        <f t="shared" si="43"/>
        <v/>
      </c>
      <c r="S178" s="38" t="str">
        <f t="shared" si="44"/>
        <v/>
      </c>
      <c r="T178" s="44" t="str">
        <f t="shared" si="45"/>
        <v/>
      </c>
      <c r="U178" s="44" t="str">
        <f t="shared" si="46"/>
        <v/>
      </c>
      <c r="V178" s="38" t="str">
        <f t="shared" si="59"/>
        <v/>
      </c>
      <c r="W178" s="44" t="str">
        <f t="shared" si="47"/>
        <v/>
      </c>
      <c r="X178" s="21" t="str">
        <f t="shared" si="48"/>
        <v/>
      </c>
      <c r="Y178" s="73" t="str">
        <f t="shared" si="49"/>
        <v/>
      </c>
      <c r="Z178" s="25" t="str">
        <f t="shared" si="50"/>
        <v/>
      </c>
      <c r="AA178" s="25" t="str">
        <f t="shared" si="51"/>
        <v/>
      </c>
      <c r="AB178" s="25" t="str">
        <f t="shared" si="52"/>
        <v/>
      </c>
      <c r="AC178" s="25" t="str">
        <f t="shared" si="60"/>
        <v/>
      </c>
      <c r="AD178" s="25" t="str">
        <f t="shared" si="53"/>
        <v/>
      </c>
      <c r="AE178" s="25" t="str">
        <f t="shared" si="54"/>
        <v/>
      </c>
      <c r="AF178" s="73" t="str">
        <f t="shared" si="55"/>
        <v/>
      </c>
    </row>
    <row r="179" spans="1:32" ht="24" x14ac:dyDescent="0.55000000000000004">
      <c r="A179" s="13" t="str">
        <f t="shared" si="35"/>
        <v>/* 24 */   [ac("", "cp0","")],</v>
      </c>
      <c r="B179" s="13">
        <f t="shared" si="61"/>
        <v>24</v>
      </c>
      <c r="C179" s="14" t="str">
        <f t="shared" si="36"/>
        <v/>
      </c>
      <c r="D179" s="14"/>
      <c r="E179" s="72" t="s">
        <v>1211</v>
      </c>
      <c r="F179" s="46" t="str">
        <f t="shared" si="37"/>
        <v/>
      </c>
      <c r="G179" s="45" t="s">
        <v>1212</v>
      </c>
      <c r="H179" s="46" t="str">
        <f t="shared" si="56"/>
        <v/>
      </c>
      <c r="I179" s="45" t="s">
        <v>1213</v>
      </c>
      <c r="J179" s="24" t="str">
        <f t="shared" ref="J179" si="72">IF(F150="","",F150)</f>
        <v/>
      </c>
      <c r="K179" s="73" t="str">
        <f t="shared" si="57"/>
        <v/>
      </c>
      <c r="L179" s="48" t="str">
        <f t="shared" si="38"/>
        <v/>
      </c>
      <c r="M179" s="54" t="str">
        <f t="shared" si="39"/>
        <v/>
      </c>
      <c r="N179" s="55" t="str">
        <f t="shared" si="40"/>
        <v/>
      </c>
      <c r="O179" s="48" t="str">
        <f t="shared" si="58"/>
        <v/>
      </c>
      <c r="P179" s="55" t="str">
        <f t="shared" si="41"/>
        <v/>
      </c>
      <c r="Q179" s="26" t="str">
        <f t="shared" si="42"/>
        <v/>
      </c>
      <c r="R179" s="73" t="str">
        <f t="shared" si="43"/>
        <v/>
      </c>
      <c r="S179" s="46" t="str">
        <f t="shared" si="44"/>
        <v/>
      </c>
      <c r="T179" s="45" t="str">
        <f t="shared" si="45"/>
        <v/>
      </c>
      <c r="U179" s="45" t="str">
        <f t="shared" si="46"/>
        <v/>
      </c>
      <c r="V179" s="46" t="str">
        <f t="shared" si="59"/>
        <v/>
      </c>
      <c r="W179" s="45" t="str">
        <f t="shared" si="47"/>
        <v/>
      </c>
      <c r="X179" s="24" t="str">
        <f t="shared" si="48"/>
        <v/>
      </c>
      <c r="Y179" s="73" t="str">
        <f t="shared" si="49"/>
        <v/>
      </c>
      <c r="Z179" s="26" t="str">
        <f t="shared" si="50"/>
        <v/>
      </c>
      <c r="AA179" s="26" t="str">
        <f t="shared" si="51"/>
        <v/>
      </c>
      <c r="AB179" s="26" t="str">
        <f t="shared" si="52"/>
        <v/>
      </c>
      <c r="AC179" s="26" t="str">
        <f t="shared" si="60"/>
        <v/>
      </c>
      <c r="AD179" s="26" t="str">
        <f t="shared" si="53"/>
        <v/>
      </c>
      <c r="AE179" s="26" t="str">
        <f t="shared" si="54"/>
        <v/>
      </c>
      <c r="AF179" s="73" t="str">
        <f t="shared" si="55"/>
        <v/>
      </c>
    </row>
    <row r="180" spans="1:32" ht="24" x14ac:dyDescent="0.55000000000000004">
      <c r="A180" s="13" t="str">
        <f t="shared" si="35"/>
        <v>/* 25 */   [ac("", "cp0","")],</v>
      </c>
      <c r="B180" s="13">
        <f t="shared" si="61"/>
        <v>25</v>
      </c>
      <c r="C180" s="14" t="str">
        <f t="shared" si="36"/>
        <v/>
      </c>
      <c r="D180" s="14"/>
      <c r="E180" s="72" t="s">
        <v>1211</v>
      </c>
      <c r="F180" s="38" t="str">
        <f t="shared" si="37"/>
        <v/>
      </c>
      <c r="G180" s="44" t="s">
        <v>1212</v>
      </c>
      <c r="H180" s="38" t="str">
        <f t="shared" si="56"/>
        <v/>
      </c>
      <c r="I180" s="44" t="s">
        <v>1213</v>
      </c>
      <c r="J180" s="21" t="str">
        <f>IF(F151="","",F151)</f>
        <v/>
      </c>
      <c r="K180" s="73" t="str">
        <f t="shared" si="57"/>
        <v/>
      </c>
      <c r="L180" s="47" t="str">
        <f t="shared" si="38"/>
        <v/>
      </c>
      <c r="M180" s="52" t="str">
        <f t="shared" si="39"/>
        <v/>
      </c>
      <c r="N180" s="53" t="str">
        <f t="shared" si="40"/>
        <v/>
      </c>
      <c r="O180" s="47" t="str">
        <f t="shared" si="58"/>
        <v/>
      </c>
      <c r="P180" s="53" t="str">
        <f t="shared" si="41"/>
        <v/>
      </c>
      <c r="Q180" s="25" t="str">
        <f t="shared" si="42"/>
        <v/>
      </c>
      <c r="R180" s="73" t="str">
        <f t="shared" si="43"/>
        <v/>
      </c>
      <c r="S180" s="38" t="str">
        <f t="shared" si="44"/>
        <v/>
      </c>
      <c r="T180" s="44" t="str">
        <f t="shared" si="45"/>
        <v/>
      </c>
      <c r="U180" s="44" t="str">
        <f t="shared" si="46"/>
        <v/>
      </c>
      <c r="V180" s="38" t="str">
        <f t="shared" si="59"/>
        <v/>
      </c>
      <c r="W180" s="44" t="str">
        <f t="shared" si="47"/>
        <v/>
      </c>
      <c r="X180" s="21" t="str">
        <f t="shared" si="48"/>
        <v/>
      </c>
      <c r="Y180" s="73" t="str">
        <f t="shared" si="49"/>
        <v/>
      </c>
      <c r="Z180" s="25" t="str">
        <f t="shared" si="50"/>
        <v/>
      </c>
      <c r="AA180" s="25" t="str">
        <f t="shared" si="51"/>
        <v/>
      </c>
      <c r="AB180" s="25" t="str">
        <f t="shared" si="52"/>
        <v/>
      </c>
      <c r="AC180" s="25" t="str">
        <f t="shared" si="60"/>
        <v/>
      </c>
      <c r="AD180" s="25" t="str">
        <f t="shared" si="53"/>
        <v/>
      </c>
      <c r="AE180" s="25" t="str">
        <f t="shared" si="54"/>
        <v/>
      </c>
      <c r="AF180" s="73" t="str">
        <f t="shared" si="55"/>
        <v/>
      </c>
    </row>
    <row r="181" spans="1:32" ht="24" x14ac:dyDescent="0.55000000000000004">
      <c r="A181" s="13" t="str">
        <f t="shared" si="35"/>
        <v>/* 26 */   [ac("", "cp0","")],</v>
      </c>
      <c r="B181" s="13">
        <f t="shared" si="61"/>
        <v>26</v>
      </c>
      <c r="C181" s="14" t="str">
        <f t="shared" si="36"/>
        <v/>
      </c>
      <c r="D181" s="14"/>
      <c r="E181" s="72" t="s">
        <v>1211</v>
      </c>
      <c r="F181" s="46" t="str">
        <f t="shared" si="37"/>
        <v/>
      </c>
      <c r="G181" s="45" t="s">
        <v>1212</v>
      </c>
      <c r="H181" s="46" t="str">
        <f t="shared" si="56"/>
        <v/>
      </c>
      <c r="I181" s="45" t="s">
        <v>1213</v>
      </c>
      <c r="J181" s="24" t="str">
        <f t="shared" ref="J181" si="73">IF(F152="","",F152)</f>
        <v/>
      </c>
      <c r="K181" s="73" t="str">
        <f t="shared" si="57"/>
        <v/>
      </c>
      <c r="L181" s="48" t="str">
        <f t="shared" si="38"/>
        <v/>
      </c>
      <c r="M181" s="54" t="str">
        <f t="shared" si="39"/>
        <v/>
      </c>
      <c r="N181" s="55" t="str">
        <f t="shared" si="40"/>
        <v/>
      </c>
      <c r="O181" s="48" t="str">
        <f t="shared" si="58"/>
        <v/>
      </c>
      <c r="P181" s="55" t="str">
        <f t="shared" si="41"/>
        <v/>
      </c>
      <c r="Q181" s="26" t="str">
        <f t="shared" si="42"/>
        <v/>
      </c>
      <c r="R181" s="73" t="str">
        <f t="shared" si="43"/>
        <v/>
      </c>
      <c r="S181" s="46" t="str">
        <f t="shared" si="44"/>
        <v/>
      </c>
      <c r="T181" s="45" t="str">
        <f t="shared" si="45"/>
        <v/>
      </c>
      <c r="U181" s="45" t="str">
        <f t="shared" si="46"/>
        <v/>
      </c>
      <c r="V181" s="46" t="str">
        <f t="shared" si="59"/>
        <v/>
      </c>
      <c r="W181" s="45" t="str">
        <f t="shared" si="47"/>
        <v/>
      </c>
      <c r="X181" s="24" t="str">
        <f t="shared" si="48"/>
        <v/>
      </c>
      <c r="Y181" s="73" t="str">
        <f t="shared" si="49"/>
        <v/>
      </c>
      <c r="Z181" s="26" t="str">
        <f t="shared" si="50"/>
        <v/>
      </c>
      <c r="AA181" s="26" t="str">
        <f t="shared" si="51"/>
        <v/>
      </c>
      <c r="AB181" s="26" t="str">
        <f t="shared" si="52"/>
        <v/>
      </c>
      <c r="AC181" s="26" t="str">
        <f t="shared" si="60"/>
        <v/>
      </c>
      <c r="AD181" s="26" t="str">
        <f t="shared" si="53"/>
        <v/>
      </c>
      <c r="AE181" s="26" t="str">
        <f t="shared" si="54"/>
        <v/>
      </c>
      <c r="AF181" s="73" t="str">
        <f t="shared" si="55"/>
        <v/>
      </c>
    </row>
    <row r="182" spans="1:32" x14ac:dyDescent="0.55000000000000004">
      <c r="C182" s="62" t="s">
        <v>1224</v>
      </c>
      <c r="M182" s="19"/>
      <c r="N182" s="56"/>
      <c r="P182" s="57"/>
    </row>
    <row r="183" spans="1:32" x14ac:dyDescent="0.55000000000000004">
      <c r="C183" s="62" t="s">
        <v>1225</v>
      </c>
      <c r="M183" s="19"/>
      <c r="N183" s="56"/>
    </row>
    <row r="185" spans="1:32" x14ac:dyDescent="0.55000000000000004">
      <c r="C185" s="60" t="s">
        <v>1332</v>
      </c>
    </row>
    <row r="186" spans="1:32" s="13" customFormat="1" x14ac:dyDescent="0.55000000000000004">
      <c r="C186" s="60" t="s">
        <v>1334</v>
      </c>
      <c r="E186"/>
      <c r="F186" s="15"/>
      <c r="G186" s="15"/>
      <c r="H186" s="15"/>
      <c r="I186" s="15"/>
      <c r="J186" s="22"/>
      <c r="K186" s="15"/>
      <c r="L186" s="15"/>
      <c r="M186"/>
      <c r="N186" s="42"/>
      <c r="O186" s="15"/>
      <c r="P186" s="51"/>
      <c r="Q186" s="22"/>
      <c r="R186" s="42"/>
      <c r="S186"/>
      <c r="T186"/>
      <c r="U186"/>
      <c r="V186"/>
      <c r="W186"/>
      <c r="X186"/>
      <c r="Y186" s="15"/>
      <c r="Z186"/>
      <c r="AA186"/>
      <c r="AF186" s="16"/>
    </row>
    <row r="187" spans="1:32" x14ac:dyDescent="0.55000000000000004">
      <c r="C187" s="60" t="s">
        <v>1333</v>
      </c>
    </row>
    <row r="189" spans="1:32" ht="25.5" x14ac:dyDescent="0.55000000000000004">
      <c r="C189" s="65" t="s">
        <v>1343</v>
      </c>
    </row>
    <row r="190" spans="1:32" ht="25.5" x14ac:dyDescent="0.55000000000000004">
      <c r="C190" s="65" t="s">
        <v>1335</v>
      </c>
    </row>
    <row r="191" spans="1:32" ht="25.5" x14ac:dyDescent="0.55000000000000004">
      <c r="C191" s="65" t="s">
        <v>1344</v>
      </c>
    </row>
    <row r="192" spans="1:32" ht="25.5" x14ac:dyDescent="0.55000000000000004">
      <c r="C192" s="65" t="s">
        <v>1345</v>
      </c>
    </row>
    <row r="193" spans="3:32" s="13" customFormat="1" ht="25.5" x14ac:dyDescent="0.55000000000000004">
      <c r="C193" s="65" t="s">
        <v>1346</v>
      </c>
      <c r="E193"/>
      <c r="F193" s="15"/>
      <c r="G193" s="15"/>
      <c r="H193" s="15"/>
      <c r="I193" s="15"/>
      <c r="J193" s="22"/>
      <c r="K193" s="15"/>
      <c r="L193" s="15"/>
      <c r="M193"/>
      <c r="N193" s="42"/>
      <c r="O193" s="15"/>
      <c r="P193" s="51"/>
      <c r="Q193" s="22"/>
      <c r="R193" s="42"/>
      <c r="S193"/>
      <c r="T193"/>
      <c r="U193"/>
      <c r="V193"/>
      <c r="W193"/>
      <c r="X193"/>
      <c r="Y193" s="15"/>
      <c r="Z193"/>
      <c r="AA193"/>
      <c r="AF193" s="16"/>
    </row>
    <row r="194" spans="3:32" s="13" customFormat="1" ht="25.5" x14ac:dyDescent="0.55000000000000004">
      <c r="C194" s="66" t="s">
        <v>1336</v>
      </c>
      <c r="E194"/>
      <c r="F194" s="15"/>
      <c r="G194" s="15"/>
      <c r="H194" s="15"/>
      <c r="I194" s="15"/>
      <c r="J194" s="22"/>
      <c r="K194" s="15"/>
      <c r="L194" s="15"/>
      <c r="M194"/>
      <c r="N194" s="42"/>
      <c r="O194" s="15"/>
      <c r="P194" s="51"/>
      <c r="Q194" s="22"/>
      <c r="R194" s="42"/>
      <c r="S194"/>
      <c r="T194"/>
      <c r="U194"/>
      <c r="V194"/>
      <c r="W194"/>
      <c r="X194"/>
      <c r="Y194" s="15"/>
      <c r="Z194"/>
      <c r="AA194"/>
      <c r="AF194" s="16"/>
    </row>
    <row r="195" spans="3:32" s="13" customFormat="1" ht="25.5" x14ac:dyDescent="0.55000000000000004">
      <c r="C195" s="65" t="s">
        <v>1347</v>
      </c>
      <c r="E195"/>
      <c r="F195" s="15"/>
      <c r="G195" s="15"/>
      <c r="H195" s="15"/>
      <c r="I195" s="15"/>
      <c r="J195" s="22"/>
      <c r="K195" s="15"/>
      <c r="L195" s="15"/>
      <c r="M195"/>
      <c r="N195" s="42"/>
      <c r="O195" s="15"/>
      <c r="P195" s="51"/>
      <c r="Q195" s="22"/>
      <c r="R195" s="42"/>
      <c r="S195"/>
      <c r="T195"/>
      <c r="U195"/>
      <c r="V195"/>
      <c r="W195"/>
      <c r="X195"/>
      <c r="Y195" s="15"/>
      <c r="Z195"/>
      <c r="AA195"/>
      <c r="AF195" s="16"/>
    </row>
    <row r="196" spans="3:32" s="13" customFormat="1" ht="25.5" x14ac:dyDescent="0.55000000000000004">
      <c r="C196" s="66" t="s">
        <v>1299</v>
      </c>
      <c r="E196"/>
      <c r="F196" s="15"/>
      <c r="G196" s="15"/>
      <c r="H196" s="15"/>
      <c r="I196" s="15"/>
      <c r="J196" s="22"/>
      <c r="K196" s="15"/>
      <c r="L196" s="15"/>
      <c r="M196"/>
      <c r="N196" s="42"/>
      <c r="O196" s="15"/>
      <c r="P196" s="51"/>
      <c r="Q196" s="22"/>
      <c r="R196" s="42"/>
      <c r="S196"/>
      <c r="T196"/>
      <c r="U196"/>
      <c r="V196"/>
      <c r="W196"/>
      <c r="X196"/>
      <c r="Y196" s="15"/>
      <c r="Z196"/>
      <c r="AA196"/>
      <c r="AF196" s="16"/>
    </row>
    <row r="197" spans="3:32" s="13" customFormat="1" ht="25.5" x14ac:dyDescent="0.55000000000000004">
      <c r="C197" s="66" t="s">
        <v>1310</v>
      </c>
      <c r="E197"/>
      <c r="F197" s="15"/>
      <c r="G197" s="15"/>
      <c r="H197" s="15"/>
      <c r="I197" s="15"/>
      <c r="J197" s="22"/>
      <c r="K197" s="15"/>
      <c r="L197" s="15"/>
      <c r="M197"/>
      <c r="N197" s="42"/>
      <c r="O197" s="15"/>
      <c r="P197" s="51"/>
      <c r="Q197" s="22"/>
      <c r="R197" s="42"/>
      <c r="S197"/>
      <c r="T197"/>
      <c r="U197"/>
      <c r="V197"/>
      <c r="W197"/>
      <c r="X197"/>
      <c r="Y197" s="15"/>
      <c r="Z197"/>
      <c r="AA197"/>
      <c r="AF197" s="16"/>
    </row>
    <row r="198" spans="3:32" s="13" customFormat="1" ht="25.5" x14ac:dyDescent="0.55000000000000004">
      <c r="C198" s="65" t="s">
        <v>1335</v>
      </c>
      <c r="E198"/>
      <c r="F198" s="15"/>
      <c r="G198" s="15"/>
      <c r="H198" s="15"/>
      <c r="I198" s="15"/>
      <c r="J198" s="22"/>
      <c r="K198" s="15"/>
      <c r="L198" s="15"/>
      <c r="M198"/>
      <c r="N198" s="42"/>
      <c r="O198" s="15"/>
      <c r="P198" s="51"/>
      <c r="Q198" s="22"/>
      <c r="R198" s="42"/>
      <c r="S198"/>
      <c r="T198"/>
      <c r="U198"/>
      <c r="V198"/>
      <c r="W198"/>
      <c r="X198"/>
      <c r="Y198" s="15"/>
      <c r="Z198"/>
      <c r="AA198"/>
      <c r="AF198" s="16"/>
    </row>
    <row r="199" spans="3:32" s="13" customFormat="1" ht="25.5" x14ac:dyDescent="0.55000000000000004">
      <c r="C199" s="65" t="s">
        <v>1348</v>
      </c>
      <c r="E199"/>
      <c r="F199" s="15"/>
      <c r="G199" s="15"/>
      <c r="H199" s="15"/>
      <c r="I199" s="15"/>
      <c r="J199" s="22"/>
      <c r="K199" s="15"/>
      <c r="L199" s="15"/>
      <c r="M199"/>
      <c r="N199" s="42"/>
      <c r="O199" s="15"/>
      <c r="P199" s="51"/>
      <c r="Q199" s="22"/>
      <c r="R199" s="42"/>
      <c r="S199"/>
      <c r="T199"/>
      <c r="U199"/>
      <c r="V199"/>
      <c r="W199"/>
      <c r="X199"/>
      <c r="Y199" s="15"/>
      <c r="Z199"/>
      <c r="AA199"/>
      <c r="AF199" s="16"/>
    </row>
    <row r="200" spans="3:32" s="13" customFormat="1" ht="25.5" x14ac:dyDescent="0.55000000000000004">
      <c r="C200" s="65" t="s">
        <v>1349</v>
      </c>
      <c r="E200"/>
      <c r="F200" s="15"/>
      <c r="G200" s="15"/>
      <c r="H200" s="15"/>
      <c r="I200" s="15"/>
      <c r="J200" s="22"/>
      <c r="K200" s="15"/>
      <c r="L200" s="15"/>
      <c r="M200"/>
      <c r="N200" s="42"/>
      <c r="O200" s="15"/>
      <c r="P200" s="51"/>
      <c r="Q200" s="22"/>
      <c r="R200" s="42"/>
      <c r="S200"/>
      <c r="T200"/>
      <c r="U200"/>
      <c r="V200"/>
      <c r="W200"/>
      <c r="X200"/>
      <c r="Y200" s="15"/>
      <c r="Z200"/>
      <c r="AA200"/>
      <c r="AF200" s="16"/>
    </row>
    <row r="201" spans="3:32" s="13" customFormat="1" ht="25.5" x14ac:dyDescent="0.55000000000000004">
      <c r="C201" s="66" t="s">
        <v>1337</v>
      </c>
      <c r="E201"/>
      <c r="F201" s="15"/>
      <c r="G201" s="15"/>
      <c r="H201" s="15"/>
      <c r="I201" s="15"/>
      <c r="J201" s="22"/>
      <c r="K201" s="15"/>
      <c r="L201" s="15"/>
      <c r="M201"/>
      <c r="N201" s="42"/>
      <c r="O201" s="15"/>
      <c r="P201" s="51"/>
      <c r="Q201" s="22"/>
      <c r="R201" s="42"/>
      <c r="S201"/>
      <c r="T201"/>
      <c r="U201"/>
      <c r="V201"/>
      <c r="W201"/>
      <c r="X201"/>
      <c r="Y201" s="15"/>
      <c r="Z201"/>
      <c r="AA201"/>
      <c r="AF201" s="16"/>
    </row>
    <row r="202" spans="3:32" s="13" customFormat="1" ht="25.5" x14ac:dyDescent="0.55000000000000004">
      <c r="C202" s="65" t="s">
        <v>1350</v>
      </c>
      <c r="E202"/>
      <c r="F202" s="15"/>
      <c r="G202" s="15"/>
      <c r="H202" s="15"/>
      <c r="I202" s="15"/>
      <c r="J202" s="22"/>
      <c r="K202" s="15"/>
      <c r="L202" s="15"/>
      <c r="M202"/>
      <c r="N202" s="42"/>
      <c r="O202" s="15"/>
      <c r="P202" s="51"/>
      <c r="Q202" s="22"/>
      <c r="R202" s="42"/>
      <c r="S202"/>
      <c r="T202"/>
      <c r="U202"/>
      <c r="V202"/>
      <c r="W202"/>
      <c r="X202"/>
      <c r="Y202" s="15"/>
      <c r="Z202"/>
      <c r="AA202"/>
      <c r="AF202" s="16"/>
    </row>
    <row r="203" spans="3:32" s="13" customFormat="1" ht="25.5" x14ac:dyDescent="0.55000000000000004">
      <c r="C203" s="66" t="s">
        <v>1338</v>
      </c>
      <c r="E203"/>
      <c r="F203" s="15"/>
      <c r="G203" s="15"/>
      <c r="H203" s="15"/>
      <c r="I203" s="15"/>
      <c r="J203" s="22"/>
      <c r="K203" s="15"/>
      <c r="L203" s="15"/>
      <c r="M203"/>
      <c r="N203" s="42"/>
      <c r="O203" s="15"/>
      <c r="P203" s="51"/>
      <c r="Q203" s="22"/>
      <c r="R203" s="42"/>
      <c r="S203"/>
      <c r="T203"/>
      <c r="U203"/>
      <c r="V203"/>
      <c r="W203"/>
      <c r="X203"/>
      <c r="Y203" s="15"/>
      <c r="Z203"/>
      <c r="AA203"/>
      <c r="AF203" s="16"/>
    </row>
    <row r="204" spans="3:32" s="13" customFormat="1" ht="25.5" x14ac:dyDescent="0.55000000000000004">
      <c r="C204" s="65" t="s">
        <v>1351</v>
      </c>
      <c r="E204"/>
      <c r="F204" s="15"/>
      <c r="G204" s="15"/>
      <c r="H204" s="15"/>
      <c r="I204" s="15"/>
      <c r="J204" s="22"/>
      <c r="K204" s="15"/>
      <c r="L204" s="15"/>
      <c r="M204"/>
      <c r="N204" s="42"/>
      <c r="O204" s="15"/>
      <c r="P204" s="51"/>
      <c r="Q204" s="22"/>
      <c r="R204" s="42"/>
      <c r="S204"/>
      <c r="T204"/>
      <c r="U204"/>
      <c r="V204"/>
      <c r="W204"/>
      <c r="X204"/>
      <c r="Y204" s="15"/>
      <c r="Z204"/>
      <c r="AA204"/>
      <c r="AF204" s="16"/>
    </row>
    <row r="205" spans="3:32" s="13" customFormat="1" ht="25.5" x14ac:dyDescent="0.55000000000000004">
      <c r="C205" s="66" t="s">
        <v>1310</v>
      </c>
      <c r="E205"/>
      <c r="F205" s="15"/>
      <c r="G205" s="15"/>
      <c r="H205" s="15"/>
      <c r="I205" s="15"/>
      <c r="J205" s="22"/>
      <c r="K205" s="15"/>
      <c r="L205" s="15"/>
      <c r="M205"/>
      <c r="N205" s="42"/>
      <c r="O205" s="15"/>
      <c r="P205" s="51"/>
      <c r="Q205" s="22"/>
      <c r="R205" s="42"/>
      <c r="S205"/>
      <c r="T205"/>
      <c r="U205"/>
      <c r="V205"/>
      <c r="W205"/>
      <c r="X205"/>
      <c r="Y205" s="15"/>
      <c r="Z205"/>
      <c r="AA205"/>
      <c r="AF205" s="16"/>
    </row>
    <row r="206" spans="3:32" s="13" customFormat="1" ht="25.5" x14ac:dyDescent="0.55000000000000004">
      <c r="C206" s="65" t="s">
        <v>1335</v>
      </c>
      <c r="E206"/>
      <c r="F206" s="15"/>
      <c r="G206" s="15"/>
      <c r="H206" s="15"/>
      <c r="I206" s="15"/>
      <c r="J206" s="22"/>
      <c r="K206" s="15"/>
      <c r="L206" s="15"/>
      <c r="M206"/>
      <c r="N206" s="42"/>
      <c r="O206" s="15"/>
      <c r="P206" s="51"/>
      <c r="Q206" s="22"/>
      <c r="R206" s="42"/>
      <c r="S206"/>
      <c r="T206"/>
      <c r="U206"/>
      <c r="V206"/>
      <c r="W206"/>
      <c r="X206"/>
      <c r="Y206" s="15"/>
      <c r="Z206"/>
      <c r="AA206"/>
      <c r="AF206" s="16"/>
    </row>
    <row r="207" spans="3:32" s="13" customFormat="1" ht="25.5" x14ac:dyDescent="0.55000000000000004">
      <c r="C207" s="65" t="s">
        <v>1341</v>
      </c>
      <c r="E207"/>
      <c r="F207" s="15"/>
      <c r="G207" s="15"/>
      <c r="H207" s="15"/>
      <c r="I207" s="15"/>
      <c r="J207" s="22"/>
      <c r="K207" s="15"/>
      <c r="L207" s="15"/>
      <c r="M207"/>
      <c r="N207" s="42"/>
      <c r="O207" s="15"/>
      <c r="P207" s="51"/>
      <c r="Q207" s="22"/>
      <c r="R207" s="42"/>
      <c r="S207"/>
      <c r="T207"/>
      <c r="U207"/>
      <c r="V207"/>
      <c r="W207"/>
      <c r="X207"/>
      <c r="Y207" s="15"/>
      <c r="Z207"/>
      <c r="AA207"/>
      <c r="AF207" s="16"/>
    </row>
    <row r="208" spans="3:32" s="13" customFormat="1" ht="25.5" x14ac:dyDescent="0.55000000000000004">
      <c r="C208" s="65" t="s">
        <v>1352</v>
      </c>
      <c r="E208"/>
      <c r="F208" s="15"/>
      <c r="G208" s="15"/>
      <c r="H208" s="15"/>
      <c r="I208" s="15"/>
      <c r="J208" s="22"/>
      <c r="K208" s="15"/>
      <c r="L208" s="15"/>
      <c r="M208"/>
      <c r="N208" s="42"/>
      <c r="O208" s="15"/>
      <c r="P208" s="51"/>
      <c r="Q208" s="22"/>
      <c r="R208" s="42"/>
      <c r="S208"/>
      <c r="T208"/>
      <c r="U208"/>
      <c r="V208"/>
      <c r="W208"/>
      <c r="X208"/>
      <c r="Y208" s="15"/>
      <c r="Z208"/>
      <c r="AA208"/>
      <c r="AF208" s="16"/>
    </row>
    <row r="209" spans="3:32" s="13" customFormat="1" ht="25.5" x14ac:dyDescent="0.55000000000000004">
      <c r="C209" s="65" t="s">
        <v>1342</v>
      </c>
      <c r="E209"/>
      <c r="F209" s="15"/>
      <c r="G209" s="15"/>
      <c r="H209" s="15"/>
      <c r="I209" s="15"/>
      <c r="J209" s="22"/>
      <c r="K209" s="15"/>
      <c r="L209" s="15"/>
      <c r="M209"/>
      <c r="N209" s="42"/>
      <c r="O209" s="15"/>
      <c r="P209" s="51"/>
      <c r="Q209" s="22"/>
      <c r="R209" s="42"/>
      <c r="S209"/>
      <c r="T209"/>
      <c r="U209"/>
      <c r="V209"/>
      <c r="W209"/>
      <c r="X209"/>
      <c r="Y209" s="15"/>
      <c r="Z209"/>
      <c r="AA209"/>
      <c r="AF209" s="16"/>
    </row>
    <row r="210" spans="3:32" s="13" customFormat="1" ht="25.5" x14ac:dyDescent="0.55000000000000004">
      <c r="C210" s="65" t="s">
        <v>1353</v>
      </c>
      <c r="E210"/>
      <c r="F210" s="15"/>
      <c r="G210" s="15"/>
      <c r="H210" s="15"/>
      <c r="I210" s="15"/>
      <c r="J210" s="22"/>
      <c r="K210" s="15"/>
      <c r="L210" s="15"/>
      <c r="M210"/>
      <c r="N210" s="42"/>
      <c r="O210" s="15"/>
      <c r="P210" s="51"/>
      <c r="Q210" s="22"/>
      <c r="R210" s="42"/>
      <c r="S210"/>
      <c r="T210"/>
      <c r="U210"/>
      <c r="V210"/>
      <c r="W210"/>
      <c r="X210"/>
      <c r="Y210" s="15"/>
      <c r="Z210"/>
      <c r="AA210"/>
      <c r="AF210" s="16"/>
    </row>
    <row r="211" spans="3:32" s="13" customFormat="1" ht="25.5" x14ac:dyDescent="0.55000000000000004">
      <c r="C211" s="65" t="s">
        <v>1354</v>
      </c>
      <c r="E211"/>
      <c r="F211" s="15"/>
      <c r="G211" s="15"/>
      <c r="H211" s="15"/>
      <c r="I211" s="15"/>
      <c r="J211" s="22"/>
      <c r="K211" s="15"/>
      <c r="L211" s="15"/>
      <c r="M211"/>
      <c r="N211" s="42"/>
      <c r="O211" s="15"/>
      <c r="P211" s="51"/>
      <c r="Q211" s="22"/>
      <c r="R211" s="42"/>
      <c r="S211"/>
      <c r="T211"/>
      <c r="U211"/>
      <c r="V211"/>
      <c r="W211"/>
      <c r="X211"/>
      <c r="Y211" s="15"/>
      <c r="Z211"/>
      <c r="AA211"/>
      <c r="AF211" s="16"/>
    </row>
    <row r="212" spans="3:32" s="13" customFormat="1" ht="25.5" x14ac:dyDescent="0.55000000000000004">
      <c r="C212" s="65" t="s">
        <v>1309</v>
      </c>
      <c r="E212"/>
      <c r="F212" s="15"/>
      <c r="G212" s="15"/>
      <c r="H212" s="15"/>
      <c r="I212" s="15"/>
      <c r="J212" s="22"/>
      <c r="K212" s="15"/>
      <c r="L212" s="15"/>
      <c r="M212"/>
      <c r="N212" s="42"/>
      <c r="O212" s="15"/>
      <c r="P212" s="51"/>
      <c r="Q212" s="22"/>
      <c r="R212" s="42"/>
      <c r="S212"/>
      <c r="T212"/>
      <c r="U212"/>
      <c r="V212"/>
      <c r="W212"/>
      <c r="X212"/>
      <c r="Y212" s="15"/>
      <c r="Z212"/>
      <c r="AA212"/>
      <c r="AF212" s="16"/>
    </row>
    <row r="213" spans="3:32" s="13" customFormat="1" ht="25.5" x14ac:dyDescent="0.55000000000000004">
      <c r="C213" s="66" t="s">
        <v>1339</v>
      </c>
      <c r="E213"/>
      <c r="F213" s="15"/>
      <c r="G213" s="15"/>
      <c r="H213" s="15"/>
      <c r="I213" s="15"/>
      <c r="J213" s="22"/>
      <c r="K213" s="15"/>
      <c r="L213" s="15"/>
      <c r="M213"/>
      <c r="N213" s="42"/>
      <c r="O213" s="15"/>
      <c r="P213" s="51"/>
      <c r="Q213" s="22"/>
      <c r="R213" s="42"/>
      <c r="S213"/>
      <c r="T213"/>
      <c r="U213"/>
      <c r="V213"/>
      <c r="W213"/>
      <c r="X213"/>
      <c r="Y213" s="15"/>
      <c r="Z213"/>
      <c r="AA213"/>
      <c r="AF213" s="16"/>
    </row>
    <row r="214" spans="3:32" s="13" customFormat="1" ht="25.5" x14ac:dyDescent="0.55000000000000004">
      <c r="C214" s="65" t="s">
        <v>1355</v>
      </c>
      <c r="E214"/>
      <c r="F214" s="15"/>
      <c r="G214" s="15"/>
      <c r="H214" s="15"/>
      <c r="I214" s="15"/>
      <c r="J214" s="22"/>
      <c r="K214" s="15"/>
      <c r="L214" s="15"/>
      <c r="M214"/>
      <c r="N214" s="42"/>
      <c r="O214" s="15"/>
      <c r="P214" s="51"/>
      <c r="Q214" s="22"/>
      <c r="R214" s="42"/>
      <c r="S214"/>
      <c r="T214"/>
      <c r="U214"/>
      <c r="V214"/>
      <c r="W214"/>
      <c r="X214"/>
      <c r="Y214" s="15"/>
      <c r="Z214"/>
      <c r="AA214"/>
      <c r="AF214" s="16"/>
    </row>
    <row r="215" spans="3:32" s="13" customFormat="1" ht="25.5" x14ac:dyDescent="0.55000000000000004">
      <c r="C215" s="66" t="s">
        <v>1340</v>
      </c>
      <c r="E215"/>
      <c r="F215" s="15"/>
      <c r="G215" s="15"/>
      <c r="H215" s="15"/>
      <c r="I215" s="15"/>
      <c r="J215" s="22"/>
      <c r="K215" s="15"/>
      <c r="L215" s="15"/>
      <c r="M215"/>
      <c r="N215" s="42"/>
      <c r="O215" s="15"/>
      <c r="P215" s="51"/>
      <c r="Q215" s="22"/>
      <c r="R215" s="42"/>
      <c r="S215"/>
      <c r="T215"/>
      <c r="U215"/>
      <c r="V215"/>
      <c r="W215"/>
      <c r="X215"/>
      <c r="Y215" s="15"/>
      <c r="Z215"/>
      <c r="AA215"/>
      <c r="AF215" s="16"/>
    </row>
  </sheetData>
  <pageMargins left="0.7" right="0.7" top="0.75" bottom="0.75" header="0.3" footer="0.3"/>
  <pageSetup orientation="portrait"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45ED76-E73A-4396-818C-75F9A64C90BA}">
  <dimension ref="A1:AF244"/>
  <sheetViews>
    <sheetView tabSelected="1" zoomScale="85" zoomScaleNormal="85" workbookViewId="0">
      <pane ySplit="1" topLeftCell="A15" activePane="bottomLeft" state="frozen"/>
      <selection activeCell="B1" sqref="B1"/>
      <selection pane="bottomLeft" activeCell="C29" sqref="C29"/>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28.5" x14ac:dyDescent="0.65">
      <c r="A1" s="85" t="s">
        <v>1503</v>
      </c>
      <c r="C1" s="86" t="s">
        <v>1451</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ABRAHAM</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"ABRAHAM";</v>
      </c>
      <c r="D53" s="13" t="str">
        <f>find!D19</f>
        <v>ABRAHAM</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find!B19</f>
        <v>abraham</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"Génesis 18,1–5 – Teofanía de Mambré",</v>
      </c>
      <c r="D58" s="13" t="str">
        <f>find!E19</f>
        <v>Génesis 18,1–5 – Teofanía de Mambré</v>
      </c>
    </row>
    <row r="59" spans="2:32" x14ac:dyDescent="0.55000000000000004">
      <c r="C59" s="14" t="str">
        <f>_xlfn.CONCAT("      dbnos: ","""",D59,"""",",")</f>
        <v xml:space="preserve">      dbnos: "8",</v>
      </c>
      <c r="D59" s="13">
        <f>find!A19</f>
        <v>8</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"Hacía calor aquel día",</v>
      </c>
      <c r="D64" s="76" t="s">
        <v>1452</v>
      </c>
      <c r="E64" s="74" t="s">
        <v>1123</v>
      </c>
      <c r="F64" s="79" t="s">
        <v>1214</v>
      </c>
      <c r="G64" s="80"/>
      <c r="H64" s="80"/>
      <c r="I64" s="74"/>
      <c r="J64" s="79"/>
      <c r="K64" s="80"/>
      <c r="L64" s="80"/>
      <c r="M64" s="15"/>
      <c r="O64" s="22"/>
      <c r="P64"/>
      <c r="Q64"/>
      <c r="R64"/>
      <c r="V64" s="15"/>
      <c r="Y64"/>
      <c r="AB64" s="15"/>
      <c r="AF64"/>
    </row>
    <row r="65" spans="2:32" ht="27" x14ac:dyDescent="0.65">
      <c r="B65" s="13">
        <f>+B64+1</f>
        <v>2</v>
      </c>
      <c r="C65" s="14" t="str">
        <f t="shared" si="0"/>
        <v>/* 2 */        "cuando Abraham",</v>
      </c>
      <c r="D65" s="77" t="s">
        <v>1454</v>
      </c>
      <c r="E65" s="75" t="s">
        <v>1178</v>
      </c>
      <c r="F65" s="82" t="s">
        <v>1214</v>
      </c>
      <c r="G65" s="83" t="s">
        <v>1117</v>
      </c>
      <c r="H65" s="83"/>
      <c r="I65" s="75"/>
      <c r="J65" s="82"/>
      <c r="K65" s="83"/>
      <c r="L65" s="83"/>
      <c r="M65" s="15"/>
      <c r="O65" s="22"/>
      <c r="P65"/>
      <c r="Q65"/>
      <c r="R65"/>
      <c r="V65" s="15"/>
      <c r="Y65"/>
      <c r="AB65" s="15"/>
      <c r="AF65"/>
    </row>
    <row r="66" spans="2:32" ht="27" x14ac:dyDescent="0.65">
      <c r="B66" s="13">
        <f t="shared" ref="B66:B90" si="1">+B65+1</f>
        <v>3</v>
      </c>
      <c r="C66" s="14" t="str">
        <f t="shared" si="0"/>
        <v>/* 3 */        "estaba sentado delante de su tienda.",</v>
      </c>
      <c r="D66" s="76" t="s">
        <v>1455</v>
      </c>
      <c r="E66" s="74" t="s">
        <v>1123</v>
      </c>
      <c r="F66" s="79" t="s">
        <v>1214</v>
      </c>
      <c r="G66" s="80"/>
      <c r="H66" s="80"/>
      <c r="I66" s="74"/>
      <c r="J66" s="79"/>
      <c r="K66" s="80"/>
      <c r="L66" s="80"/>
      <c r="M66" s="15"/>
      <c r="O66" s="22"/>
      <c r="P66"/>
      <c r="Q66"/>
      <c r="R66"/>
      <c r="V66" s="15"/>
      <c r="Y66"/>
      <c r="AB66" s="15"/>
      <c r="AF66"/>
    </row>
    <row r="67" spans="2:32" ht="27" x14ac:dyDescent="0.65">
      <c r="B67" s="13">
        <f t="shared" si="1"/>
        <v>4</v>
      </c>
      <c r="C67" s="14" t="str">
        <f t="shared" si="0"/>
        <v>/* 4 */        "Hacía calor aquel día",</v>
      </c>
      <c r="D67" s="77" t="s">
        <v>1452</v>
      </c>
      <c r="E67" s="75"/>
      <c r="F67" s="82"/>
      <c r="G67" s="83"/>
      <c r="H67" s="83"/>
      <c r="I67" s="75"/>
      <c r="J67" s="82"/>
      <c r="K67" s="83"/>
      <c r="L67" s="83"/>
      <c r="M67" s="15"/>
      <c r="O67" s="22"/>
      <c r="P67"/>
      <c r="Q67"/>
      <c r="R67"/>
      <c r="V67" s="15"/>
      <c r="Y67"/>
      <c r="AB67" s="15"/>
      <c r="AF67"/>
    </row>
    <row r="68" spans="2:32" ht="27" x14ac:dyDescent="0.65">
      <c r="B68" s="13">
        <f t="shared" si="1"/>
        <v>5</v>
      </c>
      <c r="C68" s="14" t="str">
        <f t="shared" si="0"/>
        <v>/* 5 */        "cuando Abraham",</v>
      </c>
      <c r="D68" s="76" t="s">
        <v>1454</v>
      </c>
      <c r="E68" s="74" t="s">
        <v>1178</v>
      </c>
      <c r="F68" s="79" t="s">
        <v>1214</v>
      </c>
      <c r="G68" s="80" t="s">
        <v>1117</v>
      </c>
      <c r="H68" s="80"/>
      <c r="I68" s="74"/>
      <c r="J68" s="79"/>
      <c r="K68" s="80"/>
      <c r="L68" s="80"/>
      <c r="M68" s="15"/>
      <c r="O68" s="22"/>
      <c r="P68"/>
      <c r="Q68"/>
      <c r="R68"/>
      <c r="V68" s="15"/>
      <c r="Y68"/>
      <c r="AB68" s="15"/>
      <c r="AF68"/>
    </row>
    <row r="69" spans="2:32" ht="27" x14ac:dyDescent="0.65">
      <c r="B69" s="13">
        <f t="shared" si="1"/>
        <v>6</v>
      </c>
      <c r="C69" s="14" t="str">
        <f t="shared" si="0"/>
        <v>/* 6 */        "estaba sentado",</v>
      </c>
      <c r="D69" s="77" t="s">
        <v>1456</v>
      </c>
      <c r="E69" s="75"/>
      <c r="F69" s="82"/>
      <c r="G69" s="83"/>
      <c r="H69" s="83"/>
      <c r="I69" s="75"/>
      <c r="J69" s="82"/>
      <c r="K69" s="83"/>
      <c r="L69" s="83"/>
      <c r="M69" s="15"/>
      <c r="O69" s="22"/>
      <c r="P69"/>
      <c r="Q69"/>
      <c r="R69"/>
      <c r="V69" s="15"/>
      <c r="Y69"/>
      <c r="AB69" s="15"/>
      <c r="AF69"/>
    </row>
    <row r="70" spans="2:32" ht="27" x14ac:dyDescent="0.65">
      <c r="B70" s="13">
        <f t="shared" si="1"/>
        <v>7</v>
      </c>
      <c r="C70" s="14" t="str">
        <f t="shared" si="0"/>
        <v>/* 7 */        "cerca del encinar de Mambré.",</v>
      </c>
      <c r="D70" s="76" t="s">
        <v>1457</v>
      </c>
      <c r="E70" s="74" t="s">
        <v>1123</v>
      </c>
      <c r="F70" s="79" t="s">
        <v>1214</v>
      </c>
      <c r="G70" s="80"/>
      <c r="H70" s="80"/>
      <c r="I70" s="74"/>
      <c r="J70" s="79"/>
      <c r="K70" s="80"/>
      <c r="L70" s="80"/>
      <c r="M70" s="15"/>
      <c r="O70" s="22"/>
      <c r="P70"/>
      <c r="Q70"/>
      <c r="R70"/>
      <c r="V70" s="15"/>
      <c r="Y70"/>
      <c r="AB70" s="15"/>
      <c r="AF70"/>
    </row>
    <row r="71" spans="2:32" ht="27" x14ac:dyDescent="0.65">
      <c r="B71" s="13">
        <f t="shared" si="1"/>
        <v>8</v>
      </c>
      <c r="C71" s="14" t="str">
        <f t="shared" si="0"/>
        <v>/* 8 */        "Alzando los ojos, miró",</v>
      </c>
      <c r="D71" s="77" t="s">
        <v>1453</v>
      </c>
      <c r="E71" s="75" t="s">
        <v>1217</v>
      </c>
      <c r="F71" s="82"/>
      <c r="G71" s="83" t="s">
        <v>1150</v>
      </c>
      <c r="H71" s="83"/>
      <c r="I71" s="75"/>
      <c r="J71" s="82"/>
      <c r="K71" s="83"/>
      <c r="L71" s="83"/>
      <c r="M71" s="15"/>
      <c r="O71" s="22"/>
      <c r="P71"/>
      <c r="Q71"/>
      <c r="R71"/>
      <c r="V71" s="15"/>
      <c r="Y71"/>
      <c r="AB71" s="15"/>
      <c r="AF71"/>
    </row>
    <row r="72" spans="2:32" ht="27" x14ac:dyDescent="0.65">
      <c r="B72" s="13">
        <f t="shared" si="1"/>
        <v>9</v>
      </c>
      <c r="C72" s="14" t="str">
        <f t="shared" si="0"/>
        <v>/* 9 */        "y tres hombres de pie",</v>
      </c>
      <c r="D72" s="76" t="s">
        <v>1458</v>
      </c>
      <c r="E72" s="74" t="s">
        <v>1117</v>
      </c>
      <c r="F72" s="79"/>
      <c r="G72" s="80"/>
      <c r="H72" s="80"/>
      <c r="I72" s="74"/>
      <c r="J72" s="79"/>
      <c r="K72" s="80"/>
      <c r="L72" s="80"/>
      <c r="M72" s="15"/>
      <c r="O72" s="22"/>
      <c r="P72"/>
      <c r="Q72"/>
      <c r="R72"/>
      <c r="V72" s="15"/>
      <c r="Y72"/>
      <c r="AB72" s="15"/>
      <c r="AF72"/>
    </row>
    <row r="73" spans="2:32" ht="27" x14ac:dyDescent="0.65">
      <c r="B73" s="13">
        <f t="shared" si="1"/>
        <v>10</v>
      </c>
      <c r="C73" s="14" t="str">
        <f t="shared" si="0"/>
        <v>/* 10 */        "estaban delante.",</v>
      </c>
      <c r="D73" s="77" t="s">
        <v>1459</v>
      </c>
      <c r="E73" s="75" t="s">
        <v>1123</v>
      </c>
      <c r="F73" s="82" t="s">
        <v>1214</v>
      </c>
      <c r="G73" s="83"/>
      <c r="H73" s="83"/>
      <c r="I73" s="75"/>
      <c r="J73" s="82"/>
      <c r="K73" s="83"/>
      <c r="L73" s="83"/>
      <c r="M73" s="15"/>
      <c r="O73" s="22"/>
      <c r="P73"/>
      <c r="Q73"/>
      <c r="R73"/>
      <c r="V73" s="15"/>
      <c r="Y73"/>
      <c r="AB73" s="15"/>
      <c r="AF73"/>
    </row>
    <row r="74" spans="2:32" ht="27" x14ac:dyDescent="0.65">
      <c r="B74" s="13">
        <f t="shared" si="1"/>
        <v>11</v>
      </c>
      <c r="C74" s="14" t="str">
        <f t="shared" si="0"/>
        <v>/* 11 */        "En cuanto los vio,",</v>
      </c>
      <c r="D74" s="76" t="s">
        <v>1460</v>
      </c>
      <c r="E74" s="74" t="s">
        <v>1117</v>
      </c>
      <c r="F74" s="79"/>
      <c r="G74" s="80"/>
      <c r="H74" s="80"/>
      <c r="I74" s="74"/>
      <c r="J74" s="79"/>
      <c r="K74" s="80"/>
      <c r="L74" s="80"/>
      <c r="M74" s="15"/>
      <c r="O74" s="22"/>
      <c r="P74"/>
      <c r="Q74"/>
      <c r="R74"/>
      <c r="V74" s="15"/>
      <c r="Y74"/>
      <c r="AB74" s="15"/>
      <c r="AF74"/>
    </row>
    <row r="75" spans="2:32" ht="27" x14ac:dyDescent="0.65">
      <c r="B75" s="13">
        <f t="shared" si="1"/>
        <v>12</v>
      </c>
      <c r="C75" s="14" t="str">
        <f t="shared" si="0"/>
        <v>/* 12 */        "se inclinó hasta el suelo y dijo:",</v>
      </c>
      <c r="D75" s="77" t="s">
        <v>1461</v>
      </c>
      <c r="E75" s="75" t="s">
        <v>1123</v>
      </c>
      <c r="F75" s="82" t="s">
        <v>1214</v>
      </c>
      <c r="G75" s="83"/>
      <c r="H75" s="83"/>
      <c r="I75" s="75"/>
      <c r="J75" s="82"/>
      <c r="K75" s="83"/>
      <c r="L75" s="83"/>
      <c r="M75" s="15"/>
      <c r="O75" s="22"/>
      <c r="P75"/>
      <c r="Q75"/>
      <c r="R75"/>
      <c r="V75" s="15"/>
      <c r="Y75"/>
      <c r="AB75" s="15"/>
      <c r="AF75"/>
    </row>
    <row r="76" spans="2:32" ht="27" x14ac:dyDescent="0.65">
      <c r="B76" s="13">
        <f t="shared" si="1"/>
        <v>13</v>
      </c>
      <c r="C76" s="14" t="str">
        <f t="shared" si="0"/>
        <v>/* 13 */        "«Oh Señor mío,",</v>
      </c>
      <c r="D76" s="76" t="s">
        <v>1462</v>
      </c>
      <c r="E76" s="74" t="s">
        <v>1217</v>
      </c>
      <c r="F76" s="79"/>
      <c r="G76" s="80"/>
      <c r="H76" s="80"/>
      <c r="I76" s="74"/>
      <c r="J76" s="79"/>
      <c r="K76" s="80"/>
      <c r="L76" s="80"/>
      <c r="M76" s="15"/>
      <c r="O76" s="22"/>
      <c r="P76"/>
      <c r="Q76"/>
      <c r="R76"/>
      <c r="V76" s="15"/>
      <c r="Y76"/>
      <c r="AB76" s="15"/>
      <c r="AF76"/>
    </row>
    <row r="77" spans="2:32" ht="27" x14ac:dyDescent="0.65">
      <c r="B77" s="13">
        <f t="shared" si="1"/>
        <v>14</v>
      </c>
      <c r="C77" s="14" t="str">
        <f t="shared" si="0"/>
        <v>/* 14 */        "no pases, te ruego, sin detenerte.",</v>
      </c>
      <c r="D77" s="77" t="s">
        <v>1463</v>
      </c>
      <c r="E77" s="75" t="s">
        <v>1150</v>
      </c>
      <c r="F77" s="82"/>
      <c r="G77" s="83" t="s">
        <v>1117</v>
      </c>
      <c r="H77" s="83"/>
      <c r="I77" s="75"/>
      <c r="J77" s="82"/>
      <c r="K77" s="83"/>
      <c r="L77" s="83"/>
      <c r="M77" s="15"/>
      <c r="O77" s="22"/>
      <c r="P77"/>
      <c r="Q77"/>
      <c r="R77"/>
      <c r="V77" s="15"/>
      <c r="Y77"/>
      <c r="AB77" s="15"/>
      <c r="AF77"/>
    </row>
    <row r="78" spans="2:32" ht="27" x14ac:dyDescent="0.65">
      <c r="B78" s="13">
        <f t="shared" si="1"/>
        <v>15</v>
      </c>
      <c r="C78" s="14" t="str">
        <f t="shared" si="0"/>
        <v>/* 15 */        "«Os traeré un poco de agua,",</v>
      </c>
      <c r="D78" s="76" t="s">
        <v>1464</v>
      </c>
      <c r="E78" s="74" t="s">
        <v>1123</v>
      </c>
      <c r="F78" s="79" t="s">
        <v>1214</v>
      </c>
      <c r="G78" s="80" t="s">
        <v>1117</v>
      </c>
      <c r="H78" s="80"/>
      <c r="I78" s="74"/>
      <c r="J78" s="79"/>
      <c r="K78" s="80"/>
      <c r="L78" s="80"/>
      <c r="M78" s="15"/>
      <c r="O78" s="22"/>
      <c r="P78"/>
      <c r="Q78"/>
      <c r="R78"/>
      <c r="V78" s="15"/>
      <c r="Y78"/>
      <c r="AB78" s="15"/>
      <c r="AF78"/>
    </row>
    <row r="79" spans="2:32" ht="27" x14ac:dyDescent="0.65">
      <c r="B79" s="13">
        <f t="shared" si="1"/>
        <v>16</v>
      </c>
      <c r="C79" s="14" t="str">
        <f t="shared" si="0"/>
        <v>/* 16 */        "os lavaré los pies",</v>
      </c>
      <c r="D79" s="77" t="s">
        <v>1465</v>
      </c>
      <c r="E79" s="75"/>
      <c r="F79" s="82"/>
      <c r="G79" s="83"/>
      <c r="H79" s="83"/>
      <c r="I79" s="75"/>
      <c r="J79" s="82"/>
      <c r="K79" s="83"/>
      <c r="L79" s="83"/>
      <c r="M79" s="15"/>
      <c r="O79" s="22"/>
      <c r="P79"/>
      <c r="Q79"/>
      <c r="R79"/>
      <c r="V79" s="15"/>
      <c r="Y79"/>
      <c r="AB79" s="15"/>
      <c r="AF79"/>
    </row>
    <row r="80" spans="2:32" ht="27" x14ac:dyDescent="0.65">
      <c r="B80" s="13">
        <f t="shared" si="1"/>
        <v>17</v>
      </c>
      <c r="C80" s="14" t="str">
        <f t="shared" si="0"/>
        <v>/* 17 */        "y reposaréis a la sombra.",</v>
      </c>
      <c r="D80" s="76" t="s">
        <v>1466</v>
      </c>
      <c r="E80" s="74" t="s">
        <v>1123</v>
      </c>
      <c r="F80" s="79" t="s">
        <v>1214</v>
      </c>
      <c r="G80" s="80"/>
      <c r="H80" s="80"/>
      <c r="I80" s="74"/>
      <c r="J80" s="79"/>
      <c r="K80" s="80"/>
      <c r="L80" s="80"/>
      <c r="M80" s="15"/>
      <c r="O80" s="22"/>
      <c r="P80"/>
      <c r="Q80"/>
      <c r="R80"/>
      <c r="V80" s="15"/>
      <c r="Y80"/>
      <c r="AB80" s="15"/>
      <c r="AF80"/>
    </row>
    <row r="81" spans="1:32" ht="27" x14ac:dyDescent="0.65">
      <c r="B81" s="13">
        <f t="shared" si="1"/>
        <v>18</v>
      </c>
      <c r="C81" s="14" t="str">
        <f t="shared" si="0"/>
        <v>/* 18 */        "Os traeré un bocado,",</v>
      </c>
      <c r="D81" s="77" t="s">
        <v>1467</v>
      </c>
      <c r="E81" s="75" t="s">
        <v>1117</v>
      </c>
      <c r="F81" s="82"/>
      <c r="G81" s="83"/>
      <c r="H81" s="83"/>
      <c r="I81" s="75"/>
      <c r="J81" s="82"/>
      <c r="K81" s="83"/>
      <c r="L81" s="83"/>
      <c r="M81" s="15"/>
      <c r="O81" s="22"/>
      <c r="P81"/>
      <c r="Q81"/>
      <c r="R81"/>
      <c r="V81" s="15"/>
      <c r="Y81"/>
      <c r="AB81" s="15"/>
      <c r="AF81"/>
    </row>
    <row r="82" spans="1:32" ht="27" x14ac:dyDescent="0.65">
      <c r="B82" s="13">
        <f t="shared" si="1"/>
        <v>19</v>
      </c>
      <c r="C82" s="14" t="str">
        <f t="shared" si="0"/>
        <v>/* 19 */        "os reconfortaréis",</v>
      </c>
      <c r="D82" s="76" t="s">
        <v>1468</v>
      </c>
      <c r="E82" s="74"/>
      <c r="F82" s="79"/>
      <c r="G82" s="80"/>
      <c r="H82" s="80"/>
      <c r="I82" s="74"/>
      <c r="J82" s="79"/>
      <c r="K82" s="80"/>
      <c r="L82" s="80"/>
      <c r="M82" s="15"/>
      <c r="O82" s="22"/>
      <c r="P82"/>
      <c r="Q82"/>
      <c r="R82"/>
      <c r="V82" s="15"/>
      <c r="Y82"/>
      <c r="AB82" s="15"/>
      <c r="AF82"/>
    </row>
    <row r="83" spans="1:32" ht="27" x14ac:dyDescent="0.65">
      <c r="B83" s="13">
        <f t="shared" si="1"/>
        <v>20</v>
      </c>
      <c r="C83" s="14" t="str">
        <f t="shared" si="0"/>
        <v>/* 20 */        "y lúego seguiréis adelante.",</v>
      </c>
      <c r="D83" s="77" t="s">
        <v>1469</v>
      </c>
      <c r="E83" s="75" t="s">
        <v>1123</v>
      </c>
      <c r="F83" s="82" t="s">
        <v>1214</v>
      </c>
      <c r="G83" s="83"/>
      <c r="H83" s="83"/>
      <c r="I83" s="75"/>
      <c r="J83" s="82"/>
      <c r="K83" s="83"/>
      <c r="L83" s="83"/>
      <c r="M83" s="15"/>
      <c r="O83" s="22"/>
      <c r="P83"/>
      <c r="Q83"/>
      <c r="R83"/>
      <c r="V83" s="15"/>
      <c r="Y83"/>
      <c r="AB83" s="15"/>
      <c r="AF83"/>
    </row>
    <row r="84" spans="1:32" ht="27" x14ac:dyDescent="0.65">
      <c r="B84" s="13">
        <f t="shared" si="1"/>
        <v>21</v>
      </c>
      <c r="C84" s="14" t="str">
        <f t="shared" si="0"/>
        <v>/* 21 */        "No por casualidad",</v>
      </c>
      <c r="D84" s="76" t="s">
        <v>1470</v>
      </c>
      <c r="E84" s="74" t="s">
        <v>1217</v>
      </c>
      <c r="F84" s="79"/>
      <c r="G84" s="80"/>
      <c r="H84" s="80"/>
      <c r="I84" s="74"/>
      <c r="J84" s="79"/>
      <c r="K84" s="80"/>
      <c r="L84" s="80"/>
      <c r="M84" s="15"/>
      <c r="O84" s="22"/>
      <c r="P84"/>
      <c r="Q84"/>
      <c r="R84"/>
      <c r="V84" s="15"/>
      <c r="Y84"/>
      <c r="AB84" s="15"/>
      <c r="AF84"/>
    </row>
    <row r="85" spans="1:32" ht="27" x14ac:dyDescent="0.65">
      <c r="B85" s="13">
        <f t="shared" si="1"/>
        <v>22</v>
      </c>
      <c r="C85" s="14" t="str">
        <f t="shared" si="0"/>
        <v>/* 22 */        "habéis pasado hoy delante de mí.",</v>
      </c>
      <c r="D85" s="77" t="s">
        <v>1471</v>
      </c>
      <c r="E85" s="75" t="s">
        <v>1150</v>
      </c>
      <c r="F85" s="82"/>
      <c r="G85" s="83" t="s">
        <v>1117</v>
      </c>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"cp14","m")],</v>
      </c>
      <c r="D96" s="14" t="str">
        <f>IF(D64="","","hay letras")</f>
        <v>hay letras</v>
      </c>
      <c r="E96" s="73" t="s">
        <v>1211</v>
      </c>
      <c r="F96" s="21" t="str">
        <f>IF(E64="","",E64)</f>
        <v>La</v>
      </c>
      <c r="G96" s="44" t="s">
        <v>1212</v>
      </c>
      <c r="H96" s="21" t="str">
        <f>IF(F96="","","14")</f>
        <v>14</v>
      </c>
      <c r="I96" s="44" t="s">
        <v>1213</v>
      </c>
      <c r="J96" s="21" t="str">
        <f>IF(F64="","",F64)</f>
        <v>m</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[ac("Re", "cp14","m"), ac("Mi","cp90","")],</v>
      </c>
      <c r="D97" s="14" t="str">
        <f t="shared" ref="D97:D122" si="12">IF(D65="","","hay letras")</f>
        <v>hay letras</v>
      </c>
      <c r="E97" s="73" t="s">
        <v>1211</v>
      </c>
      <c r="F97" s="21" t="str">
        <f t="shared" ref="F97:F122" si="13">IF(E65="","",E65)</f>
        <v>Re</v>
      </c>
      <c r="G97" s="44" t="s">
        <v>1212</v>
      </c>
      <c r="H97" s="21" t="str">
        <f t="shared" ref="H97:H122" si="14">IF(F97="","","14")</f>
        <v>14</v>
      </c>
      <c r="I97" s="44" t="s">
        <v>1213</v>
      </c>
      <c r="J97" s="21" t="str">
        <f t="shared" ref="J97:J121" si="15">IF(F65="","",F65)</f>
        <v>m</v>
      </c>
      <c r="K97" s="73" t="str">
        <f>IF(F97&lt;&gt;"",IF(L97="",""")],","""), ac("""),"")</f>
        <v>"), ac("</v>
      </c>
      <c r="L97" s="47" t="str">
        <f t="shared" ref="L97:L122" si="16">IF(G65="","",G65)</f>
        <v>Mi</v>
      </c>
      <c r="M97" s="52" t="str">
        <f t="shared" si="4"/>
        <v>","</v>
      </c>
      <c r="N97" s="53" t="str">
        <f t="shared" si="5"/>
        <v>cp</v>
      </c>
      <c r="O97" s="47" t="str">
        <f t="shared" ref="O97:O122" si="17">IF(L97="","","90")</f>
        <v>90</v>
      </c>
      <c r="P97" s="49" t="str">
        <f t="shared" si="6"/>
        <v>","</v>
      </c>
      <c r="Q97" s="25" t="str">
        <f t="shared" ref="Q97:Q122" si="18">IF(H65="","",H65)</f>
        <v/>
      </c>
      <c r="R97" s="73" t="str">
        <f t="shared" ref="R97:R122" si="19">IF(L97&lt;&gt;"",IF(S97="",""")],","""), ac("""),"")</f>
        <v>")],</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[ac("La", "cp14","m")],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   [ac("", "cp0","")],</v>
      </c>
      <c r="D99" s="14" t="str">
        <f t="shared" si="12"/>
        <v>hay letras</v>
      </c>
      <c r="E99" s="73" t="s">
        <v>1211</v>
      </c>
      <c r="F99" s="21" t="str">
        <f t="shared" si="13"/>
        <v/>
      </c>
      <c r="G99" s="44" t="s">
        <v>1212</v>
      </c>
      <c r="H99" s="21" t="str">
        <f t="shared" si="14"/>
        <v/>
      </c>
      <c r="I99" s="44" t="s">
        <v>1213</v>
      </c>
      <c r="J99" s="21" t="str">
        <f t="shared" si="15"/>
        <v/>
      </c>
      <c r="K99" s="73" t="str">
        <f t="shared" si="31"/>
        <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[ac("Re", "cp14","m"), ac("Mi","cp90","")],</v>
      </c>
      <c r="D100" s="14" t="str">
        <f t="shared" si="12"/>
        <v>hay letras</v>
      </c>
      <c r="E100" s="73" t="s">
        <v>1211</v>
      </c>
      <c r="F100" s="21" t="str">
        <f t="shared" si="13"/>
        <v>Re</v>
      </c>
      <c r="G100" s="39" t="s">
        <v>1212</v>
      </c>
      <c r="H100" s="21" t="str">
        <f t="shared" si="14"/>
        <v>14</v>
      </c>
      <c r="I100" s="39" t="s">
        <v>1213</v>
      </c>
      <c r="J100" s="21" t="str">
        <f t="shared" si="15"/>
        <v>m</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   [ac("", "cp0","")],</v>
      </c>
      <c r="D101" s="14" t="str">
        <f t="shared" si="12"/>
        <v>hay letras</v>
      </c>
      <c r="E101" s="73" t="s">
        <v>1211</v>
      </c>
      <c r="F101" s="24" t="str">
        <f t="shared" si="13"/>
        <v/>
      </c>
      <c r="G101" s="40" t="s">
        <v>1212</v>
      </c>
      <c r="H101" s="21" t="str">
        <f t="shared" si="14"/>
        <v/>
      </c>
      <c r="I101" s="40" t="s">
        <v>1213</v>
      </c>
      <c r="J101" s="24" t="str">
        <f t="shared" si="15"/>
        <v/>
      </c>
      <c r="K101" s="73" t="str">
        <f t="shared" si="31"/>
        <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7*/      [ac("La", "cp14","m")],</v>
      </c>
      <c r="D102" s="14" t="str">
        <f t="shared" si="12"/>
        <v>hay letras</v>
      </c>
      <c r="E102" s="73" t="s">
        <v>1211</v>
      </c>
      <c r="F102" s="21" t="str">
        <f t="shared" si="13"/>
        <v>La</v>
      </c>
      <c r="G102" s="39" t="s">
        <v>1212</v>
      </c>
      <c r="H102" s="21" t="str">
        <f t="shared" si="14"/>
        <v>14</v>
      </c>
      <c r="I102" s="39" t="s">
        <v>1213</v>
      </c>
      <c r="J102" s="21" t="str">
        <f t="shared" si="15"/>
        <v>m</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8*/      [ac("Sol", "cp14",""), ac("Fa","cp90","")],</v>
      </c>
      <c r="D103" s="14" t="str">
        <f t="shared" si="12"/>
        <v>hay letras</v>
      </c>
      <c r="E103" s="73" t="s">
        <v>1211</v>
      </c>
      <c r="F103" s="24" t="str">
        <f t="shared" si="13"/>
        <v>Sol</v>
      </c>
      <c r="G103" s="40" t="s">
        <v>1212</v>
      </c>
      <c r="H103" s="21" t="str">
        <f t="shared" si="14"/>
        <v>14</v>
      </c>
      <c r="I103" s="40" t="s">
        <v>1213</v>
      </c>
      <c r="J103" s="24" t="str">
        <f t="shared" si="15"/>
        <v/>
      </c>
      <c r="K103" s="73" t="str">
        <f t="shared" si="31"/>
        <v>"), ac("</v>
      </c>
      <c r="L103" s="48" t="str">
        <f t="shared" si="16"/>
        <v>Fa</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9*/      [ac("Mi", "cp14","")],</v>
      </c>
      <c r="D104" s="14" t="str">
        <f t="shared" si="12"/>
        <v>hay letras</v>
      </c>
      <c r="E104" s="73" t="s">
        <v>1211</v>
      </c>
      <c r="F104" s="21" t="str">
        <f t="shared" si="13"/>
        <v>Mi</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10*/      [ac("La", "cp14","m")],</v>
      </c>
      <c r="D105" s="14" t="str">
        <f t="shared" si="12"/>
        <v>hay letras</v>
      </c>
      <c r="E105" s="73" t="s">
        <v>1211</v>
      </c>
      <c r="F105" s="24" t="str">
        <f t="shared" si="13"/>
        <v>La</v>
      </c>
      <c r="G105" s="40" t="s">
        <v>1212</v>
      </c>
      <c r="H105" s="21" t="str">
        <f t="shared" si="14"/>
        <v>14</v>
      </c>
      <c r="I105" s="40" t="s">
        <v>1213</v>
      </c>
      <c r="J105" s="24" t="str">
        <f t="shared" si="15"/>
        <v>m</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11*/      [ac("Mi", "cp14","")],</v>
      </c>
      <c r="D106" s="14" t="str">
        <f t="shared" si="12"/>
        <v>hay letras</v>
      </c>
      <c r="E106" s="73" t="s">
        <v>1211</v>
      </c>
      <c r="F106" s="21" t="str">
        <f t="shared" si="13"/>
        <v>Mi</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12*/      [ac("La", "cp14","m")],</v>
      </c>
      <c r="D107" s="14" t="str">
        <f t="shared" si="12"/>
        <v>hay letras</v>
      </c>
      <c r="E107" s="73" t="s">
        <v>1211</v>
      </c>
      <c r="F107" s="24" t="str">
        <f t="shared" si="13"/>
        <v>La</v>
      </c>
      <c r="G107" s="40" t="s">
        <v>1212</v>
      </c>
      <c r="H107" s="21" t="str">
        <f t="shared" si="14"/>
        <v>14</v>
      </c>
      <c r="I107" s="40" t="s">
        <v>1213</v>
      </c>
      <c r="J107" s="24" t="str">
        <f t="shared" si="15"/>
        <v>m</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13*/      [ac("Sol", "cp14","")],</v>
      </c>
      <c r="D108" s="14" t="str">
        <f t="shared" si="12"/>
        <v>hay letras</v>
      </c>
      <c r="E108" s="73" t="s">
        <v>1211</v>
      </c>
      <c r="F108" s="21" t="str">
        <f t="shared" si="13"/>
        <v>Sol</v>
      </c>
      <c r="G108" s="39" t="s">
        <v>1212</v>
      </c>
      <c r="H108" s="21" t="str">
        <f t="shared" si="14"/>
        <v>14</v>
      </c>
      <c r="I108" s="39" t="s">
        <v>1213</v>
      </c>
      <c r="J108" s="21" t="str">
        <f t="shared" si="15"/>
        <v/>
      </c>
      <c r="K108" s="73" t="str">
        <f t="shared" si="31"/>
        <v>")],</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14*/      [ac("Fa", "cp14",""), ac("Mi","cp90","")],</v>
      </c>
      <c r="D109" s="14" t="str">
        <f t="shared" si="12"/>
        <v>hay letras</v>
      </c>
      <c r="E109" s="73" t="s">
        <v>1211</v>
      </c>
      <c r="F109" s="24" t="str">
        <f t="shared" si="13"/>
        <v>Fa</v>
      </c>
      <c r="G109" s="40" t="s">
        <v>1212</v>
      </c>
      <c r="H109" s="21" t="str">
        <f t="shared" si="14"/>
        <v>14</v>
      </c>
      <c r="I109" s="40" t="s">
        <v>1213</v>
      </c>
      <c r="J109" s="24" t="str">
        <f t="shared" si="15"/>
        <v/>
      </c>
      <c r="K109" s="73" t="str">
        <f t="shared" si="31"/>
        <v>"), ac("</v>
      </c>
      <c r="L109" s="48" t="str">
        <f t="shared" si="16"/>
        <v>Mi</v>
      </c>
      <c r="M109" s="54" t="str">
        <f t="shared" si="4"/>
        <v>","</v>
      </c>
      <c r="N109" s="55" t="str">
        <f t="shared" si="5"/>
        <v>cp</v>
      </c>
      <c r="O109" s="48" t="str">
        <f t="shared" si="17"/>
        <v>90</v>
      </c>
      <c r="P109" s="41" t="str">
        <f t="shared" si="6"/>
        <v>","</v>
      </c>
      <c r="Q109" s="26" t="str">
        <f t="shared" si="18"/>
        <v/>
      </c>
      <c r="R109" s="73" t="str">
        <f t="shared" si="19"/>
        <v>")],</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15*/      [ac("La", "cp14","m"), ac("Mi","cp90","")],</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
      </c>
      <c r="R110" s="73" t="str">
        <f t="shared" si="19"/>
        <v>")],</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16 */   [ac("", "cp0","")],</v>
      </c>
      <c r="D111" s="14" t="str">
        <f t="shared" si="12"/>
        <v>hay letras</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17*/      [ac("La", "cp14","m")],</v>
      </c>
      <c r="D112" s="14" t="str">
        <f t="shared" si="12"/>
        <v>hay letras</v>
      </c>
      <c r="E112" s="73" t="s">
        <v>1211</v>
      </c>
      <c r="F112" s="21" t="str">
        <f t="shared" si="13"/>
        <v>La</v>
      </c>
      <c r="G112" s="39" t="s">
        <v>1212</v>
      </c>
      <c r="H112" s="21" t="str">
        <f t="shared" si="14"/>
        <v>14</v>
      </c>
      <c r="I112" s="39" t="s">
        <v>1213</v>
      </c>
      <c r="J112" s="21" t="str">
        <f t="shared" si="15"/>
        <v>m</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18*/      [ac("Mi", "cp14","")],</v>
      </c>
      <c r="D113" s="14" t="str">
        <f t="shared" si="12"/>
        <v>hay letras</v>
      </c>
      <c r="E113" s="73" t="s">
        <v>1211</v>
      </c>
      <c r="F113" s="24" t="str">
        <f t="shared" si="13"/>
        <v>Mi</v>
      </c>
      <c r="G113" s="40" t="s">
        <v>1212</v>
      </c>
      <c r="H113" s="21" t="str">
        <f t="shared" si="14"/>
        <v>14</v>
      </c>
      <c r="I113" s="40" t="s">
        <v>1213</v>
      </c>
      <c r="J113" s="24" t="str">
        <f t="shared" si="15"/>
        <v/>
      </c>
      <c r="K113" s="73" t="str">
        <f t="shared" si="31"/>
        <v>")],</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19 */   [ac("", "cp0","")],</v>
      </c>
      <c r="D114" s="14" t="str">
        <f t="shared" si="12"/>
        <v>hay letras</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20*/      [ac("La", "cp14","m")],</v>
      </c>
      <c r="D115" s="14" t="str">
        <f t="shared" si="12"/>
        <v>hay letras</v>
      </c>
      <c r="E115" s="73" t="s">
        <v>1211</v>
      </c>
      <c r="F115" s="24" t="str">
        <f t="shared" si="13"/>
        <v>La</v>
      </c>
      <c r="G115" s="40" t="s">
        <v>1212</v>
      </c>
      <c r="H115" s="21" t="str">
        <f t="shared" si="14"/>
        <v>14</v>
      </c>
      <c r="I115" s="40" t="s">
        <v>1213</v>
      </c>
      <c r="J115" s="24" t="str">
        <f t="shared" si="15"/>
        <v>m</v>
      </c>
      <c r="K115" s="73" t="str">
        <f t="shared" si="31"/>
        <v>")],</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21*/      [ac("Sol", "cp14","")],</v>
      </c>
      <c r="D116" s="14" t="str">
        <f t="shared" si="12"/>
        <v>hay letras</v>
      </c>
      <c r="E116" s="73" t="s">
        <v>1211</v>
      </c>
      <c r="F116" s="21" t="str">
        <f t="shared" si="13"/>
        <v>Sol</v>
      </c>
      <c r="G116" s="39" t="s">
        <v>1212</v>
      </c>
      <c r="H116" s="21" t="str">
        <f t="shared" si="14"/>
        <v>14</v>
      </c>
      <c r="I116" s="39" t="s">
        <v>1213</v>
      </c>
      <c r="J116" s="21" t="str">
        <f t="shared" si="15"/>
        <v/>
      </c>
      <c r="K116" s="73" t="str">
        <f t="shared" si="31"/>
        <v>")],</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22*/      [ac("Fa", "cp14",""), ac("Mi","cp90","")],</v>
      </c>
      <c r="D117" s="14" t="str">
        <f t="shared" si="12"/>
        <v>hay letras</v>
      </c>
      <c r="E117" s="73" t="s">
        <v>1211</v>
      </c>
      <c r="F117" s="24" t="str">
        <f t="shared" si="13"/>
        <v>Fa</v>
      </c>
      <c r="G117" s="40" t="s">
        <v>1212</v>
      </c>
      <c r="H117" s="21" t="str">
        <f t="shared" si="14"/>
        <v>14</v>
      </c>
      <c r="I117" s="40" t="s">
        <v>1213</v>
      </c>
      <c r="J117" s="24" t="str">
        <f t="shared" si="15"/>
        <v/>
      </c>
      <c r="K117" s="73" t="str">
        <f t="shared" si="31"/>
        <v>"), ac("</v>
      </c>
      <c r="L117" s="48" t="str">
        <f t="shared" si="16"/>
        <v>Mi</v>
      </c>
      <c r="M117" s="54" t="str">
        <f t="shared" si="4"/>
        <v>","</v>
      </c>
      <c r="N117" s="55" t="str">
        <f t="shared" si="5"/>
        <v>cp</v>
      </c>
      <c r="O117" s="48" t="str">
        <f t="shared" si="17"/>
        <v>90</v>
      </c>
      <c r="P117" s="41" t="str">
        <f t="shared" si="6"/>
        <v>","</v>
      </c>
      <c r="Q117" s="26" t="str">
        <f t="shared" si="18"/>
        <v/>
      </c>
      <c r="R117" s="73" t="str">
        <f t="shared" si="19"/>
        <v>")],</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"«SIN DETENERTE,",</v>
      </c>
      <c r="D127" s="76" t="s">
        <v>1583</v>
      </c>
      <c r="E127" s="74" t="s">
        <v>1123</v>
      </c>
      <c r="F127" s="79" t="s">
        <v>1214</v>
      </c>
      <c r="G127" s="80"/>
      <c r="H127" s="81"/>
      <c r="I127" s="74"/>
      <c r="J127" s="79"/>
      <c r="K127" s="81"/>
      <c r="L127" s="81"/>
      <c r="O127"/>
      <c r="P127"/>
      <c r="Q127"/>
      <c r="R127"/>
      <c r="V127" s="15"/>
      <c r="Y127"/>
      <c r="AB127" s="15"/>
      <c r="AF127"/>
    </row>
    <row r="128" spans="1:32" ht="27" x14ac:dyDescent="0.65">
      <c r="B128" s="13">
        <f>+B127+1</f>
        <v>2</v>
      </c>
      <c r="C128" s="14" t="str">
        <f t="shared" si="33"/>
        <v>/* 2 */        "NO PASES, TE RUEGO,",</v>
      </c>
      <c r="D128" s="77" t="s">
        <v>1584</v>
      </c>
      <c r="E128" s="75" t="s">
        <v>1217</v>
      </c>
      <c r="F128" s="82"/>
      <c r="G128" s="83"/>
      <c r="H128" s="84"/>
      <c r="I128" s="75"/>
      <c r="J128" s="82"/>
      <c r="K128" s="84"/>
      <c r="L128" s="84"/>
      <c r="O128"/>
      <c r="P128"/>
      <c r="Q128"/>
      <c r="R128"/>
      <c r="V128" s="15"/>
      <c r="Y128"/>
      <c r="AB128" s="15"/>
      <c r="AF128"/>
    </row>
    <row r="129" spans="2:32" ht="27" x14ac:dyDescent="0.65">
      <c r="B129" s="13">
        <f t="shared" ref="B129:B166" si="34">+B128+1</f>
        <v>3</v>
      </c>
      <c r="C129" s="14" t="str">
        <f t="shared" si="33"/>
        <v>/* 3 */        "SIN DETENERTE, SIN DETENERTE».",</v>
      </c>
      <c r="D129" s="76" t="s">
        <v>1585</v>
      </c>
      <c r="E129" s="74" t="s">
        <v>1150</v>
      </c>
      <c r="F129" s="79"/>
      <c r="G129" s="80" t="s">
        <v>1117</v>
      </c>
      <c r="H129" s="81"/>
      <c r="I129" s="74"/>
      <c r="J129" s="79"/>
      <c r="K129" s="81"/>
      <c r="L129" s="81"/>
      <c r="O129"/>
      <c r="P129"/>
      <c r="Q129"/>
      <c r="R129"/>
      <c r="V129" s="15"/>
      <c r="Y129"/>
      <c r="AB129" s="15"/>
      <c r="AF129"/>
    </row>
    <row r="130" spans="2:32" ht="27" x14ac:dyDescent="0.65">
      <c r="B130" s="13">
        <f t="shared" si="34"/>
        <v>4</v>
      </c>
      <c r="C130" s="14" t="str">
        <f t="shared" si="33"/>
        <v>/* 4 */        "«OH SEÑOR MÍO,",</v>
      </c>
      <c r="D130" s="77" t="s">
        <v>1586</v>
      </c>
      <c r="E130" s="75" t="s">
        <v>1123</v>
      </c>
      <c r="F130" s="82" t="s">
        <v>1214</v>
      </c>
      <c r="G130" s="83"/>
      <c r="H130" s="84"/>
      <c r="I130" s="75"/>
      <c r="J130" s="82"/>
      <c r="K130" s="84"/>
      <c r="L130" s="84"/>
      <c r="O130"/>
      <c r="P130"/>
      <c r="Q130"/>
      <c r="R130"/>
      <c r="V130" s="15"/>
      <c r="Y130"/>
      <c r="AB130" s="15"/>
      <c r="AF130"/>
    </row>
    <row r="131" spans="2:32" ht="27" x14ac:dyDescent="0.65">
      <c r="B131" s="13">
        <f t="shared" si="34"/>
        <v>5</v>
      </c>
      <c r="C131" s="14" t="str">
        <f t="shared" si="33"/>
        <v>/* 5 */        "NO PASES, TE RUEGO,",</v>
      </c>
      <c r="D131" s="76" t="s">
        <v>1584</v>
      </c>
      <c r="E131" s="74" t="s">
        <v>1217</v>
      </c>
      <c r="F131" s="79"/>
      <c r="G131" s="80"/>
      <c r="H131" s="81"/>
      <c r="I131" s="74"/>
      <c r="J131" s="79"/>
      <c r="K131" s="81"/>
      <c r="L131" s="81"/>
      <c r="O131"/>
      <c r="P131"/>
      <c r="Q131"/>
      <c r="R131"/>
      <c r="V131" s="15"/>
      <c r="Y131"/>
      <c r="AB131" s="15"/>
      <c r="AF131"/>
    </row>
    <row r="132" spans="2:32" ht="27" x14ac:dyDescent="0.65">
      <c r="B132" s="13">
        <f t="shared" si="34"/>
        <v>6</v>
      </c>
      <c r="C132" s="14" t="str">
        <f t="shared" si="33"/>
        <v>/* 6 */        "SIN DETENERTE, SIN DETENERTE.",</v>
      </c>
      <c r="D132" s="77" t="s">
        <v>1587</v>
      </c>
      <c r="E132" s="75" t="s">
        <v>1150</v>
      </c>
      <c r="F132" s="82"/>
      <c r="G132" s="83" t="s">
        <v>1117</v>
      </c>
      <c r="H132" s="84"/>
      <c r="I132" s="75"/>
      <c r="J132" s="82"/>
      <c r="K132" s="84"/>
      <c r="L132" s="84"/>
      <c r="M132" s="22"/>
      <c r="O132"/>
      <c r="P132"/>
      <c r="Q132"/>
      <c r="R132"/>
      <c r="V132" s="15"/>
      <c r="Y132"/>
      <c r="AB132" s="15"/>
      <c r="AF132"/>
    </row>
    <row r="133" spans="2:32" ht="27" x14ac:dyDescent="0.65">
      <c r="B133" s="13">
        <f t="shared" si="34"/>
        <v>7</v>
      </c>
      <c r="C133" s="14" t="str">
        <f t="shared" si="33"/>
        <v>/* 7 */        "SIN DETENERTE,",</v>
      </c>
      <c r="D133" s="76" t="s">
        <v>1588</v>
      </c>
      <c r="E133" s="74" t="s">
        <v>1123</v>
      </c>
      <c r="F133" s="79" t="s">
        <v>1214</v>
      </c>
      <c r="G133" s="80"/>
      <c r="H133" s="81"/>
      <c r="I133" s="74"/>
      <c r="J133" s="79"/>
      <c r="K133" s="81"/>
      <c r="L133" s="81"/>
      <c r="M133" s="22"/>
      <c r="O133"/>
      <c r="P133"/>
      <c r="Q133"/>
      <c r="R133"/>
      <c r="V133" s="15"/>
      <c r="Y133"/>
      <c r="AB133" s="15"/>
      <c r="AF133"/>
    </row>
    <row r="134" spans="2:32" ht="27" x14ac:dyDescent="0.65">
      <c r="B134" s="13">
        <f t="shared" si="34"/>
        <v>8</v>
      </c>
      <c r="C134" s="14" t="str">
        <f t="shared" si="33"/>
        <v>/* 8 */        "NO PASES, TE RUEGO,",</v>
      </c>
      <c r="D134" s="77" t="s">
        <v>1584</v>
      </c>
      <c r="E134" s="75" t="s">
        <v>1217</v>
      </c>
      <c r="F134" s="82"/>
      <c r="G134" s="83"/>
      <c r="H134" s="84"/>
      <c r="I134" s="75"/>
      <c r="J134" s="82"/>
      <c r="K134" s="84"/>
      <c r="L134" s="84"/>
      <c r="M134" s="22"/>
      <c r="O134"/>
      <c r="P134"/>
      <c r="Q134"/>
      <c r="R134"/>
      <c r="V134" s="15"/>
      <c r="Y134"/>
      <c r="AB134" s="15"/>
      <c r="AF134"/>
    </row>
    <row r="135" spans="2:32" ht="27" x14ac:dyDescent="0.65">
      <c r="B135" s="13">
        <f t="shared" si="34"/>
        <v>9</v>
      </c>
      <c r="C135" s="14" t="str">
        <f t="shared" si="33"/>
        <v>/* 9 */        "SIN DETENERTE, SIN DETENERTE».",</v>
      </c>
      <c r="D135" s="76" t="s">
        <v>1585</v>
      </c>
      <c r="E135" s="74" t="s">
        <v>1150</v>
      </c>
      <c r="F135" s="79"/>
      <c r="G135" s="80" t="s">
        <v>1117</v>
      </c>
      <c r="H135" s="81"/>
      <c r="I135" s="74"/>
      <c r="J135" s="79"/>
      <c r="K135" s="81"/>
      <c r="L135" s="81"/>
      <c r="M135" s="22"/>
      <c r="O135"/>
      <c r="P135"/>
      <c r="Q135"/>
      <c r="R135"/>
      <c r="V135" s="15"/>
      <c r="Y135"/>
      <c r="AB135" s="15"/>
      <c r="AF135"/>
    </row>
    <row r="136" spans="2:32" ht="27" x14ac:dyDescent="0.65">
      <c r="B136" s="13">
        <f t="shared" si="34"/>
        <v>10</v>
      </c>
      <c r="C136" s="14" t="str">
        <f t="shared" si="33"/>
        <v/>
      </c>
      <c r="D136" s="77"/>
      <c r="E136" s="75"/>
      <c r="F136" s="82"/>
      <c r="G136" s="83"/>
      <c r="H136" s="84"/>
      <c r="I136" s="75"/>
      <c r="J136" s="82"/>
      <c r="K136" s="84"/>
      <c r="L136" s="84"/>
      <c r="M136" s="22"/>
      <c r="O136"/>
      <c r="P136"/>
      <c r="Q136"/>
      <c r="R136"/>
      <c r="V136" s="15"/>
      <c r="Y136"/>
      <c r="AB136" s="15"/>
      <c r="AF136"/>
    </row>
    <row r="137" spans="2:32" ht="27" x14ac:dyDescent="0.65">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7" x14ac:dyDescent="0.65">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7" x14ac:dyDescent="0.65">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7" x14ac:dyDescent="0.65">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7" x14ac:dyDescent="0.65">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7" x14ac:dyDescent="0.65">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7" x14ac:dyDescent="0.65">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7" x14ac:dyDescent="0.65">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7" x14ac:dyDescent="0.65">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7" x14ac:dyDescent="0.65">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7" x14ac:dyDescent="0.65">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7" x14ac:dyDescent="0.65">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7" x14ac:dyDescent="0.65">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7" x14ac:dyDescent="0.65">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 x14ac:dyDescent="0.55000000000000004">
      <c r="A171" s="13" t="str">
        <f t="shared" si="35"/>
        <v>/* 2 */   [ac("", "cp0","")],</v>
      </c>
      <c r="B171" s="13">
        <f>+B170+1</f>
        <v>2</v>
      </c>
      <c r="C171" s="14" t="str">
        <f t="shared" si="36"/>
        <v>/* 2*/      [ac("Sol", "cp14","")],</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 x14ac:dyDescent="0.55000000000000004">
      <c r="A172" s="13" t="str">
        <f t="shared" si="35"/>
        <v>/* 3 */   [ac("", "cp0","")],</v>
      </c>
      <c r="B172" s="13">
        <f t="shared" ref="B172:B210" si="62">+B171+1</f>
        <v>3</v>
      </c>
      <c r="C172" s="14" t="str">
        <f t="shared" si="36"/>
        <v>/* 3*/      [ac("Fa", "cp14",""), ac("Mi","cp90","")],</v>
      </c>
      <c r="D172" s="14" t="str">
        <f t="shared" si="37"/>
        <v>hay letras</v>
      </c>
      <c r="E172" s="72" t="s">
        <v>1211</v>
      </c>
      <c r="F172" s="38" t="str">
        <f t="shared" si="38"/>
        <v>Fa</v>
      </c>
      <c r="G172" s="44" t="s">
        <v>1212</v>
      </c>
      <c r="H172" s="38">
        <f t="shared" si="57"/>
        <v>14</v>
      </c>
      <c r="I172" s="44" t="s">
        <v>1213</v>
      </c>
      <c r="J172" s="21" t="str">
        <f>IF(F129="","",F129)</f>
        <v/>
      </c>
      <c r="K172" s="73" t="str">
        <f t="shared" si="58"/>
        <v>"), ac("</v>
      </c>
      <c r="L172" s="47" t="str">
        <f t="shared" si="39"/>
        <v>Mi</v>
      </c>
      <c r="M172" s="52" t="str">
        <f t="shared" si="40"/>
        <v>","</v>
      </c>
      <c r="N172" s="53" t="str">
        <f t="shared" si="41"/>
        <v>cp</v>
      </c>
      <c r="O172" s="47">
        <f t="shared" si="59"/>
        <v>90</v>
      </c>
      <c r="P172" s="53" t="str">
        <f t="shared" si="42"/>
        <v>","</v>
      </c>
      <c r="Q172" s="25" t="str">
        <f t="shared" si="43"/>
        <v/>
      </c>
      <c r="R172" s="73" t="str">
        <f t="shared" si="44"/>
        <v>")],</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 x14ac:dyDescent="0.550000000000000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 x14ac:dyDescent="0.55000000000000004">
      <c r="A174" s="13" t="str">
        <f t="shared" si="35"/>
        <v>/* 5 */   [ac("", "cp0","")],</v>
      </c>
      <c r="B174" s="13">
        <f>+B173+1</f>
        <v>5</v>
      </c>
      <c r="C174" s="14" t="str">
        <f t="shared" si="36"/>
        <v>/* 5*/      [ac("Sol", "cp14","")],</v>
      </c>
      <c r="D174" s="14" t="str">
        <f t="shared" si="37"/>
        <v>hay letras</v>
      </c>
      <c r="E174" s="72" t="s">
        <v>1211</v>
      </c>
      <c r="F174" s="38" t="str">
        <f t="shared" si="38"/>
        <v>Sol</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 x14ac:dyDescent="0.55000000000000004">
      <c r="A175" s="13" t="str">
        <f t="shared" si="35"/>
        <v>/* 6 */   [ac("", "cp0","")],</v>
      </c>
      <c r="B175" s="13">
        <f t="shared" si="62"/>
        <v>6</v>
      </c>
      <c r="C175" s="14" t="str">
        <f t="shared" si="36"/>
        <v>/* 6*/      [ac("Fa", "cp14",""), ac("Mi","cp90","")],</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 ac("</v>
      </c>
      <c r="L175" s="48" t="str">
        <f t="shared" si="39"/>
        <v>Mi</v>
      </c>
      <c r="M175" s="54" t="str">
        <f t="shared" si="40"/>
        <v>","</v>
      </c>
      <c r="N175" s="55" t="str">
        <f t="shared" si="41"/>
        <v>cp</v>
      </c>
      <c r="O175" s="48">
        <f t="shared" si="59"/>
        <v>90</v>
      </c>
      <c r="P175" s="55" t="str">
        <f t="shared" si="42"/>
        <v>","</v>
      </c>
      <c r="Q175" s="26" t="str">
        <f t="shared" si="43"/>
        <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 x14ac:dyDescent="0.55000000000000004">
      <c r="A176" s="13" t="str">
        <f t="shared" si="35"/>
        <v>/* 7 */   [ac("", "cp0","")],</v>
      </c>
      <c r="B176" s="13">
        <f t="shared" si="62"/>
        <v>7</v>
      </c>
      <c r="C176" s="14" t="str">
        <f t="shared" si="36"/>
        <v>/* 7*/      [ac("La", "cp14","m")],</v>
      </c>
      <c r="D176" s="14" t="str">
        <f t="shared" si="37"/>
        <v>hay letras</v>
      </c>
      <c r="E176" s="72" t="s">
        <v>1211</v>
      </c>
      <c r="F176" s="38" t="str">
        <f t="shared" si="38"/>
        <v>La</v>
      </c>
      <c r="G176" s="44" t="s">
        <v>1212</v>
      </c>
      <c r="H176" s="38">
        <f t="shared" si="57"/>
        <v>14</v>
      </c>
      <c r="I176" s="44" t="s">
        <v>1213</v>
      </c>
      <c r="J176" s="21" t="str">
        <f>IF(F133="","",F133)</f>
        <v>m</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 x14ac:dyDescent="0.55000000000000004">
      <c r="A177" s="13" t="str">
        <f t="shared" si="35"/>
        <v>/* 8 */   [ac("", "cp0","")],</v>
      </c>
      <c r="B177" s="13">
        <f t="shared" si="62"/>
        <v>8</v>
      </c>
      <c r="C177" s="14" t="str">
        <f t="shared" si="36"/>
        <v>/* 8*/      [ac("Sol", "cp14","")],</v>
      </c>
      <c r="D177" s="14" t="str">
        <f t="shared" si="37"/>
        <v>hay letras</v>
      </c>
      <c r="E177" s="72" t="s">
        <v>1211</v>
      </c>
      <c r="F177" s="46" t="str">
        <f t="shared" si="38"/>
        <v>Sol</v>
      </c>
      <c r="G177" s="45" t="s">
        <v>1212</v>
      </c>
      <c r="H177" s="46">
        <f t="shared" si="57"/>
        <v>14</v>
      </c>
      <c r="I177" s="45" t="s">
        <v>1213</v>
      </c>
      <c r="J177" s="24" t="str">
        <f t="shared" ref="J177" si="65">IF(F134="","",F134)</f>
        <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 x14ac:dyDescent="0.550000000000000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 x14ac:dyDescent="0.55000000000000004">
      <c r="A179" s="13" t="str">
        <f t="shared" si="35"/>
        <v>/* 10 */   [ac("", "cp0","")],</v>
      </c>
      <c r="B179" s="13">
        <f t="shared" si="62"/>
        <v>10</v>
      </c>
      <c r="C179" s="14" t="str">
        <f t="shared" si="36"/>
        <v/>
      </c>
      <c r="D179" s="14" t="str">
        <f t="shared" si="37"/>
        <v/>
      </c>
      <c r="E179" s="72" t="s">
        <v>1211</v>
      </c>
      <c r="F179" s="46" t="str">
        <f t="shared" si="38"/>
        <v/>
      </c>
      <c r="G179" s="45" t="s">
        <v>1212</v>
      </c>
      <c r="H179" s="46" t="str">
        <f t="shared" si="57"/>
        <v/>
      </c>
      <c r="I179" s="45" t="s">
        <v>1213</v>
      </c>
      <c r="J179" s="24" t="str">
        <f t="shared" ref="J179" si="66">IF(F136="","",F136)</f>
        <v/>
      </c>
      <c r="K179" s="73" t="str">
        <f t="shared" si="58"/>
        <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 x14ac:dyDescent="0.550000000000000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 x14ac:dyDescent="0.550000000000000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 x14ac:dyDescent="0.550000000000000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 x14ac:dyDescent="0.550000000000000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 x14ac:dyDescent="0.550000000000000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 x14ac:dyDescent="0.550000000000000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 x14ac:dyDescent="0.550000000000000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 x14ac:dyDescent="0.550000000000000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 x14ac:dyDescent="0.550000000000000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 x14ac:dyDescent="0.550000000000000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 x14ac:dyDescent="0.550000000000000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 x14ac:dyDescent="0.550000000000000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 x14ac:dyDescent="0.550000000000000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 x14ac:dyDescent="0.550000000000000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 x14ac:dyDescent="0.550000000000000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 x14ac:dyDescent="0.550000000000000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 x14ac:dyDescent="0.550000000000000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CE42FA5-029E-489C-A071-AD93C0290AA4}"/>
  </hyperlink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88DD46-DF8C-4641-A8AE-24CC78CEE284}">
  <dimension ref="A3:N145"/>
  <sheetViews>
    <sheetView topLeftCell="A98" zoomScale="175" zoomScaleNormal="175" workbookViewId="0">
      <selection activeCell="A97" sqref="A97:M111"/>
    </sheetView>
  </sheetViews>
  <sheetFormatPr defaultRowHeight="14.5" x14ac:dyDescent="0.35"/>
  <cols>
    <col min="1" max="1" width="37.54296875" customWidth="1"/>
    <col min="3" max="11" width="5.81640625" style="15" customWidth="1"/>
    <col min="12" max="14" width="5.81640625" customWidth="1"/>
  </cols>
  <sheetData>
    <row r="3" spans="1:10" x14ac:dyDescent="0.35">
      <c r="A3" t="s">
        <v>1359</v>
      </c>
      <c r="B3">
        <v>1</v>
      </c>
      <c r="C3" s="15" t="s">
        <v>1123</v>
      </c>
      <c r="D3" s="15">
        <v>14</v>
      </c>
      <c r="E3" s="15" t="s">
        <v>1214</v>
      </c>
      <c r="F3" s="15" t="s">
        <v>1123</v>
      </c>
      <c r="G3" s="15">
        <v>200</v>
      </c>
      <c r="H3" s="15">
        <v>7</v>
      </c>
    </row>
    <row r="4" spans="1:10" x14ac:dyDescent="0.35">
      <c r="A4" t="s">
        <v>1360</v>
      </c>
      <c r="B4">
        <v>2</v>
      </c>
    </row>
    <row r="5" spans="1:10" x14ac:dyDescent="0.35">
      <c r="A5" t="s">
        <v>1361</v>
      </c>
      <c r="B5">
        <v>3</v>
      </c>
      <c r="C5" s="15" t="s">
        <v>1178</v>
      </c>
      <c r="D5" s="15">
        <v>450</v>
      </c>
      <c r="E5" s="15" t="s">
        <v>1215</v>
      </c>
    </row>
    <row r="6" spans="1:10" x14ac:dyDescent="0.35">
      <c r="A6" t="s">
        <v>1362</v>
      </c>
      <c r="B6">
        <v>4</v>
      </c>
      <c r="C6" s="15" t="s">
        <v>1150</v>
      </c>
      <c r="D6" s="15">
        <v>14</v>
      </c>
      <c r="E6" s="15" t="s">
        <v>1216</v>
      </c>
      <c r="F6" s="15" t="s">
        <v>1117</v>
      </c>
      <c r="G6" s="15">
        <v>480</v>
      </c>
    </row>
    <row r="7" spans="1:10" x14ac:dyDescent="0.35">
      <c r="A7" t="s">
        <v>1363</v>
      </c>
      <c r="B7">
        <v>5</v>
      </c>
      <c r="C7" s="15" t="s">
        <v>1178</v>
      </c>
      <c r="D7" s="15">
        <v>14</v>
      </c>
      <c r="E7" s="15" t="s">
        <v>1215</v>
      </c>
      <c r="F7" s="15" t="s">
        <v>1150</v>
      </c>
      <c r="G7" s="15">
        <v>480</v>
      </c>
    </row>
    <row r="8" spans="1:10" x14ac:dyDescent="0.35">
      <c r="A8" t="s">
        <v>1364</v>
      </c>
      <c r="B8">
        <v>6</v>
      </c>
      <c r="C8" s="15" t="s">
        <v>1117</v>
      </c>
      <c r="D8" s="15">
        <v>14</v>
      </c>
    </row>
    <row r="9" spans="1:10" x14ac:dyDescent="0.35">
      <c r="A9" t="s">
        <v>1365</v>
      </c>
      <c r="B9">
        <v>7</v>
      </c>
      <c r="C9" s="15" t="s">
        <v>1123</v>
      </c>
      <c r="D9" s="15">
        <v>14</v>
      </c>
      <c r="E9" s="15" t="s">
        <v>1214</v>
      </c>
      <c r="F9" s="15" t="s">
        <v>1123</v>
      </c>
      <c r="G9" s="15">
        <v>480</v>
      </c>
      <c r="H9" s="15">
        <v>7</v>
      </c>
    </row>
    <row r="10" spans="1:10" x14ac:dyDescent="0.35">
      <c r="A10" t="s">
        <v>1366</v>
      </c>
      <c r="B10">
        <v>8</v>
      </c>
      <c r="C10" s="15" t="s">
        <v>1178</v>
      </c>
      <c r="D10" s="15">
        <v>14</v>
      </c>
      <c r="E10" s="15" t="s">
        <v>1215</v>
      </c>
    </row>
    <row r="11" spans="1:10" x14ac:dyDescent="0.35">
      <c r="A11" t="s">
        <v>1367</v>
      </c>
      <c r="B11">
        <f>+B10+1</f>
        <v>9</v>
      </c>
      <c r="C11" s="15" t="s">
        <v>1150</v>
      </c>
      <c r="D11" s="15">
        <v>14</v>
      </c>
      <c r="E11" s="15" t="s">
        <v>1216</v>
      </c>
      <c r="F11" s="15" t="s">
        <v>1117</v>
      </c>
      <c r="G11" s="15">
        <f>+G9</f>
        <v>480</v>
      </c>
    </row>
    <row r="12" spans="1:10" x14ac:dyDescent="0.35">
      <c r="A12" t="s">
        <v>1368</v>
      </c>
      <c r="B12">
        <f t="shared" ref="B12:B29" si="0">+B11+1</f>
        <v>10</v>
      </c>
      <c r="C12" s="15" t="s">
        <v>1178</v>
      </c>
      <c r="D12" s="15">
        <v>14</v>
      </c>
      <c r="E12" s="15" t="s">
        <v>1215</v>
      </c>
      <c r="F12" s="15" t="s">
        <v>1150</v>
      </c>
      <c r="G12" s="15">
        <v>350</v>
      </c>
      <c r="I12" s="15" t="s">
        <v>1117</v>
      </c>
      <c r="J12" s="15">
        <v>480</v>
      </c>
    </row>
    <row r="13" spans="1:10" x14ac:dyDescent="0.35">
      <c r="A13" t="s">
        <v>1369</v>
      </c>
      <c r="B13">
        <f t="shared" si="0"/>
        <v>11</v>
      </c>
      <c r="C13" s="15" t="s">
        <v>1123</v>
      </c>
      <c r="D13" s="15">
        <v>14</v>
      </c>
      <c r="E13" s="15">
        <v>7</v>
      </c>
    </row>
    <row r="14" spans="1:10" x14ac:dyDescent="0.35">
      <c r="A14" t="s">
        <v>1370</v>
      </c>
      <c r="B14">
        <f t="shared" si="0"/>
        <v>12</v>
      </c>
      <c r="D14" s="15">
        <v>0</v>
      </c>
    </row>
    <row r="15" spans="1:10" x14ac:dyDescent="0.35">
      <c r="A15" t="s">
        <v>1371</v>
      </c>
      <c r="B15">
        <f t="shared" si="0"/>
        <v>13</v>
      </c>
      <c r="C15" s="15" t="s">
        <v>1150</v>
      </c>
      <c r="D15" s="15">
        <v>14</v>
      </c>
      <c r="E15" s="15" t="s">
        <v>1216</v>
      </c>
      <c r="F15" s="15" t="s">
        <v>1117</v>
      </c>
      <c r="G15" s="15">
        <v>480</v>
      </c>
    </row>
    <row r="16" spans="1:10" x14ac:dyDescent="0.35">
      <c r="A16" t="s">
        <v>1372</v>
      </c>
      <c r="B16">
        <f t="shared" si="0"/>
        <v>14</v>
      </c>
      <c r="C16" s="15" t="s">
        <v>1178</v>
      </c>
      <c r="D16" s="15">
        <v>14</v>
      </c>
      <c r="E16" s="15" t="s">
        <v>1215</v>
      </c>
      <c r="F16" s="15" t="s">
        <v>1150</v>
      </c>
      <c r="G16" s="15">
        <v>350</v>
      </c>
      <c r="I16" s="15" t="s">
        <v>1117</v>
      </c>
      <c r="J16" s="15">
        <v>480</v>
      </c>
    </row>
    <row r="17" spans="1:10" x14ac:dyDescent="0.35">
      <c r="A17" t="s">
        <v>1373</v>
      </c>
      <c r="B17">
        <f t="shared" si="0"/>
        <v>15</v>
      </c>
      <c r="C17" s="15" t="s">
        <v>1150</v>
      </c>
      <c r="D17" s="15">
        <v>14</v>
      </c>
      <c r="F17" s="15" t="s">
        <v>1117</v>
      </c>
      <c r="G17" s="15">
        <v>480</v>
      </c>
    </row>
    <row r="18" spans="1:10" x14ac:dyDescent="0.35">
      <c r="A18" t="s">
        <v>1374</v>
      </c>
      <c r="B18">
        <f t="shared" si="0"/>
        <v>16</v>
      </c>
      <c r="C18" s="15" t="s">
        <v>1150</v>
      </c>
      <c r="D18" s="15">
        <v>14</v>
      </c>
      <c r="F18" s="15" t="s">
        <v>1117</v>
      </c>
      <c r="G18" s="15">
        <v>480</v>
      </c>
    </row>
    <row r="19" spans="1:10" x14ac:dyDescent="0.35">
      <c r="A19" t="s">
        <v>1375</v>
      </c>
      <c r="B19">
        <f t="shared" si="0"/>
        <v>17</v>
      </c>
      <c r="C19" s="15" t="s">
        <v>1150</v>
      </c>
      <c r="D19" s="15">
        <v>14</v>
      </c>
    </row>
    <row r="20" spans="1:10" x14ac:dyDescent="0.35">
      <c r="A20" t="s">
        <v>1376</v>
      </c>
      <c r="B20">
        <f t="shared" si="0"/>
        <v>18</v>
      </c>
      <c r="C20" s="15" t="s">
        <v>1117</v>
      </c>
      <c r="D20" s="15">
        <v>14</v>
      </c>
    </row>
    <row r="21" spans="1:10" x14ac:dyDescent="0.35">
      <c r="A21" t="s">
        <v>1376</v>
      </c>
      <c r="B21">
        <f t="shared" si="0"/>
        <v>19</v>
      </c>
      <c r="C21" s="15" t="s">
        <v>1117</v>
      </c>
      <c r="D21" s="15">
        <v>14</v>
      </c>
    </row>
    <row r="22" spans="1:10" x14ac:dyDescent="0.35">
      <c r="A22" t="s">
        <v>1377</v>
      </c>
      <c r="B22">
        <f t="shared" si="0"/>
        <v>20</v>
      </c>
      <c r="C22" s="15" t="s">
        <v>1150</v>
      </c>
      <c r="D22" s="15">
        <v>14</v>
      </c>
      <c r="F22" s="15" t="s">
        <v>1117</v>
      </c>
      <c r="G22" s="15">
        <v>480</v>
      </c>
    </row>
    <row r="23" spans="1:10" x14ac:dyDescent="0.35">
      <c r="A23" t="s">
        <v>1378</v>
      </c>
      <c r="B23">
        <f t="shared" si="0"/>
        <v>21</v>
      </c>
      <c r="C23" s="15" t="s">
        <v>1150</v>
      </c>
      <c r="D23" s="15">
        <v>14</v>
      </c>
      <c r="F23" s="15" t="s">
        <v>1117</v>
      </c>
      <c r="G23" s="15">
        <v>480</v>
      </c>
    </row>
    <row r="24" spans="1:10" x14ac:dyDescent="0.35">
      <c r="A24" t="s">
        <v>1379</v>
      </c>
      <c r="B24">
        <f t="shared" si="0"/>
        <v>22</v>
      </c>
      <c r="C24" s="15" t="s">
        <v>1178</v>
      </c>
      <c r="D24" s="15">
        <v>14</v>
      </c>
      <c r="E24" s="15" t="s">
        <v>1214</v>
      </c>
      <c r="F24" s="15" t="s">
        <v>1117</v>
      </c>
      <c r="G24" s="15">
        <v>480</v>
      </c>
    </row>
    <row r="25" spans="1:10" x14ac:dyDescent="0.35">
      <c r="A25" t="s">
        <v>1380</v>
      </c>
      <c r="B25">
        <f t="shared" si="0"/>
        <v>23</v>
      </c>
      <c r="C25" s="15" t="s">
        <v>1150</v>
      </c>
      <c r="D25" s="15">
        <v>14</v>
      </c>
      <c r="E25" s="15" t="s">
        <v>1216</v>
      </c>
      <c r="F25" s="15" t="s">
        <v>1150</v>
      </c>
      <c r="G25" s="15">
        <v>350</v>
      </c>
      <c r="I25" s="15" t="s">
        <v>1117</v>
      </c>
      <c r="J25" s="15">
        <v>480</v>
      </c>
    </row>
    <row r="26" spans="1:10" x14ac:dyDescent="0.35">
      <c r="A26" t="s">
        <v>1379</v>
      </c>
      <c r="B26">
        <f t="shared" si="0"/>
        <v>24</v>
      </c>
      <c r="C26" s="15" t="s">
        <v>1178</v>
      </c>
      <c r="D26" s="15">
        <v>14</v>
      </c>
      <c r="E26" s="15" t="s">
        <v>1214</v>
      </c>
      <c r="F26" s="15" t="s">
        <v>1117</v>
      </c>
      <c r="G26" s="15">
        <v>480</v>
      </c>
    </row>
    <row r="27" spans="1:10" x14ac:dyDescent="0.35">
      <c r="A27" t="s">
        <v>1380</v>
      </c>
      <c r="B27">
        <f t="shared" si="0"/>
        <v>25</v>
      </c>
      <c r="C27" s="15" t="s">
        <v>1150</v>
      </c>
      <c r="D27" s="15">
        <v>14</v>
      </c>
      <c r="F27" s="15" t="s">
        <v>1117</v>
      </c>
      <c r="G27" s="15">
        <v>480</v>
      </c>
    </row>
    <row r="28" spans="1:10" x14ac:dyDescent="0.35">
      <c r="A28" t="s">
        <v>1377</v>
      </c>
      <c r="B28">
        <f t="shared" si="0"/>
        <v>26</v>
      </c>
      <c r="C28" s="15" t="s">
        <v>1150</v>
      </c>
      <c r="D28" s="15">
        <v>14</v>
      </c>
      <c r="F28" s="15" t="s">
        <v>1117</v>
      </c>
      <c r="G28" s="15">
        <v>480</v>
      </c>
    </row>
    <row r="29" spans="1:10" x14ac:dyDescent="0.35">
      <c r="A29" t="s">
        <v>1378</v>
      </c>
      <c r="B29">
        <f t="shared" si="0"/>
        <v>27</v>
      </c>
      <c r="C29" s="15" t="s">
        <v>1150</v>
      </c>
      <c r="D29" s="15">
        <v>14</v>
      </c>
      <c r="F29" s="15" t="s">
        <v>1117</v>
      </c>
      <c r="G29" s="15">
        <v>480</v>
      </c>
    </row>
    <row r="33" spans="1:14" x14ac:dyDescent="0.35">
      <c r="A33" t="s">
        <v>1398</v>
      </c>
      <c r="B33">
        <v>1</v>
      </c>
      <c r="C33" s="15" t="s">
        <v>1178</v>
      </c>
      <c r="D33" s="15">
        <v>14</v>
      </c>
      <c r="E33" s="15" t="s">
        <v>1214</v>
      </c>
      <c r="F33" s="15" t="s">
        <v>1123</v>
      </c>
      <c r="G33" s="15">
        <v>550</v>
      </c>
      <c r="H33" s="15">
        <v>7</v>
      </c>
    </row>
    <row r="34" spans="1:14" x14ac:dyDescent="0.35">
      <c r="A34" t="s">
        <v>1387</v>
      </c>
      <c r="B34">
        <f t="shared" ref="B34:B49" si="1">+B33+1</f>
        <v>2</v>
      </c>
      <c r="C34" s="15" t="s">
        <v>1217</v>
      </c>
      <c r="D34" s="15">
        <v>14</v>
      </c>
      <c r="E34" s="15" t="s">
        <v>1214</v>
      </c>
      <c r="F34" s="15" t="s">
        <v>1123</v>
      </c>
      <c r="G34" s="15">
        <v>430</v>
      </c>
      <c r="H34" s="15">
        <v>7</v>
      </c>
    </row>
    <row r="35" spans="1:14" x14ac:dyDescent="0.35">
      <c r="A35" t="s">
        <v>1399</v>
      </c>
      <c r="B35">
        <f t="shared" si="1"/>
        <v>3</v>
      </c>
      <c r="C35" s="15" t="s">
        <v>1178</v>
      </c>
      <c r="D35" s="15">
        <v>14</v>
      </c>
      <c r="E35" s="15" t="s">
        <v>1214</v>
      </c>
      <c r="F35" s="15" t="s">
        <v>1123</v>
      </c>
      <c r="G35" s="15">
        <v>430</v>
      </c>
      <c r="H35" s="15">
        <v>7</v>
      </c>
    </row>
    <row r="36" spans="1:14" x14ac:dyDescent="0.35">
      <c r="A36" t="s">
        <v>1388</v>
      </c>
      <c r="B36">
        <f t="shared" si="1"/>
        <v>4</v>
      </c>
      <c r="C36" s="15" t="s">
        <v>1217</v>
      </c>
      <c r="D36" s="15">
        <v>14</v>
      </c>
      <c r="E36" s="15" t="s">
        <v>1214</v>
      </c>
      <c r="F36" s="15" t="s">
        <v>1123</v>
      </c>
      <c r="G36" s="15">
        <v>230</v>
      </c>
      <c r="H36" s="15">
        <v>7</v>
      </c>
    </row>
    <row r="37" spans="1:14" x14ac:dyDescent="0.35">
      <c r="A37" t="s">
        <v>1389</v>
      </c>
      <c r="B37">
        <f t="shared" si="1"/>
        <v>5</v>
      </c>
      <c r="C37" s="15" t="s">
        <v>1400</v>
      </c>
      <c r="D37" s="15">
        <v>14</v>
      </c>
      <c r="E37" s="15">
        <v>7</v>
      </c>
      <c r="F37" s="15" t="s">
        <v>1123</v>
      </c>
      <c r="G37" s="15">
        <v>230</v>
      </c>
      <c r="H37" s="15">
        <v>7</v>
      </c>
    </row>
    <row r="38" spans="1:14" x14ac:dyDescent="0.35">
      <c r="A38" t="s">
        <v>1390</v>
      </c>
      <c r="B38">
        <f t="shared" si="1"/>
        <v>6</v>
      </c>
      <c r="C38" s="15" t="s">
        <v>1400</v>
      </c>
      <c r="D38" s="15">
        <v>14</v>
      </c>
      <c r="E38" s="15">
        <v>7</v>
      </c>
      <c r="F38" s="15" t="s">
        <v>1123</v>
      </c>
      <c r="G38" s="15">
        <v>230</v>
      </c>
      <c r="H38" s="15">
        <v>7</v>
      </c>
      <c r="I38" s="15" t="s">
        <v>1400</v>
      </c>
      <c r="J38" s="15">
        <v>350</v>
      </c>
      <c r="K38" s="15">
        <v>7</v>
      </c>
      <c r="L38" t="s">
        <v>1123</v>
      </c>
      <c r="M38">
        <v>400</v>
      </c>
      <c r="N38">
        <v>7</v>
      </c>
    </row>
    <row r="39" spans="1:14" x14ac:dyDescent="0.35">
      <c r="A39" t="s">
        <v>1391</v>
      </c>
      <c r="B39">
        <f t="shared" si="1"/>
        <v>7</v>
      </c>
      <c r="C39" s="15" t="s">
        <v>1178</v>
      </c>
      <c r="D39" s="15">
        <v>14</v>
      </c>
      <c r="E39" s="15" t="s">
        <v>1214</v>
      </c>
      <c r="F39" s="15" t="s">
        <v>1123</v>
      </c>
      <c r="G39" s="15">
        <v>230</v>
      </c>
      <c r="H39" s="15">
        <v>7</v>
      </c>
    </row>
    <row r="40" spans="1:14" x14ac:dyDescent="0.35">
      <c r="A40" t="s">
        <v>1392</v>
      </c>
      <c r="B40">
        <f t="shared" si="1"/>
        <v>8</v>
      </c>
      <c r="C40" s="15" t="s">
        <v>1400</v>
      </c>
      <c r="D40" s="15">
        <v>14</v>
      </c>
      <c r="E40" s="15">
        <v>7</v>
      </c>
      <c r="F40" s="15" t="s">
        <v>1123</v>
      </c>
      <c r="G40" s="15">
        <v>230</v>
      </c>
      <c r="H40" s="15">
        <v>7</v>
      </c>
    </row>
    <row r="41" spans="1:14" x14ac:dyDescent="0.35">
      <c r="A41" t="s">
        <v>1393</v>
      </c>
      <c r="B41">
        <f t="shared" ref="B41:B42" si="2">+B40+1</f>
        <v>9</v>
      </c>
      <c r="C41" s="15" t="s">
        <v>1178</v>
      </c>
      <c r="D41" s="15">
        <v>14</v>
      </c>
      <c r="E41" s="15" t="s">
        <v>1214</v>
      </c>
      <c r="F41" s="15" t="s">
        <v>1123</v>
      </c>
      <c r="G41" s="15">
        <v>230</v>
      </c>
      <c r="H41" s="15">
        <v>7</v>
      </c>
    </row>
    <row r="42" spans="1:14" x14ac:dyDescent="0.35">
      <c r="A42" t="s">
        <v>1394</v>
      </c>
      <c r="B42">
        <f t="shared" si="2"/>
        <v>10</v>
      </c>
      <c r="C42" s="15" t="s">
        <v>1400</v>
      </c>
      <c r="D42" s="15">
        <v>14</v>
      </c>
      <c r="E42" s="15">
        <v>7</v>
      </c>
      <c r="F42" s="15" t="s">
        <v>1123</v>
      </c>
      <c r="G42" s="15">
        <v>230</v>
      </c>
      <c r="H42" s="15">
        <v>7</v>
      </c>
    </row>
    <row r="43" spans="1:14" x14ac:dyDescent="0.35">
      <c r="A43" t="s">
        <v>1395</v>
      </c>
      <c r="B43">
        <f t="shared" ref="B43" si="3">+B42+1</f>
        <v>11</v>
      </c>
      <c r="C43" s="15" t="s">
        <v>1178</v>
      </c>
      <c r="D43" s="15">
        <v>14</v>
      </c>
      <c r="E43" s="15" t="s">
        <v>1214</v>
      </c>
      <c r="F43" s="15" t="s">
        <v>1123</v>
      </c>
      <c r="G43" s="15">
        <v>230</v>
      </c>
      <c r="H43" s="15">
        <v>7</v>
      </c>
    </row>
    <row r="44" spans="1:14" x14ac:dyDescent="0.35">
      <c r="A44" t="s">
        <v>1396</v>
      </c>
      <c r="B44">
        <f t="shared" ref="B44:B45" si="4">+B43+1</f>
        <v>12</v>
      </c>
      <c r="C44" s="15" t="s">
        <v>1400</v>
      </c>
      <c r="D44" s="15">
        <v>14</v>
      </c>
      <c r="E44" s="15">
        <v>7</v>
      </c>
      <c r="F44" s="15" t="s">
        <v>1123</v>
      </c>
      <c r="G44" s="15">
        <v>230</v>
      </c>
      <c r="H44" s="15">
        <v>7</v>
      </c>
    </row>
    <row r="45" spans="1:14" x14ac:dyDescent="0.35">
      <c r="A45" t="s">
        <v>1391</v>
      </c>
      <c r="B45">
        <f t="shared" si="4"/>
        <v>13</v>
      </c>
      <c r="C45" s="15" t="s">
        <v>1178</v>
      </c>
      <c r="D45" s="15">
        <v>14</v>
      </c>
      <c r="E45" s="15" t="s">
        <v>1214</v>
      </c>
      <c r="F45" s="15" t="s">
        <v>1123</v>
      </c>
      <c r="G45" s="15">
        <v>230</v>
      </c>
      <c r="H45" s="15">
        <v>7</v>
      </c>
    </row>
    <row r="46" spans="1:14" x14ac:dyDescent="0.35">
      <c r="A46" t="s">
        <v>1397</v>
      </c>
      <c r="B46">
        <f t="shared" ref="B46" si="5">+B45+1</f>
        <v>14</v>
      </c>
      <c r="C46" s="15" t="s">
        <v>1400</v>
      </c>
      <c r="D46" s="15">
        <v>14</v>
      </c>
      <c r="E46" s="15">
        <v>7</v>
      </c>
      <c r="F46" s="15" t="s">
        <v>1123</v>
      </c>
      <c r="G46" s="15">
        <v>230</v>
      </c>
      <c r="H46" s="15">
        <v>7</v>
      </c>
    </row>
    <row r="47" spans="1:14" x14ac:dyDescent="0.35">
      <c r="B47">
        <f t="shared" si="1"/>
        <v>15</v>
      </c>
      <c r="D47" s="15">
        <v>14</v>
      </c>
      <c r="G47" s="15">
        <v>430</v>
      </c>
    </row>
    <row r="48" spans="1:14" x14ac:dyDescent="0.35">
      <c r="B48">
        <f t="shared" si="1"/>
        <v>16</v>
      </c>
      <c r="D48" s="15">
        <v>14</v>
      </c>
      <c r="G48" s="15">
        <v>430</v>
      </c>
    </row>
    <row r="49" spans="1:10" x14ac:dyDescent="0.35">
      <c r="B49">
        <f t="shared" si="1"/>
        <v>17</v>
      </c>
      <c r="D49" s="15">
        <v>14</v>
      </c>
      <c r="G49" s="15">
        <v>430</v>
      </c>
    </row>
    <row r="50" spans="1:10" x14ac:dyDescent="0.35">
      <c r="A50" s="5"/>
    </row>
    <row r="51" spans="1:10" x14ac:dyDescent="0.35">
      <c r="A51" s="1" t="s">
        <v>1407</v>
      </c>
      <c r="B51">
        <v>1</v>
      </c>
      <c r="C51" s="15" t="s">
        <v>1123</v>
      </c>
      <c r="D51" s="15">
        <v>14</v>
      </c>
      <c r="E51" s="15" t="s">
        <v>1214</v>
      </c>
      <c r="F51" s="15" t="s">
        <v>1117</v>
      </c>
      <c r="G51" s="15">
        <v>430</v>
      </c>
    </row>
    <row r="52" spans="1:10" x14ac:dyDescent="0.35">
      <c r="A52" s="1" t="s">
        <v>1408</v>
      </c>
      <c r="B52">
        <f>+B51+1</f>
        <v>2</v>
      </c>
      <c r="C52" s="15" t="s">
        <v>1178</v>
      </c>
      <c r="D52" s="15">
        <v>14</v>
      </c>
      <c r="E52" s="15" t="s">
        <v>1214</v>
      </c>
      <c r="F52" s="15" t="s">
        <v>1150</v>
      </c>
      <c r="G52" s="15">
        <v>430</v>
      </c>
      <c r="I52" s="15" t="s">
        <v>1117</v>
      </c>
      <c r="J52" s="15">
        <v>500</v>
      </c>
    </row>
    <row r="53" spans="1:10" x14ac:dyDescent="0.35">
      <c r="A53" s="1" t="s">
        <v>1407</v>
      </c>
      <c r="B53">
        <v>1</v>
      </c>
      <c r="C53" s="15" t="s">
        <v>1123</v>
      </c>
      <c r="D53" s="15">
        <v>14</v>
      </c>
      <c r="E53" s="15" t="s">
        <v>1214</v>
      </c>
      <c r="F53" s="15" t="s">
        <v>1117</v>
      </c>
      <c r="G53" s="15">
        <v>430</v>
      </c>
    </row>
    <row r="54" spans="1:10" x14ac:dyDescent="0.35">
      <c r="A54" s="1" t="s">
        <v>1408</v>
      </c>
      <c r="B54">
        <f>+B53+1</f>
        <v>2</v>
      </c>
      <c r="C54" s="15" t="s">
        <v>1178</v>
      </c>
      <c r="D54" s="15">
        <v>14</v>
      </c>
      <c r="E54" s="15" t="s">
        <v>1214</v>
      </c>
      <c r="F54" s="15" t="s">
        <v>1150</v>
      </c>
      <c r="G54" s="15">
        <v>430</v>
      </c>
      <c r="I54" s="15" t="s">
        <v>1117</v>
      </c>
      <c r="J54" s="15">
        <v>500</v>
      </c>
    </row>
    <row r="55" spans="1:10" x14ac:dyDescent="0.35">
      <c r="A55" s="1" t="s">
        <v>1407</v>
      </c>
      <c r="B55">
        <v>1</v>
      </c>
      <c r="C55" s="15" t="s">
        <v>1123</v>
      </c>
      <c r="D55" s="15">
        <v>14</v>
      </c>
      <c r="E55" s="15" t="s">
        <v>1214</v>
      </c>
      <c r="F55" s="15" t="s">
        <v>1117</v>
      </c>
      <c r="G55" s="15">
        <v>430</v>
      </c>
    </row>
    <row r="56" spans="1:10" x14ac:dyDescent="0.35">
      <c r="A56" s="1" t="s">
        <v>1408</v>
      </c>
      <c r="B56">
        <f>+B55+1</f>
        <v>2</v>
      </c>
      <c r="C56" s="15" t="s">
        <v>1178</v>
      </c>
      <c r="D56" s="15">
        <v>14</v>
      </c>
      <c r="E56" s="15" t="s">
        <v>1214</v>
      </c>
      <c r="F56" s="15" t="s">
        <v>1150</v>
      </c>
      <c r="G56" s="15">
        <v>430</v>
      </c>
      <c r="I56" s="15" t="s">
        <v>1117</v>
      </c>
      <c r="J56" s="15">
        <v>500</v>
      </c>
    </row>
    <row r="57" spans="1:10" x14ac:dyDescent="0.35">
      <c r="A57" t="s">
        <v>1418</v>
      </c>
      <c r="B57">
        <f>+B52+1</f>
        <v>3</v>
      </c>
      <c r="C57" s="15" t="s">
        <v>1123</v>
      </c>
      <c r="D57" s="15">
        <v>14</v>
      </c>
      <c r="E57" s="15" t="s">
        <v>1214</v>
      </c>
      <c r="F57" s="15" t="s">
        <v>1117</v>
      </c>
      <c r="G57" s="15">
        <v>430</v>
      </c>
    </row>
    <row r="58" spans="1:10" x14ac:dyDescent="0.35">
      <c r="A58" t="s">
        <v>1409</v>
      </c>
      <c r="B58">
        <f t="shared" ref="B58:B66" si="6">+B57+1</f>
        <v>4</v>
      </c>
      <c r="C58" s="15" t="s">
        <v>1178</v>
      </c>
      <c r="D58" s="15">
        <v>14</v>
      </c>
      <c r="E58" s="15" t="s">
        <v>1214</v>
      </c>
      <c r="F58" s="15" t="s">
        <v>1150</v>
      </c>
      <c r="G58" s="15">
        <v>430</v>
      </c>
      <c r="I58" s="15" t="s">
        <v>1117</v>
      </c>
      <c r="J58" s="15">
        <v>500</v>
      </c>
    </row>
    <row r="59" spans="1:10" x14ac:dyDescent="0.35">
      <c r="A59" t="s">
        <v>1410</v>
      </c>
      <c r="B59">
        <f t="shared" si="6"/>
        <v>5</v>
      </c>
      <c r="C59" s="15" t="s">
        <v>1123</v>
      </c>
      <c r="D59" s="15">
        <v>14</v>
      </c>
      <c r="E59" s="15" t="s">
        <v>1214</v>
      </c>
      <c r="F59" s="15" t="s">
        <v>1117</v>
      </c>
      <c r="G59" s="15">
        <v>430</v>
      </c>
    </row>
    <row r="60" spans="1:10" x14ac:dyDescent="0.35">
      <c r="A60" t="s">
        <v>1411</v>
      </c>
      <c r="B60">
        <f t="shared" si="6"/>
        <v>6</v>
      </c>
      <c r="C60" s="15" t="s">
        <v>1178</v>
      </c>
      <c r="D60" s="15">
        <v>14</v>
      </c>
      <c r="E60" s="15" t="s">
        <v>1214</v>
      </c>
      <c r="F60" s="15" t="s">
        <v>1150</v>
      </c>
      <c r="G60" s="15">
        <v>430</v>
      </c>
      <c r="I60" s="15" t="s">
        <v>1117</v>
      </c>
      <c r="J60" s="15">
        <v>500</v>
      </c>
    </row>
    <row r="61" spans="1:10" x14ac:dyDescent="0.35">
      <c r="A61" t="s">
        <v>1417</v>
      </c>
      <c r="B61">
        <f t="shared" si="6"/>
        <v>7</v>
      </c>
      <c r="C61" s="15" t="s">
        <v>1123</v>
      </c>
      <c r="D61" s="15">
        <v>14</v>
      </c>
      <c r="E61" s="15" t="s">
        <v>1214</v>
      </c>
      <c r="F61" s="15" t="s">
        <v>1117</v>
      </c>
      <c r="G61" s="15">
        <v>430</v>
      </c>
    </row>
    <row r="62" spans="1:10" x14ac:dyDescent="0.35">
      <c r="A62" t="s">
        <v>1412</v>
      </c>
      <c r="B62">
        <f t="shared" si="6"/>
        <v>8</v>
      </c>
      <c r="C62" s="15" t="s">
        <v>1178</v>
      </c>
      <c r="D62" s="15">
        <v>14</v>
      </c>
      <c r="E62" s="15" t="s">
        <v>1214</v>
      </c>
      <c r="F62" s="15" t="s">
        <v>1150</v>
      </c>
      <c r="G62" s="15">
        <v>430</v>
      </c>
      <c r="I62" s="15" t="s">
        <v>1117</v>
      </c>
      <c r="J62" s="15">
        <v>500</v>
      </c>
    </row>
    <row r="63" spans="1:10" x14ac:dyDescent="0.35">
      <c r="A63" t="s">
        <v>1413</v>
      </c>
      <c r="B63">
        <f t="shared" si="6"/>
        <v>9</v>
      </c>
      <c r="C63" s="15" t="s">
        <v>1123</v>
      </c>
      <c r="D63" s="15">
        <v>14</v>
      </c>
      <c r="E63" s="15" t="s">
        <v>1214</v>
      </c>
      <c r="F63" s="15" t="s">
        <v>1117</v>
      </c>
      <c r="G63" s="15">
        <v>430</v>
      </c>
    </row>
    <row r="64" spans="1:10" x14ac:dyDescent="0.35">
      <c r="A64" t="s">
        <v>1414</v>
      </c>
      <c r="B64">
        <f t="shared" si="6"/>
        <v>10</v>
      </c>
      <c r="C64" s="15" t="s">
        <v>1178</v>
      </c>
      <c r="D64" s="15">
        <v>14</v>
      </c>
      <c r="E64" s="15" t="s">
        <v>1214</v>
      </c>
      <c r="F64" s="15" t="s">
        <v>1150</v>
      </c>
      <c r="G64" s="15">
        <v>430</v>
      </c>
      <c r="I64" s="15" t="s">
        <v>1117</v>
      </c>
      <c r="J64" s="15">
        <v>500</v>
      </c>
    </row>
    <row r="65" spans="1:8" x14ac:dyDescent="0.35">
      <c r="A65" t="s">
        <v>1415</v>
      </c>
      <c r="B65">
        <f t="shared" si="6"/>
        <v>11</v>
      </c>
      <c r="C65" s="15" t="s">
        <v>1150</v>
      </c>
      <c r="D65" s="15">
        <v>14</v>
      </c>
      <c r="F65" s="15" t="s">
        <v>1117</v>
      </c>
      <c r="G65" s="15">
        <v>430</v>
      </c>
    </row>
    <row r="66" spans="1:8" x14ac:dyDescent="0.35">
      <c r="A66" t="s">
        <v>1416</v>
      </c>
      <c r="B66">
        <f t="shared" si="6"/>
        <v>12</v>
      </c>
      <c r="C66" s="15" t="s">
        <v>1150</v>
      </c>
      <c r="D66" s="15">
        <v>14</v>
      </c>
      <c r="F66" s="15" t="s">
        <v>1117</v>
      </c>
      <c r="G66" s="15">
        <v>430</v>
      </c>
    </row>
    <row r="67" spans="1:8" x14ac:dyDescent="0.35">
      <c r="A67" s="1"/>
    </row>
    <row r="71" spans="1:8" x14ac:dyDescent="0.35">
      <c r="A71" t="s">
        <v>1423</v>
      </c>
      <c r="B71">
        <v>1</v>
      </c>
      <c r="C71" s="15" t="s">
        <v>1400</v>
      </c>
      <c r="D71" s="15">
        <f>IF(C71="","",14)</f>
        <v>14</v>
      </c>
      <c r="F71" s="15" t="s">
        <v>1123</v>
      </c>
      <c r="G71" s="15">
        <f>IF(F71="","",90)</f>
        <v>90</v>
      </c>
      <c r="H71" s="15">
        <v>7</v>
      </c>
    </row>
    <row r="72" spans="1:8" x14ac:dyDescent="0.35">
      <c r="A72" t="s">
        <v>1424</v>
      </c>
      <c r="B72">
        <f t="shared" ref="B72:B95" si="7">+B71+1</f>
        <v>2</v>
      </c>
      <c r="C72" s="15" t="s">
        <v>1400</v>
      </c>
      <c r="D72" s="15">
        <f t="shared" ref="D72:D95" si="8">IF(C72="","",14)</f>
        <v>14</v>
      </c>
      <c r="G72" s="15" t="str">
        <f t="shared" ref="G72:G95" si="9">IF(F72="","",90)</f>
        <v/>
      </c>
    </row>
    <row r="73" spans="1:8" x14ac:dyDescent="0.35">
      <c r="A73" t="s">
        <v>1425</v>
      </c>
      <c r="B73">
        <f t="shared" si="7"/>
        <v>3</v>
      </c>
      <c r="C73" s="15" t="s">
        <v>1123</v>
      </c>
      <c r="D73" s="15">
        <f t="shared" si="8"/>
        <v>14</v>
      </c>
      <c r="E73" s="15">
        <v>7</v>
      </c>
      <c r="G73" s="15" t="str">
        <f t="shared" si="9"/>
        <v/>
      </c>
    </row>
    <row r="74" spans="1:8" x14ac:dyDescent="0.35">
      <c r="A74" t="s">
        <v>1423</v>
      </c>
      <c r="B74">
        <f t="shared" si="7"/>
        <v>4</v>
      </c>
      <c r="C74" s="15" t="s">
        <v>1400</v>
      </c>
      <c r="D74" s="15">
        <f>IF(C74="","",14)</f>
        <v>14</v>
      </c>
      <c r="F74" s="15" t="s">
        <v>1123</v>
      </c>
      <c r="G74" s="15">
        <f t="shared" si="9"/>
        <v>90</v>
      </c>
      <c r="H74" s="15">
        <v>7</v>
      </c>
    </row>
    <row r="75" spans="1:8" x14ac:dyDescent="0.35">
      <c r="A75" t="s">
        <v>1424</v>
      </c>
      <c r="B75">
        <f t="shared" si="7"/>
        <v>5</v>
      </c>
      <c r="C75" s="15" t="s">
        <v>1400</v>
      </c>
      <c r="D75" s="15">
        <f t="shared" si="8"/>
        <v>14</v>
      </c>
      <c r="G75" s="15" t="str">
        <f t="shared" si="9"/>
        <v/>
      </c>
    </row>
    <row r="76" spans="1:8" x14ac:dyDescent="0.35">
      <c r="A76" t="s">
        <v>1425</v>
      </c>
      <c r="B76">
        <f t="shared" si="7"/>
        <v>6</v>
      </c>
      <c r="C76" s="15" t="s">
        <v>1123</v>
      </c>
      <c r="D76" s="15">
        <f t="shared" si="8"/>
        <v>14</v>
      </c>
      <c r="E76" s="15">
        <v>7</v>
      </c>
      <c r="G76" s="15" t="str">
        <f t="shared" si="9"/>
        <v/>
      </c>
    </row>
    <row r="77" spans="1:8" x14ac:dyDescent="0.35">
      <c r="A77" t="s">
        <v>1423</v>
      </c>
      <c r="B77">
        <f t="shared" si="7"/>
        <v>7</v>
      </c>
      <c r="C77" s="15" t="s">
        <v>1400</v>
      </c>
      <c r="D77" s="15">
        <f>IF(C77="","",14)</f>
        <v>14</v>
      </c>
      <c r="F77" s="15" t="s">
        <v>1123</v>
      </c>
      <c r="G77" s="15">
        <f t="shared" si="9"/>
        <v>90</v>
      </c>
      <c r="H77" s="15">
        <v>7</v>
      </c>
    </row>
    <row r="78" spans="1:8" x14ac:dyDescent="0.35">
      <c r="A78" t="s">
        <v>1424</v>
      </c>
      <c r="B78">
        <f t="shared" si="7"/>
        <v>8</v>
      </c>
      <c r="C78" s="15" t="s">
        <v>1400</v>
      </c>
      <c r="D78" s="15">
        <f t="shared" si="8"/>
        <v>14</v>
      </c>
      <c r="G78" s="15" t="str">
        <f t="shared" si="9"/>
        <v/>
      </c>
    </row>
    <row r="79" spans="1:8" x14ac:dyDescent="0.35">
      <c r="A79" t="s">
        <v>1425</v>
      </c>
      <c r="B79">
        <f t="shared" si="7"/>
        <v>9</v>
      </c>
      <c r="C79" s="15" t="s">
        <v>1123</v>
      </c>
      <c r="D79" s="15">
        <f t="shared" si="8"/>
        <v>14</v>
      </c>
      <c r="E79" s="15">
        <v>7</v>
      </c>
      <c r="G79" s="15" t="str">
        <f t="shared" si="9"/>
        <v/>
      </c>
    </row>
    <row r="80" spans="1:8" x14ac:dyDescent="0.35">
      <c r="A80" t="s">
        <v>1426</v>
      </c>
      <c r="B80">
        <v>1</v>
      </c>
      <c r="C80" s="15" t="s">
        <v>1178</v>
      </c>
      <c r="D80" s="15">
        <f t="shared" si="8"/>
        <v>14</v>
      </c>
      <c r="E80" s="15" t="s">
        <v>1214</v>
      </c>
      <c r="F80" s="15" t="s">
        <v>1123</v>
      </c>
      <c r="G80" s="15">
        <f t="shared" si="9"/>
        <v>90</v>
      </c>
      <c r="H80" s="15">
        <v>7</v>
      </c>
    </row>
    <row r="81" spans="1:8" x14ac:dyDescent="0.35">
      <c r="A81" t="s">
        <v>1427</v>
      </c>
      <c r="B81">
        <f t="shared" si="7"/>
        <v>2</v>
      </c>
      <c r="C81" s="15" t="s">
        <v>1178</v>
      </c>
      <c r="D81" s="15">
        <f t="shared" si="8"/>
        <v>14</v>
      </c>
      <c r="E81" s="15" t="s">
        <v>1214</v>
      </c>
      <c r="G81" s="15" t="str">
        <f t="shared" si="9"/>
        <v/>
      </c>
    </row>
    <row r="82" spans="1:8" x14ac:dyDescent="0.35">
      <c r="A82" t="s">
        <v>1428</v>
      </c>
      <c r="B82">
        <f t="shared" si="7"/>
        <v>3</v>
      </c>
      <c r="C82" s="15" t="s">
        <v>1217</v>
      </c>
      <c r="D82" s="15">
        <f t="shared" si="8"/>
        <v>14</v>
      </c>
      <c r="E82" s="15" t="s">
        <v>1214</v>
      </c>
      <c r="F82" s="15" t="s">
        <v>1178</v>
      </c>
      <c r="G82" s="15">
        <f t="shared" si="9"/>
        <v>90</v>
      </c>
      <c r="H82" s="15" t="s">
        <v>1214</v>
      </c>
    </row>
    <row r="83" spans="1:8" x14ac:dyDescent="0.35">
      <c r="A83" t="s">
        <v>1429</v>
      </c>
      <c r="B83">
        <f t="shared" si="7"/>
        <v>4</v>
      </c>
      <c r="C83" s="15" t="s">
        <v>1123</v>
      </c>
      <c r="D83" s="15">
        <f t="shared" si="8"/>
        <v>14</v>
      </c>
      <c r="E83" s="15">
        <v>7</v>
      </c>
      <c r="F83" s="15" t="s">
        <v>1178</v>
      </c>
      <c r="G83" s="15">
        <f t="shared" si="9"/>
        <v>90</v>
      </c>
      <c r="H83" s="15" t="s">
        <v>1214</v>
      </c>
    </row>
    <row r="84" spans="1:8" x14ac:dyDescent="0.35">
      <c r="A84" t="s">
        <v>1430</v>
      </c>
      <c r="B84">
        <f t="shared" si="7"/>
        <v>5</v>
      </c>
      <c r="C84" s="15" t="s">
        <v>1178</v>
      </c>
      <c r="D84" s="15">
        <f t="shared" si="8"/>
        <v>14</v>
      </c>
      <c r="E84" s="15" t="s">
        <v>1214</v>
      </c>
      <c r="F84" s="15" t="s">
        <v>1123</v>
      </c>
      <c r="G84" s="15">
        <f t="shared" si="9"/>
        <v>90</v>
      </c>
      <c r="H84" s="15">
        <v>7</v>
      </c>
    </row>
    <row r="85" spans="1:8" x14ac:dyDescent="0.35">
      <c r="A85" t="s">
        <v>1431</v>
      </c>
      <c r="B85">
        <f t="shared" si="7"/>
        <v>6</v>
      </c>
      <c r="C85" s="15" t="s">
        <v>1178</v>
      </c>
      <c r="D85" s="15">
        <f t="shared" si="8"/>
        <v>14</v>
      </c>
      <c r="E85" s="15" t="s">
        <v>1214</v>
      </c>
      <c r="G85" s="15" t="str">
        <f t="shared" si="9"/>
        <v/>
      </c>
    </row>
    <row r="86" spans="1:8" x14ac:dyDescent="0.35">
      <c r="A86" t="s">
        <v>1432</v>
      </c>
      <c r="B86">
        <f t="shared" si="7"/>
        <v>7</v>
      </c>
      <c r="C86" s="15" t="s">
        <v>1123</v>
      </c>
      <c r="D86" s="15">
        <f t="shared" si="8"/>
        <v>14</v>
      </c>
      <c r="E86" s="15">
        <v>7</v>
      </c>
      <c r="G86" s="15" t="str">
        <f t="shared" si="9"/>
        <v/>
      </c>
    </row>
    <row r="87" spans="1:8" x14ac:dyDescent="0.35">
      <c r="A87" t="s">
        <v>1433</v>
      </c>
      <c r="B87">
        <f t="shared" si="7"/>
        <v>8</v>
      </c>
      <c r="C87" s="15" t="s">
        <v>1178</v>
      </c>
      <c r="D87" s="15">
        <f t="shared" si="8"/>
        <v>14</v>
      </c>
      <c r="E87" s="15" t="s">
        <v>1214</v>
      </c>
      <c r="G87" s="15" t="str">
        <f t="shared" si="9"/>
        <v/>
      </c>
    </row>
    <row r="88" spans="1:8" x14ac:dyDescent="0.35">
      <c r="A88" t="s">
        <v>1428</v>
      </c>
      <c r="B88">
        <f t="shared" si="7"/>
        <v>9</v>
      </c>
      <c r="C88" s="15" t="s">
        <v>1217</v>
      </c>
      <c r="D88" s="15">
        <f t="shared" si="8"/>
        <v>14</v>
      </c>
      <c r="E88" s="15" t="s">
        <v>1214</v>
      </c>
      <c r="F88" s="15" t="s">
        <v>1178</v>
      </c>
      <c r="G88" s="15">
        <f t="shared" si="9"/>
        <v>90</v>
      </c>
      <c r="H88" s="15" t="s">
        <v>1214</v>
      </c>
    </row>
    <row r="89" spans="1:8" x14ac:dyDescent="0.35">
      <c r="A89" t="s">
        <v>1434</v>
      </c>
      <c r="B89">
        <f t="shared" si="7"/>
        <v>10</v>
      </c>
      <c r="C89" s="15" t="s">
        <v>1123</v>
      </c>
      <c r="D89" s="15">
        <f t="shared" si="8"/>
        <v>14</v>
      </c>
      <c r="E89" s="15">
        <v>7</v>
      </c>
      <c r="F89" s="15" t="s">
        <v>1178</v>
      </c>
      <c r="G89" s="15">
        <f t="shared" si="9"/>
        <v>90</v>
      </c>
      <c r="H89" s="15" t="s">
        <v>1214</v>
      </c>
    </row>
    <row r="90" spans="1:8" x14ac:dyDescent="0.35">
      <c r="A90" t="s">
        <v>1435</v>
      </c>
      <c r="B90">
        <f t="shared" si="7"/>
        <v>11</v>
      </c>
      <c r="C90" s="15" t="s">
        <v>1178</v>
      </c>
      <c r="D90" s="15">
        <f t="shared" si="8"/>
        <v>14</v>
      </c>
      <c r="E90" s="15" t="s">
        <v>1214</v>
      </c>
      <c r="F90" s="15" t="s">
        <v>1123</v>
      </c>
      <c r="G90" s="15">
        <f t="shared" si="9"/>
        <v>90</v>
      </c>
      <c r="H90" s="15">
        <v>7</v>
      </c>
    </row>
    <row r="91" spans="1:8" x14ac:dyDescent="0.35">
      <c r="A91" t="s">
        <v>1436</v>
      </c>
      <c r="B91">
        <f t="shared" si="7"/>
        <v>12</v>
      </c>
      <c r="C91" s="15" t="s">
        <v>1178</v>
      </c>
      <c r="D91" s="15">
        <f t="shared" si="8"/>
        <v>14</v>
      </c>
      <c r="E91" s="15" t="s">
        <v>1214</v>
      </c>
      <c r="G91" s="15" t="str">
        <f t="shared" si="9"/>
        <v/>
      </c>
    </row>
    <row r="92" spans="1:8" x14ac:dyDescent="0.35">
      <c r="A92" t="s">
        <v>1437</v>
      </c>
      <c r="B92">
        <f t="shared" si="7"/>
        <v>13</v>
      </c>
      <c r="C92" s="15" t="s">
        <v>1123</v>
      </c>
      <c r="D92" s="15">
        <f t="shared" si="8"/>
        <v>14</v>
      </c>
      <c r="E92" s="15">
        <v>7</v>
      </c>
      <c r="G92" s="15" t="str">
        <f t="shared" si="9"/>
        <v/>
      </c>
    </row>
    <row r="93" spans="1:8" x14ac:dyDescent="0.35">
      <c r="A93" t="s">
        <v>1438</v>
      </c>
      <c r="B93">
        <f t="shared" si="7"/>
        <v>14</v>
      </c>
      <c r="C93" s="15" t="s">
        <v>1178</v>
      </c>
      <c r="D93" s="15">
        <f t="shared" si="8"/>
        <v>14</v>
      </c>
      <c r="E93" s="15" t="s">
        <v>1214</v>
      </c>
      <c r="G93" s="15" t="str">
        <f t="shared" si="9"/>
        <v/>
      </c>
    </row>
    <row r="94" spans="1:8" x14ac:dyDescent="0.35">
      <c r="A94" t="s">
        <v>1428</v>
      </c>
      <c r="B94">
        <f t="shared" si="7"/>
        <v>15</v>
      </c>
      <c r="C94" s="15" t="s">
        <v>1217</v>
      </c>
      <c r="D94" s="15">
        <f t="shared" si="8"/>
        <v>14</v>
      </c>
      <c r="E94" s="15" t="s">
        <v>1214</v>
      </c>
      <c r="F94" s="15" t="s">
        <v>1178</v>
      </c>
      <c r="G94" s="15">
        <f t="shared" si="9"/>
        <v>90</v>
      </c>
      <c r="H94" s="15" t="s">
        <v>1214</v>
      </c>
    </row>
    <row r="95" spans="1:8" x14ac:dyDescent="0.35">
      <c r="A95" t="s">
        <v>1434</v>
      </c>
      <c r="B95">
        <f t="shared" si="7"/>
        <v>16</v>
      </c>
      <c r="C95" s="15" t="s">
        <v>1123</v>
      </c>
      <c r="D95" s="15">
        <f t="shared" si="8"/>
        <v>14</v>
      </c>
      <c r="E95" s="15">
        <v>7</v>
      </c>
      <c r="F95" s="15" t="s">
        <v>1178</v>
      </c>
      <c r="G95" s="15">
        <f t="shared" si="9"/>
        <v>90</v>
      </c>
      <c r="H95" s="15" t="s">
        <v>1214</v>
      </c>
    </row>
    <row r="97" spans="1:14" x14ac:dyDescent="0.35">
      <c r="A97" t="s">
        <v>1439</v>
      </c>
      <c r="B97">
        <v>1</v>
      </c>
      <c r="C97" s="15" t="s">
        <v>1450</v>
      </c>
      <c r="D97" s="15">
        <f t="shared" ref="D97:D142" si="10">IF(C97="","",14)</f>
        <v>14</v>
      </c>
      <c r="F97" s="15" t="s">
        <v>1217</v>
      </c>
      <c r="G97" s="15">
        <f t="shared" ref="G97:G142" si="11">IF(F97="","",90)</f>
        <v>90</v>
      </c>
      <c r="I97" s="15" t="s">
        <v>1150</v>
      </c>
      <c r="J97" s="15">
        <f>IF(I97="","",140)</f>
        <v>140</v>
      </c>
      <c r="L97" s="15" t="s">
        <v>1450</v>
      </c>
      <c r="M97" s="15">
        <f>IF(L97="","",214)</f>
        <v>214</v>
      </c>
      <c r="N97" s="15"/>
    </row>
    <row r="98" spans="1:14" x14ac:dyDescent="0.35">
      <c r="A98" t="s">
        <v>1440</v>
      </c>
      <c r="B98">
        <f>+B97+1</f>
        <v>2</v>
      </c>
      <c r="C98" s="15" t="s">
        <v>1123</v>
      </c>
      <c r="D98" s="15">
        <f t="shared" si="10"/>
        <v>14</v>
      </c>
      <c r="E98" s="15" t="s">
        <v>1214</v>
      </c>
      <c r="G98" s="15" t="str">
        <f t="shared" si="11"/>
        <v/>
      </c>
      <c r="J98" s="15" t="str">
        <f t="shared" ref="J98:J111" si="12">IF(I98="","",140)</f>
        <v/>
      </c>
      <c r="M98" s="15" t="str">
        <f t="shared" ref="M98:M118" si="13">IF(L98="","",214)</f>
        <v/>
      </c>
    </row>
    <row r="99" spans="1:14" x14ac:dyDescent="0.35">
      <c r="A99" t="s">
        <v>1441</v>
      </c>
      <c r="B99">
        <f t="shared" ref="B99:B142" si="14">+B98+1</f>
        <v>3</v>
      </c>
      <c r="C99" s="15" t="s">
        <v>1178</v>
      </c>
      <c r="D99" s="15">
        <f t="shared" ref="D99" si="15">IF(C99="","",14)</f>
        <v>14</v>
      </c>
      <c r="E99" s="15" t="s">
        <v>1214</v>
      </c>
      <c r="F99" s="15" t="s">
        <v>1123</v>
      </c>
      <c r="G99" s="15">
        <f t="shared" ref="G99" si="16">IF(F99="","",90)</f>
        <v>90</v>
      </c>
      <c r="H99" s="15" t="s">
        <v>1214</v>
      </c>
      <c r="I99" s="15" t="s">
        <v>1150</v>
      </c>
      <c r="J99" s="15">
        <f t="shared" si="12"/>
        <v>140</v>
      </c>
      <c r="L99" t="s">
        <v>1117</v>
      </c>
      <c r="M99" s="15">
        <f t="shared" si="13"/>
        <v>214</v>
      </c>
    </row>
    <row r="100" spans="1:14" x14ac:dyDescent="0.35">
      <c r="A100" t="s">
        <v>1442</v>
      </c>
      <c r="B100">
        <f t="shared" si="14"/>
        <v>4</v>
      </c>
      <c r="C100" s="15" t="s">
        <v>1117</v>
      </c>
      <c r="D100" s="15">
        <f t="shared" si="10"/>
        <v>14</v>
      </c>
      <c r="E100" s="15">
        <v>7</v>
      </c>
      <c r="F100" s="15" t="s">
        <v>1123</v>
      </c>
      <c r="G100" s="15">
        <f t="shared" si="11"/>
        <v>90</v>
      </c>
      <c r="H100" s="15" t="s">
        <v>1214</v>
      </c>
      <c r="J100" s="15" t="str">
        <f t="shared" si="12"/>
        <v/>
      </c>
      <c r="M100" s="15" t="str">
        <f t="shared" si="13"/>
        <v/>
      </c>
    </row>
    <row r="101" spans="1:14" x14ac:dyDescent="0.35">
      <c r="A101" t="s">
        <v>1443</v>
      </c>
      <c r="B101">
        <f t="shared" si="14"/>
        <v>5</v>
      </c>
      <c r="C101" s="15" t="s">
        <v>1217</v>
      </c>
      <c r="D101" s="15">
        <f t="shared" si="10"/>
        <v>14</v>
      </c>
      <c r="E101" s="15">
        <v>7</v>
      </c>
      <c r="F101" s="15" t="s">
        <v>1450</v>
      </c>
      <c r="G101" s="15">
        <f t="shared" si="11"/>
        <v>90</v>
      </c>
      <c r="J101" s="15" t="str">
        <f t="shared" si="12"/>
        <v/>
      </c>
      <c r="M101" s="15" t="str">
        <f t="shared" si="13"/>
        <v/>
      </c>
    </row>
    <row r="102" spans="1:14" x14ac:dyDescent="0.35">
      <c r="A102" t="s">
        <v>1444</v>
      </c>
      <c r="B102">
        <f t="shared" si="14"/>
        <v>6</v>
      </c>
      <c r="C102" s="15" t="s">
        <v>1117</v>
      </c>
      <c r="D102" s="15">
        <f t="shared" si="10"/>
        <v>14</v>
      </c>
      <c r="E102" s="15">
        <v>7</v>
      </c>
      <c r="G102" s="15" t="str">
        <f t="shared" si="11"/>
        <v/>
      </c>
      <c r="J102" s="15" t="str">
        <f t="shared" si="12"/>
        <v/>
      </c>
      <c r="M102" s="15" t="str">
        <f t="shared" si="13"/>
        <v/>
      </c>
    </row>
    <row r="103" spans="1:14" x14ac:dyDescent="0.35">
      <c r="A103" t="s">
        <v>1445</v>
      </c>
      <c r="B103">
        <f t="shared" si="14"/>
        <v>7</v>
      </c>
      <c r="C103" s="15" t="s">
        <v>1123</v>
      </c>
      <c r="D103" s="15">
        <f t="shared" si="10"/>
        <v>14</v>
      </c>
      <c r="E103" s="15" t="s">
        <v>1214</v>
      </c>
      <c r="G103" s="15" t="str">
        <f t="shared" si="11"/>
        <v/>
      </c>
      <c r="J103" s="15" t="str">
        <f t="shared" si="12"/>
        <v/>
      </c>
      <c r="M103" s="15" t="str">
        <f t="shared" si="13"/>
        <v/>
      </c>
    </row>
    <row r="104" spans="1:14" x14ac:dyDescent="0.35">
      <c r="A104" t="s">
        <v>1443</v>
      </c>
      <c r="B104">
        <f t="shared" si="14"/>
        <v>8</v>
      </c>
      <c r="C104" s="15" t="s">
        <v>1217</v>
      </c>
      <c r="D104" s="15">
        <f t="shared" si="10"/>
        <v>14</v>
      </c>
      <c r="E104" s="15">
        <v>7</v>
      </c>
      <c r="F104" s="15" t="s">
        <v>1450</v>
      </c>
      <c r="G104" s="15">
        <f t="shared" si="11"/>
        <v>90</v>
      </c>
      <c r="J104" s="15" t="str">
        <f t="shared" si="12"/>
        <v/>
      </c>
      <c r="M104" s="15" t="str">
        <f t="shared" si="13"/>
        <v/>
      </c>
    </row>
    <row r="105" spans="1:14" x14ac:dyDescent="0.35">
      <c r="A105" t="s">
        <v>1444</v>
      </c>
      <c r="B105">
        <f t="shared" si="14"/>
        <v>9</v>
      </c>
      <c r="C105" s="15" t="s">
        <v>1117</v>
      </c>
      <c r="D105" s="15">
        <f t="shared" si="10"/>
        <v>14</v>
      </c>
      <c r="E105" s="15">
        <v>7</v>
      </c>
      <c r="G105" s="15" t="str">
        <f t="shared" si="11"/>
        <v/>
      </c>
      <c r="J105" s="15" t="str">
        <f t="shared" si="12"/>
        <v/>
      </c>
      <c r="M105" s="15" t="str">
        <f t="shared" si="13"/>
        <v/>
      </c>
    </row>
    <row r="106" spans="1:14" x14ac:dyDescent="0.35">
      <c r="A106" t="s">
        <v>1445</v>
      </c>
      <c r="B106">
        <f t="shared" si="14"/>
        <v>10</v>
      </c>
      <c r="C106" s="15" t="s">
        <v>1123</v>
      </c>
      <c r="D106" s="15">
        <f t="shared" si="10"/>
        <v>14</v>
      </c>
      <c r="E106" s="15" t="s">
        <v>1214</v>
      </c>
      <c r="G106" s="15" t="str">
        <f t="shared" si="11"/>
        <v/>
      </c>
      <c r="J106" s="15" t="str">
        <f t="shared" si="12"/>
        <v/>
      </c>
      <c r="M106" s="15" t="str">
        <f t="shared" si="13"/>
        <v/>
      </c>
    </row>
    <row r="107" spans="1:14" x14ac:dyDescent="0.35">
      <c r="A107" t="s">
        <v>1439</v>
      </c>
      <c r="B107">
        <f t="shared" si="14"/>
        <v>11</v>
      </c>
      <c r="C107" s="15" t="s">
        <v>1450</v>
      </c>
      <c r="D107" s="15">
        <f t="shared" ref="D107" si="17">IF(C107="","",14)</f>
        <v>14</v>
      </c>
      <c r="F107" s="15" t="s">
        <v>1217</v>
      </c>
      <c r="G107" s="15">
        <f t="shared" ref="G107" si="18">IF(F107="","",90)</f>
        <v>90</v>
      </c>
      <c r="I107" s="15" t="s">
        <v>1150</v>
      </c>
      <c r="J107" s="15">
        <f t="shared" si="12"/>
        <v>140</v>
      </c>
      <c r="L107" s="15" t="s">
        <v>1450</v>
      </c>
      <c r="M107" s="15">
        <f t="shared" si="13"/>
        <v>214</v>
      </c>
    </row>
    <row r="108" spans="1:14" x14ac:dyDescent="0.35">
      <c r="A108" t="s">
        <v>1446</v>
      </c>
      <c r="B108">
        <f t="shared" si="14"/>
        <v>12</v>
      </c>
      <c r="C108" s="15" t="s">
        <v>1123</v>
      </c>
      <c r="D108" s="15">
        <f t="shared" si="10"/>
        <v>14</v>
      </c>
      <c r="E108" s="15" t="s">
        <v>1214</v>
      </c>
      <c r="G108" s="15" t="str">
        <f t="shared" si="11"/>
        <v/>
      </c>
      <c r="J108" s="15" t="str">
        <f t="shared" si="12"/>
        <v/>
      </c>
      <c r="M108" s="15" t="str">
        <f t="shared" si="13"/>
        <v/>
      </c>
    </row>
    <row r="109" spans="1:14" x14ac:dyDescent="0.35">
      <c r="A109" t="s">
        <v>1447</v>
      </c>
      <c r="B109">
        <f t="shared" si="14"/>
        <v>13</v>
      </c>
      <c r="C109" s="15" t="s">
        <v>1178</v>
      </c>
      <c r="D109" s="15">
        <f t="shared" si="10"/>
        <v>14</v>
      </c>
      <c r="E109" s="15" t="s">
        <v>1214</v>
      </c>
      <c r="F109" s="15" t="s">
        <v>1123</v>
      </c>
      <c r="G109" s="15">
        <f t="shared" si="11"/>
        <v>90</v>
      </c>
      <c r="H109" s="15" t="s">
        <v>1214</v>
      </c>
      <c r="J109" s="15" t="str">
        <f t="shared" si="12"/>
        <v/>
      </c>
      <c r="M109" s="15" t="str">
        <f t="shared" si="13"/>
        <v/>
      </c>
    </row>
    <row r="110" spans="1:14" x14ac:dyDescent="0.35">
      <c r="A110" t="s">
        <v>1448</v>
      </c>
      <c r="B110">
        <f t="shared" si="14"/>
        <v>14</v>
      </c>
      <c r="C110" s="15" t="s">
        <v>1150</v>
      </c>
      <c r="D110" s="15">
        <f t="shared" si="10"/>
        <v>14</v>
      </c>
      <c r="F110" s="15" t="s">
        <v>1117</v>
      </c>
      <c r="G110" s="15">
        <f t="shared" si="11"/>
        <v>90</v>
      </c>
      <c r="J110" s="15" t="str">
        <f t="shared" si="12"/>
        <v/>
      </c>
      <c r="M110" s="15" t="str">
        <f t="shared" si="13"/>
        <v/>
      </c>
    </row>
    <row r="111" spans="1:14" x14ac:dyDescent="0.35">
      <c r="A111" t="s">
        <v>1449</v>
      </c>
      <c r="B111">
        <f t="shared" si="14"/>
        <v>15</v>
      </c>
      <c r="C111" s="15" t="s">
        <v>1150</v>
      </c>
      <c r="D111" s="15">
        <f t="shared" ref="D111" si="19">IF(C111="","",14)</f>
        <v>14</v>
      </c>
      <c r="F111" s="15" t="s">
        <v>1117</v>
      </c>
      <c r="G111" s="15">
        <f t="shared" ref="G111" si="20">IF(F111="","",90)</f>
        <v>90</v>
      </c>
      <c r="J111" s="15" t="str">
        <f t="shared" si="12"/>
        <v/>
      </c>
      <c r="M111" s="15" t="str">
        <f t="shared" si="13"/>
        <v/>
      </c>
    </row>
    <row r="112" spans="1:14" x14ac:dyDescent="0.35">
      <c r="B112">
        <f t="shared" si="14"/>
        <v>16</v>
      </c>
      <c r="D112" s="15" t="str">
        <f t="shared" si="10"/>
        <v/>
      </c>
      <c r="G112" s="15" t="str">
        <f t="shared" si="11"/>
        <v/>
      </c>
      <c r="J112" s="15" t="str">
        <f t="shared" ref="J112:J145" si="21">IF(I112="","",14)</f>
        <v/>
      </c>
      <c r="M112" s="15" t="str">
        <f t="shared" si="13"/>
        <v/>
      </c>
    </row>
    <row r="113" spans="2:13" x14ac:dyDescent="0.35">
      <c r="B113">
        <f t="shared" si="14"/>
        <v>17</v>
      </c>
      <c r="D113" s="15" t="str">
        <f t="shared" si="10"/>
        <v/>
      </c>
      <c r="G113" s="15" t="str">
        <f t="shared" si="11"/>
        <v/>
      </c>
      <c r="J113" s="15" t="str">
        <f t="shared" si="21"/>
        <v/>
      </c>
      <c r="M113" s="15" t="str">
        <f t="shared" si="13"/>
        <v/>
      </c>
    </row>
    <row r="114" spans="2:13" x14ac:dyDescent="0.35">
      <c r="B114">
        <f t="shared" si="14"/>
        <v>18</v>
      </c>
      <c r="D114" s="15" t="str">
        <f t="shared" si="10"/>
        <v/>
      </c>
      <c r="G114" s="15" t="str">
        <f t="shared" si="11"/>
        <v/>
      </c>
      <c r="J114" s="15" t="str">
        <f t="shared" si="21"/>
        <v/>
      </c>
      <c r="M114" s="15" t="str">
        <f t="shared" si="13"/>
        <v/>
      </c>
    </row>
    <row r="115" spans="2:13" x14ac:dyDescent="0.35">
      <c r="B115">
        <f t="shared" si="14"/>
        <v>19</v>
      </c>
      <c r="D115" s="15" t="str">
        <f t="shared" si="10"/>
        <v/>
      </c>
      <c r="G115" s="15" t="str">
        <f t="shared" si="11"/>
        <v/>
      </c>
      <c r="J115" s="15" t="str">
        <f t="shared" si="21"/>
        <v/>
      </c>
      <c r="M115" s="15" t="str">
        <f t="shared" si="13"/>
        <v/>
      </c>
    </row>
    <row r="116" spans="2:13" x14ac:dyDescent="0.35">
      <c r="B116">
        <f t="shared" si="14"/>
        <v>20</v>
      </c>
      <c r="D116" s="15" t="str">
        <f t="shared" si="10"/>
        <v/>
      </c>
      <c r="G116" s="15" t="str">
        <f t="shared" si="11"/>
        <v/>
      </c>
      <c r="J116" s="15" t="str">
        <f t="shared" si="21"/>
        <v/>
      </c>
      <c r="M116" s="15" t="str">
        <f t="shared" si="13"/>
        <v/>
      </c>
    </row>
    <row r="117" spans="2:13" x14ac:dyDescent="0.35">
      <c r="B117">
        <f t="shared" si="14"/>
        <v>21</v>
      </c>
      <c r="D117" s="15" t="str">
        <f t="shared" si="10"/>
        <v/>
      </c>
      <c r="G117" s="15" t="str">
        <f t="shared" si="11"/>
        <v/>
      </c>
      <c r="J117" s="15" t="str">
        <f t="shared" si="21"/>
        <v/>
      </c>
      <c r="M117" s="15" t="str">
        <f t="shared" si="13"/>
        <v/>
      </c>
    </row>
    <row r="118" spans="2:13" x14ac:dyDescent="0.35">
      <c r="B118">
        <f t="shared" si="14"/>
        <v>22</v>
      </c>
      <c r="D118" s="15" t="str">
        <f t="shared" si="10"/>
        <v/>
      </c>
      <c r="G118" s="15" t="str">
        <f t="shared" si="11"/>
        <v/>
      </c>
      <c r="J118" s="15" t="str">
        <f t="shared" si="21"/>
        <v/>
      </c>
      <c r="M118" s="15" t="str">
        <f t="shared" si="13"/>
        <v/>
      </c>
    </row>
    <row r="119" spans="2:13" x14ac:dyDescent="0.35">
      <c r="B119">
        <f t="shared" si="14"/>
        <v>23</v>
      </c>
      <c r="D119" s="15" t="str">
        <f t="shared" si="10"/>
        <v/>
      </c>
      <c r="G119" s="15" t="str">
        <f t="shared" si="11"/>
        <v/>
      </c>
      <c r="J119" s="15" t="str">
        <f t="shared" si="21"/>
        <v/>
      </c>
      <c r="M119" s="15" t="str">
        <f t="shared" ref="M119:M142" si="22">IF(L119="","",14)</f>
        <v/>
      </c>
    </row>
    <row r="120" spans="2:13" x14ac:dyDescent="0.35">
      <c r="B120">
        <f t="shared" si="14"/>
        <v>24</v>
      </c>
      <c r="D120" s="15" t="str">
        <f t="shared" si="10"/>
        <v/>
      </c>
      <c r="G120" s="15" t="str">
        <f t="shared" si="11"/>
        <v/>
      </c>
      <c r="J120" s="15" t="str">
        <f t="shared" si="21"/>
        <v/>
      </c>
      <c r="M120" s="15" t="str">
        <f t="shared" si="22"/>
        <v/>
      </c>
    </row>
    <row r="121" spans="2:13" x14ac:dyDescent="0.35">
      <c r="B121">
        <f t="shared" si="14"/>
        <v>25</v>
      </c>
      <c r="D121" s="15" t="str">
        <f t="shared" si="10"/>
        <v/>
      </c>
      <c r="G121" s="15" t="str">
        <f t="shared" si="11"/>
        <v/>
      </c>
      <c r="J121" s="15" t="str">
        <f t="shared" si="21"/>
        <v/>
      </c>
      <c r="M121" s="15" t="str">
        <f t="shared" si="22"/>
        <v/>
      </c>
    </row>
    <row r="122" spans="2:13" x14ac:dyDescent="0.35">
      <c r="B122">
        <f t="shared" si="14"/>
        <v>26</v>
      </c>
      <c r="D122" s="15" t="str">
        <f t="shared" si="10"/>
        <v/>
      </c>
      <c r="G122" s="15" t="str">
        <f t="shared" si="11"/>
        <v/>
      </c>
      <c r="J122" s="15" t="str">
        <f t="shared" si="21"/>
        <v/>
      </c>
      <c r="M122" s="15" t="str">
        <f t="shared" si="22"/>
        <v/>
      </c>
    </row>
    <row r="123" spans="2:13" x14ac:dyDescent="0.35">
      <c r="B123">
        <f t="shared" si="14"/>
        <v>27</v>
      </c>
      <c r="D123" s="15" t="str">
        <f t="shared" si="10"/>
        <v/>
      </c>
      <c r="G123" s="15" t="str">
        <f t="shared" si="11"/>
        <v/>
      </c>
      <c r="J123" s="15" t="str">
        <f t="shared" si="21"/>
        <v/>
      </c>
      <c r="M123" s="15" t="str">
        <f t="shared" si="22"/>
        <v/>
      </c>
    </row>
    <row r="124" spans="2:13" x14ac:dyDescent="0.35">
      <c r="B124">
        <f t="shared" si="14"/>
        <v>28</v>
      </c>
      <c r="D124" s="15" t="str">
        <f t="shared" si="10"/>
        <v/>
      </c>
      <c r="G124" s="15" t="str">
        <f t="shared" si="11"/>
        <v/>
      </c>
      <c r="J124" s="15" t="str">
        <f t="shared" si="21"/>
        <v/>
      </c>
      <c r="M124" s="15" t="str">
        <f t="shared" si="22"/>
        <v/>
      </c>
    </row>
    <row r="125" spans="2:13" x14ac:dyDescent="0.35">
      <c r="B125">
        <f t="shared" si="14"/>
        <v>29</v>
      </c>
      <c r="D125" s="15" t="str">
        <f t="shared" si="10"/>
        <v/>
      </c>
      <c r="G125" s="15" t="str">
        <f t="shared" si="11"/>
        <v/>
      </c>
      <c r="J125" s="15" t="str">
        <f t="shared" si="21"/>
        <v/>
      </c>
      <c r="M125" s="15" t="str">
        <f t="shared" si="22"/>
        <v/>
      </c>
    </row>
    <row r="126" spans="2:13" x14ac:dyDescent="0.35">
      <c r="B126">
        <f t="shared" si="14"/>
        <v>30</v>
      </c>
      <c r="D126" s="15" t="str">
        <f t="shared" si="10"/>
        <v/>
      </c>
      <c r="G126" s="15" t="str">
        <f t="shared" si="11"/>
        <v/>
      </c>
      <c r="J126" s="15" t="str">
        <f t="shared" si="21"/>
        <v/>
      </c>
      <c r="M126" s="15" t="str">
        <f t="shared" si="22"/>
        <v/>
      </c>
    </row>
    <row r="127" spans="2:13" x14ac:dyDescent="0.35">
      <c r="B127">
        <f t="shared" si="14"/>
        <v>31</v>
      </c>
      <c r="D127" s="15" t="str">
        <f t="shared" si="10"/>
        <v/>
      </c>
      <c r="G127" s="15" t="str">
        <f t="shared" si="11"/>
        <v/>
      </c>
      <c r="J127" s="15" t="str">
        <f t="shared" si="21"/>
        <v/>
      </c>
      <c r="M127" s="15" t="str">
        <f t="shared" si="22"/>
        <v/>
      </c>
    </row>
    <row r="128" spans="2:13" x14ac:dyDescent="0.35">
      <c r="B128">
        <f t="shared" si="14"/>
        <v>32</v>
      </c>
      <c r="D128" s="15" t="str">
        <f t="shared" si="10"/>
        <v/>
      </c>
      <c r="G128" s="15" t="str">
        <f t="shared" si="11"/>
        <v/>
      </c>
      <c r="J128" s="15" t="str">
        <f t="shared" si="21"/>
        <v/>
      </c>
      <c r="M128" s="15" t="str">
        <f t="shared" si="22"/>
        <v/>
      </c>
    </row>
    <row r="129" spans="2:13" x14ac:dyDescent="0.35">
      <c r="B129">
        <f t="shared" si="14"/>
        <v>33</v>
      </c>
      <c r="D129" s="15" t="str">
        <f t="shared" si="10"/>
        <v/>
      </c>
      <c r="G129" s="15" t="str">
        <f t="shared" si="11"/>
        <v/>
      </c>
      <c r="J129" s="15" t="str">
        <f t="shared" si="21"/>
        <v/>
      </c>
      <c r="M129" s="15" t="str">
        <f t="shared" si="22"/>
        <v/>
      </c>
    </row>
    <row r="130" spans="2:13" x14ac:dyDescent="0.35">
      <c r="B130">
        <f t="shared" si="14"/>
        <v>34</v>
      </c>
      <c r="D130" s="15" t="str">
        <f t="shared" si="10"/>
        <v/>
      </c>
      <c r="G130" s="15" t="str">
        <f t="shared" si="11"/>
        <v/>
      </c>
      <c r="J130" s="15" t="str">
        <f t="shared" si="21"/>
        <v/>
      </c>
      <c r="M130" s="15" t="str">
        <f t="shared" si="22"/>
        <v/>
      </c>
    </row>
    <row r="131" spans="2:13" x14ac:dyDescent="0.35">
      <c r="B131">
        <f t="shared" si="14"/>
        <v>35</v>
      </c>
      <c r="D131" s="15" t="str">
        <f t="shared" si="10"/>
        <v/>
      </c>
      <c r="G131" s="15" t="str">
        <f t="shared" si="11"/>
        <v/>
      </c>
      <c r="J131" s="15" t="str">
        <f t="shared" si="21"/>
        <v/>
      </c>
      <c r="M131" s="15" t="str">
        <f t="shared" si="22"/>
        <v/>
      </c>
    </row>
    <row r="132" spans="2:13" x14ac:dyDescent="0.35">
      <c r="B132">
        <f t="shared" si="14"/>
        <v>36</v>
      </c>
      <c r="D132" s="15" t="str">
        <f t="shared" si="10"/>
        <v/>
      </c>
      <c r="G132" s="15" t="str">
        <f t="shared" si="11"/>
        <v/>
      </c>
      <c r="J132" s="15" t="str">
        <f t="shared" si="21"/>
        <v/>
      </c>
      <c r="M132" s="15" t="str">
        <f t="shared" si="22"/>
        <v/>
      </c>
    </row>
    <row r="133" spans="2:13" x14ac:dyDescent="0.35">
      <c r="B133">
        <f t="shared" si="14"/>
        <v>37</v>
      </c>
      <c r="D133" s="15" t="str">
        <f t="shared" si="10"/>
        <v/>
      </c>
      <c r="G133" s="15" t="str">
        <f t="shared" si="11"/>
        <v/>
      </c>
      <c r="J133" s="15" t="str">
        <f t="shared" si="21"/>
        <v/>
      </c>
      <c r="M133" s="15" t="str">
        <f t="shared" si="22"/>
        <v/>
      </c>
    </row>
    <row r="134" spans="2:13" x14ac:dyDescent="0.35">
      <c r="B134">
        <f t="shared" si="14"/>
        <v>38</v>
      </c>
      <c r="D134" s="15" t="str">
        <f t="shared" si="10"/>
        <v/>
      </c>
      <c r="G134" s="15" t="str">
        <f t="shared" si="11"/>
        <v/>
      </c>
      <c r="J134" s="15" t="str">
        <f t="shared" si="21"/>
        <v/>
      </c>
      <c r="M134" s="15" t="str">
        <f t="shared" si="22"/>
        <v/>
      </c>
    </row>
    <row r="135" spans="2:13" x14ac:dyDescent="0.35">
      <c r="B135">
        <f t="shared" si="14"/>
        <v>39</v>
      </c>
      <c r="D135" s="15" t="str">
        <f t="shared" si="10"/>
        <v/>
      </c>
      <c r="G135" s="15" t="str">
        <f t="shared" si="11"/>
        <v/>
      </c>
      <c r="J135" s="15" t="str">
        <f t="shared" si="21"/>
        <v/>
      </c>
      <c r="M135" s="15" t="str">
        <f t="shared" si="22"/>
        <v/>
      </c>
    </row>
    <row r="136" spans="2:13" x14ac:dyDescent="0.35">
      <c r="B136">
        <f t="shared" si="14"/>
        <v>40</v>
      </c>
      <c r="D136" s="15" t="str">
        <f t="shared" si="10"/>
        <v/>
      </c>
      <c r="G136" s="15" t="str">
        <f t="shared" si="11"/>
        <v/>
      </c>
      <c r="J136" s="15" t="str">
        <f t="shared" si="21"/>
        <v/>
      </c>
      <c r="M136" s="15" t="str">
        <f t="shared" si="22"/>
        <v/>
      </c>
    </row>
    <row r="137" spans="2:13" x14ac:dyDescent="0.35">
      <c r="B137">
        <f t="shared" si="14"/>
        <v>41</v>
      </c>
      <c r="D137" s="15" t="str">
        <f t="shared" si="10"/>
        <v/>
      </c>
      <c r="G137" s="15" t="str">
        <f t="shared" si="11"/>
        <v/>
      </c>
      <c r="J137" s="15" t="str">
        <f t="shared" si="21"/>
        <v/>
      </c>
      <c r="M137" s="15" t="str">
        <f t="shared" si="22"/>
        <v/>
      </c>
    </row>
    <row r="138" spans="2:13" x14ac:dyDescent="0.35">
      <c r="B138">
        <f t="shared" si="14"/>
        <v>42</v>
      </c>
      <c r="D138" s="15" t="str">
        <f t="shared" si="10"/>
        <v/>
      </c>
      <c r="G138" s="15" t="str">
        <f t="shared" si="11"/>
        <v/>
      </c>
      <c r="J138" s="15" t="str">
        <f t="shared" si="21"/>
        <v/>
      </c>
      <c r="M138" s="15" t="str">
        <f t="shared" si="22"/>
        <v/>
      </c>
    </row>
    <row r="139" spans="2:13" x14ac:dyDescent="0.35">
      <c r="B139">
        <f t="shared" si="14"/>
        <v>43</v>
      </c>
      <c r="D139" s="15" t="str">
        <f t="shared" si="10"/>
        <v/>
      </c>
      <c r="G139" s="15" t="str">
        <f t="shared" si="11"/>
        <v/>
      </c>
      <c r="J139" s="15" t="str">
        <f t="shared" si="21"/>
        <v/>
      </c>
      <c r="M139" s="15" t="str">
        <f t="shared" si="22"/>
        <v/>
      </c>
    </row>
    <row r="140" spans="2:13" x14ac:dyDescent="0.35">
      <c r="B140">
        <f t="shared" si="14"/>
        <v>44</v>
      </c>
      <c r="D140" s="15" t="str">
        <f t="shared" si="10"/>
        <v/>
      </c>
      <c r="G140" s="15" t="str">
        <f t="shared" si="11"/>
        <v/>
      </c>
      <c r="J140" s="15" t="str">
        <f t="shared" si="21"/>
        <v/>
      </c>
      <c r="M140" s="15" t="str">
        <f t="shared" si="22"/>
        <v/>
      </c>
    </row>
    <row r="141" spans="2:13" x14ac:dyDescent="0.35">
      <c r="B141">
        <f t="shared" si="14"/>
        <v>45</v>
      </c>
      <c r="D141" s="15" t="str">
        <f t="shared" si="10"/>
        <v/>
      </c>
      <c r="G141" s="15" t="str">
        <f t="shared" si="11"/>
        <v/>
      </c>
      <c r="J141" s="15" t="str">
        <f t="shared" si="21"/>
        <v/>
      </c>
      <c r="M141" s="15" t="str">
        <f t="shared" si="22"/>
        <v/>
      </c>
    </row>
    <row r="142" spans="2:13" x14ac:dyDescent="0.35">
      <c r="B142">
        <f t="shared" si="14"/>
        <v>46</v>
      </c>
      <c r="D142" s="15" t="str">
        <f t="shared" si="10"/>
        <v/>
      </c>
      <c r="G142" s="15" t="str">
        <f t="shared" si="11"/>
        <v/>
      </c>
      <c r="J142" s="15" t="str">
        <f t="shared" si="21"/>
        <v/>
      </c>
      <c r="M142" s="15" t="str">
        <f t="shared" si="22"/>
        <v/>
      </c>
    </row>
    <row r="143" spans="2:13" x14ac:dyDescent="0.35">
      <c r="J143" s="15" t="str">
        <f t="shared" si="21"/>
        <v/>
      </c>
    </row>
    <row r="144" spans="2:13" x14ac:dyDescent="0.35">
      <c r="J144" s="15" t="str">
        <f t="shared" si="21"/>
        <v/>
      </c>
    </row>
    <row r="145" spans="10:10" x14ac:dyDescent="0.35">
      <c r="J145" s="15" t="str">
        <f t="shared" si="21"/>
        <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32138E-7B71-4633-B001-5AD52238F961}">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3.5" x14ac:dyDescent="0.55000000000000004"/>
  <cols>
    <col min="1" max="1" width="20.54296875" customWidth="1"/>
    <col min="2" max="2" width="4.4531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28.5" x14ac:dyDescent="0.65">
      <c r="A1" s="85" t="s">
        <v>1503</v>
      </c>
      <c r="C1" s="86" t="s">
        <v>1451</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CONSOLAD A MI PUEBLO</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"CONSOLAD A MI PUEBLO";</v>
      </c>
      <c r="D53" s="13" t="str">
        <f>find!D52</f>
        <v>CONSOLAD A MI PUEBLO</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find!B52</f>
        <v>consoladamipueblo</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"Isaías 40,1-11 - Melodía hebraica ",</v>
      </c>
      <c r="D58" s="13" t="str">
        <f>find!E52</f>
        <v xml:space="preserve">Isaías 40,1-11 - Melodía hebraica </v>
      </c>
    </row>
    <row r="59" spans="2:32" x14ac:dyDescent="0.55000000000000004">
      <c r="C59" s="14" t="str">
        <f>_xlfn.CONCAT("      dbnos: ","""",D59,"""",",")</f>
        <v xml:space="preserve">      dbnos: "41",</v>
      </c>
      <c r="D59" s="13">
        <f>find!A52</f>
        <v>41</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"¡Ohey!, una voz en el desierto grita:",</v>
      </c>
      <c r="D64" s="76" t="s">
        <v>1518</v>
      </c>
      <c r="E64" s="74" t="s">
        <v>1217</v>
      </c>
      <c r="F64" s="79"/>
      <c r="G64" s="80" t="s">
        <v>1123</v>
      </c>
      <c r="H64" s="80"/>
      <c r="I64" s="74" t="s">
        <v>1489</v>
      </c>
      <c r="J64" s="79">
        <v>7</v>
      </c>
      <c r="K64" s="80"/>
      <c r="L64" s="80"/>
      <c r="M64" s="15"/>
      <c r="O64" s="22"/>
      <c r="P64"/>
      <c r="Q64"/>
      <c r="R64"/>
      <c r="V64" s="15"/>
      <c r="Y64"/>
      <c r="AB64" s="15"/>
      <c r="AF64"/>
    </row>
    <row r="65" spans="2:32" ht="27" x14ac:dyDescent="0.65">
      <c r="B65" s="13">
        <f>+B64+1</f>
        <v>2</v>
      </c>
      <c r="C65" s="14" t="str">
        <f t="shared" si="0"/>
        <v>/* 2 */        "«Preparad el camino, la senda al Señor».",</v>
      </c>
      <c r="D65" s="77" t="s">
        <v>1519</v>
      </c>
      <c r="E65" s="75" t="s">
        <v>1123</v>
      </c>
      <c r="F65" s="82" t="s">
        <v>1214</v>
      </c>
      <c r="G65" s="83" t="s">
        <v>1489</v>
      </c>
      <c r="H65" s="83">
        <v>7</v>
      </c>
      <c r="I65" s="75" t="s">
        <v>1117</v>
      </c>
      <c r="J65" s="82" t="s">
        <v>1214</v>
      </c>
      <c r="K65" s="83"/>
      <c r="L65" s="83"/>
      <c r="M65" s="15"/>
      <c r="O65" s="22"/>
      <c r="P65"/>
      <c r="Q65"/>
      <c r="R65"/>
      <c r="V65" s="15"/>
      <c r="Y65"/>
      <c r="AB65" s="15"/>
      <c r="AF65"/>
    </row>
    <row r="66" spans="2:32" ht="27" x14ac:dyDescent="0.65">
      <c r="B66" s="13">
        <f t="shared" ref="B66:B90" si="1">+B65+1</f>
        <v>3</v>
      </c>
      <c r="C66" s="14" t="str">
        <f t="shared" si="0"/>
        <v>/* 3 */        "Como el pastor conduce con cuidado",</v>
      </c>
      <c r="D66" s="76" t="s">
        <v>1524</v>
      </c>
      <c r="E66" s="74" t="s">
        <v>1123</v>
      </c>
      <c r="F66" s="79" t="s">
        <v>1214</v>
      </c>
      <c r="G66" s="80" t="s">
        <v>1117</v>
      </c>
      <c r="H66" s="80" t="s">
        <v>1214</v>
      </c>
      <c r="I66" s="74"/>
      <c r="J66" s="79"/>
      <c r="K66" s="80"/>
      <c r="L66" s="80"/>
      <c r="M66" s="15"/>
      <c r="O66" s="22"/>
      <c r="P66"/>
      <c r="Q66"/>
      <c r="R66"/>
      <c r="V66" s="15"/>
      <c r="Y66"/>
      <c r="AB66" s="15"/>
      <c r="AF66"/>
    </row>
    <row r="67" spans="2:32" ht="27" x14ac:dyDescent="0.65">
      <c r="B67" s="13">
        <f t="shared" si="1"/>
        <v>4</v>
      </c>
      <c r="C67" s="14" t="str">
        <f t="shared" si="0"/>
        <v>/* 4 */        "las ovejas que van a ser madres,",</v>
      </c>
      <c r="D67" s="77" t="s">
        <v>1525</v>
      </c>
      <c r="E67" s="75" t="s">
        <v>1489</v>
      </c>
      <c r="F67" s="82">
        <v>7</v>
      </c>
      <c r="G67" s="83"/>
      <c r="H67" s="83"/>
      <c r="I67" s="75"/>
      <c r="J67" s="82"/>
      <c r="K67" s="83"/>
      <c r="L67" s="83"/>
      <c r="M67" s="15"/>
      <c r="O67" s="22"/>
      <c r="P67"/>
      <c r="Q67"/>
      <c r="R67"/>
      <c r="V67" s="15"/>
      <c r="Y67"/>
      <c r="AB67" s="15"/>
      <c r="AF67"/>
    </row>
    <row r="68" spans="2:32" ht="27" x14ac:dyDescent="0.65">
      <c r="B68" s="13">
        <f t="shared" si="1"/>
        <v>5</v>
      </c>
      <c r="C68" s="14" t="str">
        <f t="shared" si="0"/>
        <v>/* 5 */        "como el pastor que lleva sobre sus hombros",</v>
      </c>
      <c r="D68" s="76" t="s">
        <v>1526</v>
      </c>
      <c r="E68" s="74" t="s">
        <v>1123</v>
      </c>
      <c r="F68" s="79" t="s">
        <v>1214</v>
      </c>
      <c r="G68" s="80"/>
      <c r="H68" s="80"/>
      <c r="I68" s="74"/>
      <c r="J68" s="79"/>
      <c r="K68" s="80"/>
      <c r="L68" s="80"/>
      <c r="M68" s="15"/>
      <c r="O68" s="22"/>
      <c r="P68"/>
      <c r="Q68"/>
      <c r="R68"/>
      <c r="V68" s="15"/>
      <c r="Y68"/>
      <c r="AB68" s="15"/>
      <c r="AF68"/>
    </row>
    <row r="69" spans="2:32" ht="27" x14ac:dyDescent="0.65">
      <c r="B69" s="13">
        <f t="shared" si="1"/>
        <v>6</v>
      </c>
      <c r="C69" s="14" t="str">
        <f t="shared" si="0"/>
        <v>/* 6 */        "la oveja perdida.",</v>
      </c>
      <c r="D69" s="77" t="s">
        <v>1527</v>
      </c>
      <c r="E69" s="75" t="s">
        <v>1489</v>
      </c>
      <c r="F69" s="82">
        <v>7</v>
      </c>
      <c r="G69" s="83"/>
      <c r="H69" s="83"/>
      <c r="I69" s="75"/>
      <c r="J69" s="82"/>
      <c r="K69" s="83"/>
      <c r="L69" s="83"/>
      <c r="M69" s="15"/>
      <c r="O69" s="22"/>
      <c r="P69"/>
      <c r="Q69"/>
      <c r="R69"/>
      <c r="V69" s="15"/>
      <c r="Y69"/>
      <c r="AB69" s="15"/>
      <c r="AF69"/>
    </row>
    <row r="70" spans="2:32" ht="27" x14ac:dyDescent="0.65">
      <c r="B70" s="13">
        <f t="shared" si="1"/>
        <v>7</v>
      </c>
      <c r="C70" s="14" t="str">
        <f t="shared" si="0"/>
        <v/>
      </c>
      <c r="D70" s="76"/>
      <c r="E70" s="74"/>
      <c r="F70" s="79"/>
      <c r="G70" s="80"/>
      <c r="H70" s="80"/>
      <c r="I70" s="74"/>
      <c r="J70" s="79"/>
      <c r="K70" s="80"/>
      <c r="L70" s="80"/>
      <c r="M70" s="15"/>
      <c r="O70" s="22"/>
      <c r="P70"/>
      <c r="Q70"/>
      <c r="R70"/>
      <c r="V70" s="15"/>
      <c r="Y70"/>
      <c r="AB70" s="15"/>
      <c r="AF70"/>
    </row>
    <row r="71" spans="2:32" ht="27" x14ac:dyDescent="0.65">
      <c r="B71" s="13">
        <f t="shared" si="1"/>
        <v>8</v>
      </c>
      <c r="C71" s="14" t="str">
        <f t="shared" si="0"/>
        <v/>
      </c>
      <c r="D71" s="77"/>
      <c r="E71" s="75"/>
      <c r="F71" s="82"/>
      <c r="G71" s="83"/>
      <c r="H71" s="83"/>
      <c r="I71" s="75"/>
      <c r="J71" s="82"/>
      <c r="K71" s="83"/>
      <c r="L71" s="83"/>
      <c r="M71" s="15"/>
      <c r="O71" s="22"/>
      <c r="P71"/>
      <c r="Q71"/>
      <c r="R71"/>
      <c r="V71" s="15"/>
      <c r="Y71"/>
      <c r="AB71" s="15"/>
      <c r="AF71"/>
    </row>
    <row r="72" spans="2:32" ht="27" x14ac:dyDescent="0.65">
      <c r="B72" s="13">
        <f t="shared" si="1"/>
        <v>9</v>
      </c>
      <c r="C72" s="14" t="str">
        <f t="shared" si="0"/>
        <v/>
      </c>
      <c r="D72" s="76"/>
      <c r="E72" s="74"/>
      <c r="F72" s="79"/>
      <c r="G72" s="80"/>
      <c r="H72" s="80"/>
      <c r="I72" s="74"/>
      <c r="J72" s="79"/>
      <c r="K72" s="80"/>
      <c r="L72" s="80"/>
      <c r="M72" s="15"/>
      <c r="O72" s="22"/>
      <c r="P72"/>
      <c r="Q72"/>
      <c r="R72"/>
      <c r="V72" s="15"/>
      <c r="Y72"/>
      <c r="AB72" s="15"/>
      <c r="AF72"/>
    </row>
    <row r="73" spans="2:32" ht="27" x14ac:dyDescent="0.65">
      <c r="B73" s="13">
        <f t="shared" si="1"/>
        <v>10</v>
      </c>
      <c r="C73" s="14" t="str">
        <f t="shared" si="0"/>
        <v/>
      </c>
      <c r="D73" s="77"/>
      <c r="E73" s="75"/>
      <c r="F73" s="82"/>
      <c r="G73" s="83"/>
      <c r="H73" s="83"/>
      <c r="I73" s="75"/>
      <c r="J73" s="82"/>
      <c r="K73" s="83"/>
      <c r="L73" s="83"/>
      <c r="M73" s="15"/>
      <c r="O73" s="22"/>
      <c r="P73"/>
      <c r="Q73"/>
      <c r="R73"/>
      <c r="V73" s="15"/>
      <c r="Y73"/>
      <c r="AB73" s="15"/>
      <c r="AF73"/>
    </row>
    <row r="74" spans="2:32" ht="27" x14ac:dyDescent="0.65">
      <c r="B74" s="13">
        <f t="shared" si="1"/>
        <v>11</v>
      </c>
      <c r="C74" s="14" t="str">
        <f t="shared" si="0"/>
        <v/>
      </c>
      <c r="D74" s="76"/>
      <c r="E74" s="74"/>
      <c r="F74" s="79"/>
      <c r="G74" s="80"/>
      <c r="H74" s="80"/>
      <c r="I74" s="74"/>
      <c r="J74" s="79"/>
      <c r="K74" s="80"/>
      <c r="L74" s="80"/>
      <c r="M74" s="15"/>
      <c r="O74" s="22"/>
      <c r="P74"/>
      <c r="Q74"/>
      <c r="R74"/>
      <c r="V74" s="15"/>
      <c r="Y74"/>
      <c r="AB74" s="15"/>
      <c r="AF74"/>
    </row>
    <row r="75" spans="2:32" ht="27" x14ac:dyDescent="0.65">
      <c r="B75" s="13">
        <f t="shared" si="1"/>
        <v>12</v>
      </c>
      <c r="C75" s="14" t="str">
        <f t="shared" si="0"/>
        <v/>
      </c>
      <c r="D75" s="77"/>
      <c r="E75" s="75"/>
      <c r="F75" s="82"/>
      <c r="G75" s="83"/>
      <c r="H75" s="83"/>
      <c r="I75" s="75"/>
      <c r="J75" s="82"/>
      <c r="K75" s="83"/>
      <c r="L75" s="83"/>
      <c r="M75" s="15"/>
      <c r="O75" s="22"/>
      <c r="P75"/>
      <c r="Q75"/>
      <c r="R75"/>
      <c r="V75" s="15"/>
      <c r="Y75"/>
      <c r="AB75" s="15"/>
      <c r="AF75"/>
    </row>
    <row r="76" spans="2:32" ht="27" x14ac:dyDescent="0.65">
      <c r="B76" s="13">
        <f t="shared" si="1"/>
        <v>13</v>
      </c>
      <c r="C76" s="14" t="str">
        <f t="shared" si="0"/>
        <v/>
      </c>
      <c r="D76" s="76"/>
      <c r="E76" s="74"/>
      <c r="F76" s="79"/>
      <c r="G76" s="80"/>
      <c r="H76" s="80"/>
      <c r="I76" s="74"/>
      <c r="J76" s="79"/>
      <c r="K76" s="80"/>
      <c r="L76" s="80"/>
      <c r="M76" s="15"/>
      <c r="O76" s="22"/>
      <c r="P76"/>
      <c r="Q76"/>
      <c r="R76"/>
      <c r="V76" s="15"/>
      <c r="Y76"/>
      <c r="AB76" s="15"/>
      <c r="AF76"/>
    </row>
    <row r="77" spans="2:32" ht="27" x14ac:dyDescent="0.65">
      <c r="B77" s="13">
        <f t="shared" si="1"/>
        <v>14</v>
      </c>
      <c r="C77" s="14" t="str">
        <f t="shared" si="0"/>
        <v/>
      </c>
      <c r="D77" s="77"/>
      <c r="E77" s="75"/>
      <c r="F77" s="82"/>
      <c r="G77" s="83"/>
      <c r="H77" s="83"/>
      <c r="I77" s="75"/>
      <c r="J77" s="82"/>
      <c r="K77" s="83"/>
      <c r="L77" s="83"/>
      <c r="M77" s="15"/>
      <c r="O77" s="22"/>
      <c r="P77"/>
      <c r="Q77"/>
      <c r="R77"/>
      <c r="V77" s="15"/>
      <c r="Y77"/>
      <c r="AB77" s="15"/>
      <c r="AF77"/>
    </row>
    <row r="78" spans="2:32" ht="27" x14ac:dyDescent="0.65">
      <c r="B78" s="13">
        <f t="shared" si="1"/>
        <v>15</v>
      </c>
      <c r="C78" s="14" t="str">
        <f t="shared" si="0"/>
        <v/>
      </c>
      <c r="D78" s="76"/>
      <c r="E78" s="74"/>
      <c r="F78" s="79"/>
      <c r="G78" s="80"/>
      <c r="H78" s="80"/>
      <c r="I78" s="74"/>
      <c r="J78" s="79"/>
      <c r="K78" s="80"/>
      <c r="L78" s="80"/>
      <c r="M78" s="15"/>
      <c r="O78" s="22"/>
      <c r="P78"/>
      <c r="Q78"/>
      <c r="R78"/>
      <c r="V78" s="15"/>
      <c r="Y78"/>
      <c r="AB78" s="15"/>
      <c r="AF78"/>
    </row>
    <row r="79" spans="2:32" ht="27" x14ac:dyDescent="0.65">
      <c r="B79" s="13">
        <f t="shared" si="1"/>
        <v>16</v>
      </c>
      <c r="C79" s="14" t="str">
        <f t="shared" si="0"/>
        <v/>
      </c>
      <c r="D79" s="77"/>
      <c r="E79" s="75"/>
      <c r="F79" s="82"/>
      <c r="G79" s="83"/>
      <c r="H79" s="83"/>
      <c r="I79" s="75"/>
      <c r="J79" s="82"/>
      <c r="K79" s="83"/>
      <c r="L79" s="83"/>
      <c r="M79" s="15"/>
      <c r="O79" s="22"/>
      <c r="P79"/>
      <c r="Q79"/>
      <c r="R79"/>
      <c r="V79" s="15"/>
      <c r="Y79"/>
      <c r="AB79" s="15"/>
      <c r="AF79"/>
    </row>
    <row r="80" spans="2:32" ht="27" x14ac:dyDescent="0.65">
      <c r="B80" s="13">
        <f t="shared" si="1"/>
        <v>17</v>
      </c>
      <c r="C80" s="14" t="str">
        <f t="shared" si="0"/>
        <v/>
      </c>
      <c r="D80" s="76"/>
      <c r="E80" s="74"/>
      <c r="F80" s="79"/>
      <c r="G80" s="80"/>
      <c r="H80" s="80"/>
      <c r="I80" s="74"/>
      <c r="J80" s="79"/>
      <c r="K80" s="80"/>
      <c r="L80" s="80"/>
      <c r="M80" s="15"/>
      <c r="O80" s="22"/>
      <c r="P80"/>
      <c r="Q80"/>
      <c r="R80"/>
      <c r="V80" s="15"/>
      <c r="Y80"/>
      <c r="AB80" s="15"/>
      <c r="AF80"/>
    </row>
    <row r="81" spans="1:32" ht="27" x14ac:dyDescent="0.65">
      <c r="B81" s="13">
        <f t="shared" si="1"/>
        <v>18</v>
      </c>
      <c r="C81" s="14" t="str">
        <f t="shared" si="0"/>
        <v/>
      </c>
      <c r="D81" s="77"/>
      <c r="E81" s="75"/>
      <c r="F81" s="82"/>
      <c r="G81" s="83"/>
      <c r="H81" s="83"/>
      <c r="I81" s="75"/>
      <c r="J81" s="82"/>
      <c r="K81" s="83"/>
      <c r="L81" s="83"/>
      <c r="M81" s="15"/>
      <c r="O81" s="22"/>
      <c r="P81"/>
      <c r="Q81"/>
      <c r="R81"/>
      <c r="V81" s="15"/>
      <c r="Y81"/>
      <c r="AB81" s="15"/>
      <c r="AF81"/>
    </row>
    <row r="82" spans="1:32" ht="27" x14ac:dyDescent="0.65">
      <c r="B82" s="13">
        <f t="shared" si="1"/>
        <v>19</v>
      </c>
      <c r="C82" s="14" t="str">
        <f t="shared" si="0"/>
        <v/>
      </c>
      <c r="D82" s="76"/>
      <c r="E82" s="74"/>
      <c r="F82" s="79"/>
      <c r="G82" s="80"/>
      <c r="H82" s="80"/>
      <c r="I82" s="74"/>
      <c r="J82" s="79"/>
      <c r="K82" s="80"/>
      <c r="L82" s="80"/>
      <c r="M82" s="15"/>
      <c r="O82" s="22"/>
      <c r="P82"/>
      <c r="Q82"/>
      <c r="R82"/>
      <c r="V82" s="15"/>
      <c r="Y82"/>
      <c r="AB82" s="15"/>
      <c r="AF82"/>
    </row>
    <row r="83" spans="1:32" ht="27" x14ac:dyDescent="0.65">
      <c r="B83" s="13">
        <f t="shared" si="1"/>
        <v>20</v>
      </c>
      <c r="C83" s="14" t="str">
        <f t="shared" si="0"/>
        <v/>
      </c>
      <c r="D83" s="77"/>
      <c r="E83" s="75"/>
      <c r="F83" s="82"/>
      <c r="G83" s="83"/>
      <c r="H83" s="83"/>
      <c r="I83" s="75"/>
      <c r="J83" s="82"/>
      <c r="K83" s="83"/>
      <c r="L83" s="83"/>
      <c r="M83" s="15"/>
      <c r="O83" s="22"/>
      <c r="P83"/>
      <c r="Q83"/>
      <c r="R83"/>
      <c r="V83" s="15"/>
      <c r="Y83"/>
      <c r="AB83" s="15"/>
      <c r="AF83"/>
    </row>
    <row r="84" spans="1:32" ht="27" x14ac:dyDescent="0.65">
      <c r="B84" s="13">
        <f t="shared" si="1"/>
        <v>21</v>
      </c>
      <c r="C84" s="14" t="str">
        <f t="shared" si="0"/>
        <v/>
      </c>
      <c r="D84" s="76"/>
      <c r="E84" s="74"/>
      <c r="F84" s="79"/>
      <c r="G84" s="80"/>
      <c r="H84" s="80"/>
      <c r="I84" s="74"/>
      <c r="J84" s="79"/>
      <c r="K84" s="80"/>
      <c r="L84" s="80"/>
      <c r="M84" s="15"/>
      <c r="O84" s="22"/>
      <c r="P84"/>
      <c r="Q84"/>
      <c r="R84"/>
      <c r="V84" s="15"/>
      <c r="Y84"/>
      <c r="AB84" s="15"/>
      <c r="AF84"/>
    </row>
    <row r="85" spans="1:32" ht="27" x14ac:dyDescent="0.65">
      <c r="B85" s="13">
        <f t="shared" si="1"/>
        <v>22</v>
      </c>
      <c r="C85" s="14" t="str">
        <f t="shared" si="0"/>
        <v/>
      </c>
      <c r="D85" s="77"/>
      <c r="E85" s="75"/>
      <c r="F85" s="82"/>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[ac("Sol", "cp14",""), ac("La","cp90",""), ac("Si","cp150","7")],</v>
      </c>
      <c r="D96" s="14" t="str">
        <f>IF(D64="","","hay letras")</f>
        <v>hay letras</v>
      </c>
      <c r="E96" s="73" t="s">
        <v>1211</v>
      </c>
      <c r="F96" s="21" t="str">
        <f>IF(E64="","",E64)</f>
        <v>Sol</v>
      </c>
      <c r="G96" s="44" t="s">
        <v>1212</v>
      </c>
      <c r="H96" s="21" t="str">
        <f>IF(F96="","","14")</f>
        <v>14</v>
      </c>
      <c r="I96" s="44" t="s">
        <v>1213</v>
      </c>
      <c r="J96" s="21" t="str">
        <f>IF(F64="","",F64)</f>
        <v/>
      </c>
      <c r="K96" s="73" t="str">
        <f>IF(F96&lt;&gt;"",IF(L96="",""")],","""), ac("""),"")</f>
        <v>"), ac("</v>
      </c>
      <c r="L96" s="47" t="str">
        <f>IF(G64="","",G64)</f>
        <v>La</v>
      </c>
      <c r="M96" s="52" t="str">
        <f t="shared" ref="M96:M122" si="4">IF(L96="","",""",""")</f>
        <v>","</v>
      </c>
      <c r="N96" s="53" t="str">
        <f t="shared" ref="N96:N122" si="5">IF(L96="","","cp")</f>
        <v>cp</v>
      </c>
      <c r="O96" s="47" t="str">
        <f>IF(L96="","","90")</f>
        <v>90</v>
      </c>
      <c r="P96" s="49" t="str">
        <f t="shared" ref="P96:P122" si="6">IF(L96="","",""",""")</f>
        <v>","</v>
      </c>
      <c r="Q96" s="25" t="str">
        <f>IF(H64="","",H64)</f>
        <v/>
      </c>
      <c r="R96" s="73" t="str">
        <f>IF(L96&lt;&gt;"",IF(S96="",""")],","""), ac("""),"")</f>
        <v>"), ac("</v>
      </c>
      <c r="S96" s="21" t="str">
        <f>IF(I64="","",I64)</f>
        <v>Si</v>
      </c>
      <c r="T96" s="21" t="str">
        <f t="shared" ref="T96:T122" si="7">IF(S96="","",""",""")</f>
        <v>","</v>
      </c>
      <c r="U96" s="21" t="str">
        <f>IF(S96="","","cp")</f>
        <v>cp</v>
      </c>
      <c r="V96" s="21" t="str">
        <f>IF(S96="","","150")</f>
        <v>150</v>
      </c>
      <c r="W96" s="21" t="str">
        <f>IF(S96="","",""",""")</f>
        <v>","</v>
      </c>
      <c r="X96" s="21">
        <f>IF(J64="","",J64)</f>
        <v>7</v>
      </c>
      <c r="Y96" s="73" t="str">
        <f t="shared" ref="Y96:Y122" si="8">IF(S96&lt;&gt;"",IF(Z96="",""")],","""), ac("""),"")</f>
        <v>")],</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[ac("La", "cp14","m"), ac("Si","cp90","7"), ac("Mi","cp150","m")],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Si</v>
      </c>
      <c r="M97" s="52" t="str">
        <f t="shared" si="4"/>
        <v>","</v>
      </c>
      <c r="N97" s="53" t="str">
        <f t="shared" si="5"/>
        <v>cp</v>
      </c>
      <c r="O97" s="47" t="str">
        <f t="shared" ref="O97:O122" si="17">IF(L97="","","90")</f>
        <v>90</v>
      </c>
      <c r="P97" s="49" t="str">
        <f t="shared" si="6"/>
        <v>","</v>
      </c>
      <c r="Q97" s="25">
        <f t="shared" ref="Q97:Q122" si="18">IF(H65="","",H65)</f>
        <v>7</v>
      </c>
      <c r="R97" s="73" t="str">
        <f t="shared" ref="R97:R122" si="19">IF(L97&lt;&gt;"",IF(S97="",""")],","""), ac("""),"")</f>
        <v>"), ac("</v>
      </c>
      <c r="S97" s="21" t="str">
        <f t="shared" ref="S97:S122" si="20">IF(I65="","",I65)</f>
        <v>Mi</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[ac("La", "cp14","m"), ac("Mi","cp90","m")],</v>
      </c>
      <c r="D98" s="14" t="str">
        <f t="shared" si="12"/>
        <v>hay letras</v>
      </c>
      <c r="E98" s="73" t="s">
        <v>1211</v>
      </c>
      <c r="F98" s="21" t="str">
        <f t="shared" si="13"/>
        <v>La</v>
      </c>
      <c r="G98" s="44" t="s">
        <v>1212</v>
      </c>
      <c r="H98" s="21" t="str">
        <f t="shared" si="14"/>
        <v>14</v>
      </c>
      <c r="I98" s="44" t="s">
        <v>1213</v>
      </c>
      <c r="J98" s="21" t="str">
        <f t="shared" si="15"/>
        <v>m</v>
      </c>
      <c r="K98" s="73" t="str">
        <f t="shared" ref="K98:K122" si="31">IF(F98&lt;&gt;"",IF(L98="",""")],","""), ac("""),"")</f>
        <v>"), ac("</v>
      </c>
      <c r="L98" s="47" t="str">
        <f t="shared" si="16"/>
        <v>Mi</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[ac("Si", "cp14","7")],</v>
      </c>
      <c r="D99" s="14" t="str">
        <f t="shared" si="12"/>
        <v>hay letras</v>
      </c>
      <c r="E99" s="73" t="s">
        <v>1211</v>
      </c>
      <c r="F99" s="21" t="str">
        <f t="shared" si="13"/>
        <v>Si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[ac("Si", "cp14","7")],</v>
      </c>
      <c r="D101" s="14" t="str">
        <f t="shared" si="12"/>
        <v>hay letras</v>
      </c>
      <c r="E101" s="73" t="s">
        <v>1211</v>
      </c>
      <c r="F101" s="24" t="str">
        <f t="shared" si="13"/>
        <v>Si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c>
      <c r="D102" s="14" t="str">
        <f t="shared" si="12"/>
        <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c>
      <c r="D103" s="14" t="str">
        <f t="shared" si="12"/>
        <v/>
      </c>
      <c r="E103" s="73" t="s">
        <v>1211</v>
      </c>
      <c r="F103" s="24" t="str">
        <f t="shared" si="13"/>
        <v/>
      </c>
      <c r="G103" s="40" t="s">
        <v>1212</v>
      </c>
      <c r="H103" s="21" t="str">
        <f t="shared" si="14"/>
        <v/>
      </c>
      <c r="I103" s="40" t="s">
        <v>1213</v>
      </c>
      <c r="J103" s="24" t="str">
        <f t="shared" si="15"/>
        <v/>
      </c>
      <c r="K103" s="73" t="str">
        <f t="shared" si="31"/>
        <v/>
      </c>
      <c r="L103" s="48" t="str">
        <f t="shared" si="16"/>
        <v/>
      </c>
      <c r="M103" s="54" t="str">
        <f t="shared" si="4"/>
        <v/>
      </c>
      <c r="N103" s="55" t="str">
        <f t="shared" si="5"/>
        <v/>
      </c>
      <c r="O103" s="48" t="str">
        <f t="shared" si="17"/>
        <v/>
      </c>
      <c r="P103" s="41" t="str">
        <f t="shared" si="6"/>
        <v/>
      </c>
      <c r="Q103" s="26" t="str">
        <f t="shared" si="18"/>
        <v/>
      </c>
      <c r="R103" s="73" t="str">
        <f t="shared" si="19"/>
        <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c>
      <c r="D104" s="14" t="str">
        <f t="shared" si="12"/>
        <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c>
      <c r="D105" s="14" t="str">
        <f t="shared" si="12"/>
        <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c>
      <c r="D106" s="14" t="str">
        <f t="shared" si="12"/>
        <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c>
      <c r="D107" s="14" t="str">
        <f t="shared" si="12"/>
        <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c>
      <c r="D108" s="14" t="str">
        <f t="shared" si="12"/>
        <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c>
      <c r="D109" s="14" t="str">
        <f t="shared" si="12"/>
        <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c>
      <c r="D110" s="14" t="str">
        <f t="shared" si="12"/>
        <v/>
      </c>
      <c r="E110" s="73" t="s">
        <v>1211</v>
      </c>
      <c r="F110" s="21" t="str">
        <f t="shared" si="13"/>
        <v/>
      </c>
      <c r="G110" s="39" t="s">
        <v>1212</v>
      </c>
      <c r="H110" s="21" t="str">
        <f t="shared" si="14"/>
        <v/>
      </c>
      <c r="I110" s="39" t="s">
        <v>1213</v>
      </c>
      <c r="J110" s="21" t="str">
        <f t="shared" si="15"/>
        <v/>
      </c>
      <c r="K110" s="73" t="str">
        <f t="shared" si="31"/>
        <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c>
      <c r="D111" s="14" t="str">
        <f t="shared" si="12"/>
        <v/>
      </c>
      <c r="E111" s="73" t="s">
        <v>1211</v>
      </c>
      <c r="F111" s="24" t="str">
        <f>IF(E79="","",E79)</f>
        <v/>
      </c>
      <c r="G111" s="40" t="s">
        <v>1212</v>
      </c>
      <c r="H111" s="21" t="str">
        <f t="shared" si="14"/>
        <v/>
      </c>
      <c r="I111" s="40" t="s">
        <v>1213</v>
      </c>
      <c r="J111" s="24" t="str">
        <f t="shared" si="15"/>
        <v/>
      </c>
      <c r="K111" s="73" t="str">
        <f t="shared" si="31"/>
        <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"CONSOLAD A MI PUEBLO",</v>
      </c>
      <c r="D127" s="76" t="s">
        <v>170</v>
      </c>
      <c r="E127" s="74" t="s">
        <v>1117</v>
      </c>
      <c r="F127" s="79" t="s">
        <v>1214</v>
      </c>
      <c r="G127" s="80"/>
      <c r="H127" s="81"/>
      <c r="I127" s="74"/>
      <c r="J127" s="79"/>
      <c r="K127" s="81"/>
      <c r="L127" s="81"/>
      <c r="O127"/>
      <c r="P127"/>
      <c r="Q127"/>
      <c r="R127"/>
      <c r="V127" s="15"/>
      <c r="Y127"/>
      <c r="AB127" s="15"/>
      <c r="AF127"/>
    </row>
    <row r="128" spans="1:32" ht="27" x14ac:dyDescent="0.65">
      <c r="B128" s="13">
        <f>+B127+1</f>
        <v>2</v>
      </c>
      <c r="C128" s="14" t="str">
        <f t="shared" si="33"/>
        <v>/* 2 */        "Y HABLAD AL CORAZÓN DE JERUSALÉN,",</v>
      </c>
      <c r="D128" s="77" t="s">
        <v>1516</v>
      </c>
      <c r="E128" s="75" t="s">
        <v>1123</v>
      </c>
      <c r="F128" s="82" t="s">
        <v>1214</v>
      </c>
      <c r="G128" s="83" t="s">
        <v>1489</v>
      </c>
      <c r="H128" s="84">
        <v>7</v>
      </c>
      <c r="I128" s="75"/>
      <c r="J128" s="82"/>
      <c r="K128" s="84"/>
      <c r="L128" s="84"/>
      <c r="O128"/>
      <c r="P128"/>
      <c r="Q128"/>
      <c r="R128"/>
      <c r="V128" s="15"/>
      <c r="Y128"/>
      <c r="AB128" s="15"/>
      <c r="AF128"/>
    </row>
    <row r="129" spans="2:32" ht="27" x14ac:dyDescent="0.65">
      <c r="B129" s="13">
        <f t="shared" ref="B129:B166" si="34">+B128+1</f>
        <v>3</v>
      </c>
      <c r="C129" s="14" t="str">
        <f t="shared" si="33"/>
        <v>/* 3 */        "Y DECIDLE QUE SE ACABA SU ESCLAVITUD.",</v>
      </c>
      <c r="D129" s="76" t="s">
        <v>1517</v>
      </c>
      <c r="E129" s="74" t="s">
        <v>1117</v>
      </c>
      <c r="F129" s="79" t="s">
        <v>1214</v>
      </c>
      <c r="G129" s="80"/>
      <c r="H129" s="81"/>
      <c r="I129" s="74"/>
      <c r="J129" s="79"/>
      <c r="K129" s="81"/>
      <c r="L129" s="81"/>
      <c r="O129"/>
      <c r="P129"/>
      <c r="Q129"/>
      <c r="R129"/>
      <c r="V129" s="15"/>
      <c r="Y129"/>
      <c r="AB129" s="15"/>
      <c r="AF129"/>
    </row>
    <row r="130" spans="2:32" ht="27" x14ac:dyDescent="0.65">
      <c r="B130" s="13">
        <f t="shared" si="34"/>
        <v>4</v>
      </c>
      <c r="C130" s="14" t="str">
        <f t="shared" si="33"/>
        <v>/* 4 */        "PORQUE EL SEÑOR VIENE CON POTENCIA,",</v>
      </c>
      <c r="D130" s="77" t="s">
        <v>1520</v>
      </c>
      <c r="E130" s="75" t="s">
        <v>1123</v>
      </c>
      <c r="F130" s="82" t="s">
        <v>1214</v>
      </c>
      <c r="G130" s="83" t="s">
        <v>1117</v>
      </c>
      <c r="H130" s="84" t="s">
        <v>1214</v>
      </c>
      <c r="I130" s="75"/>
      <c r="J130" s="82"/>
      <c r="K130" s="84"/>
      <c r="L130" s="84"/>
      <c r="O130"/>
      <c r="P130"/>
      <c r="Q130"/>
      <c r="R130"/>
      <c r="V130" s="15"/>
      <c r="Y130"/>
      <c r="AB130" s="15"/>
      <c r="AF130"/>
    </row>
    <row r="131" spans="2:32" ht="27" x14ac:dyDescent="0.65">
      <c r="B131" s="13">
        <f t="shared" si="34"/>
        <v>5</v>
      </c>
      <c r="C131" s="14" t="str">
        <f t="shared" si="33"/>
        <v>/* 5 */        "TRAE CONSIGO EL PREMIO.",</v>
      </c>
      <c r="D131" s="76" t="s">
        <v>1521</v>
      </c>
      <c r="E131" s="74" t="s">
        <v>1489</v>
      </c>
      <c r="F131" s="79">
        <v>7</v>
      </c>
      <c r="G131" s="80"/>
      <c r="H131" s="81"/>
      <c r="I131" s="74"/>
      <c r="J131" s="79"/>
      <c r="K131" s="81"/>
      <c r="L131" s="81"/>
      <c r="O131"/>
      <c r="P131"/>
      <c r="Q131"/>
      <c r="R131"/>
      <c r="V131" s="15"/>
      <c r="Y131"/>
      <c r="AB131" s="15"/>
      <c r="AF131"/>
    </row>
    <row r="132" spans="2:32" ht="27" x14ac:dyDescent="0.65">
      <c r="B132" s="13">
        <f t="shared" si="34"/>
        <v>6</v>
      </c>
      <c r="C132" s="14" t="str">
        <f t="shared" si="33"/>
        <v>/* 6 */        "COMO EL PASTOR REÚNE A SU REBAÑO,",</v>
      </c>
      <c r="D132" s="77" t="s">
        <v>1522</v>
      </c>
      <c r="E132" s="75" t="s">
        <v>1123</v>
      </c>
      <c r="F132" s="82" t="s">
        <v>1214</v>
      </c>
      <c r="G132" s="83" t="s">
        <v>1117</v>
      </c>
      <c r="H132" s="84" t="s">
        <v>1214</v>
      </c>
      <c r="I132" s="75"/>
      <c r="J132" s="82"/>
      <c r="K132" s="84"/>
      <c r="L132" s="84"/>
      <c r="M132" s="22"/>
      <c r="O132"/>
      <c r="P132"/>
      <c r="Q132"/>
      <c r="R132"/>
      <c r="V132" s="15"/>
      <c r="Y132"/>
      <c r="AB132" s="15"/>
      <c r="AF132"/>
    </row>
    <row r="133" spans="2:32" ht="27" x14ac:dyDescent="0.65">
      <c r="B133" s="13">
        <f t="shared" si="34"/>
        <v>7</v>
      </c>
      <c r="C133" s="14" t="str">
        <f t="shared" si="33"/>
        <v>/* 7 */        "LLEVA AL CORDERILLO EN SUS BRAZOS.",</v>
      </c>
      <c r="D133" s="76" t="s">
        <v>1523</v>
      </c>
      <c r="E133" s="74" t="s">
        <v>1489</v>
      </c>
      <c r="F133" s="79">
        <v>7</v>
      </c>
      <c r="G133" s="80" t="s">
        <v>1117</v>
      </c>
      <c r="H133" s="81" t="s">
        <v>1214</v>
      </c>
      <c r="I133" s="74"/>
      <c r="J133" s="79"/>
      <c r="K133" s="81"/>
      <c r="L133" s="81"/>
      <c r="M133" s="22"/>
      <c r="O133"/>
      <c r="P133"/>
      <c r="Q133"/>
      <c r="R133"/>
      <c r="V133" s="15"/>
      <c r="Y133"/>
      <c r="AB133" s="15"/>
      <c r="AF133"/>
    </row>
    <row r="134" spans="2:32" ht="27" x14ac:dyDescent="0.65">
      <c r="B134" s="13">
        <f t="shared" si="34"/>
        <v>8</v>
      </c>
      <c r="C134" s="14" t="str">
        <f t="shared" si="33"/>
        <v>/* 8 */        "CONSOLAD A MI PUEBLO",</v>
      </c>
      <c r="D134" s="77" t="s">
        <v>170</v>
      </c>
      <c r="E134" s="75" t="s">
        <v>1117</v>
      </c>
      <c r="F134" s="82" t="s">
        <v>1214</v>
      </c>
      <c r="G134" s="83"/>
      <c r="H134" s="84"/>
      <c r="I134" s="75"/>
      <c r="J134" s="82"/>
      <c r="K134" s="84"/>
      <c r="L134" s="84"/>
      <c r="M134" s="22"/>
      <c r="O134"/>
      <c r="P134"/>
      <c r="Q134"/>
      <c r="R134"/>
      <c r="V134" s="15"/>
      <c r="Y134"/>
      <c r="AB134" s="15"/>
      <c r="AF134"/>
    </row>
    <row r="135" spans="2:32" ht="27" x14ac:dyDescent="0.65">
      <c r="B135" s="13">
        <f t="shared" si="34"/>
        <v>9</v>
      </c>
      <c r="C135" s="14" t="str">
        <f t="shared" si="33"/>
        <v>/* 9 */        "Y HABLAD AL CORAZÓN DE JERUSALÉN,",</v>
      </c>
      <c r="D135" s="76" t="s">
        <v>1516</v>
      </c>
      <c r="E135" s="74" t="s">
        <v>1123</v>
      </c>
      <c r="F135" s="79" t="s">
        <v>1214</v>
      </c>
      <c r="G135" s="80" t="s">
        <v>1489</v>
      </c>
      <c r="H135" s="81">
        <v>7</v>
      </c>
      <c r="I135" s="74"/>
      <c r="J135" s="79"/>
      <c r="K135" s="81"/>
      <c r="L135" s="81"/>
      <c r="M135" s="22"/>
      <c r="O135"/>
      <c r="P135"/>
      <c r="Q135"/>
      <c r="R135"/>
      <c r="V135" s="15"/>
      <c r="Y135"/>
      <c r="AB135" s="15"/>
      <c r="AF135"/>
    </row>
    <row r="136" spans="2:32" ht="27" x14ac:dyDescent="0.65">
      <c r="B136" s="13">
        <f t="shared" si="34"/>
        <v>10</v>
      </c>
      <c r="C136" s="14" t="str">
        <f t="shared" si="33"/>
        <v>/* 10 */        "Y DECIDLE QUE SE ACABA SU ESCLAVITUD.",</v>
      </c>
      <c r="D136" s="77" t="s">
        <v>1517</v>
      </c>
      <c r="E136" s="75" t="s">
        <v>1117</v>
      </c>
      <c r="F136" s="82" t="s">
        <v>1214</v>
      </c>
      <c r="G136" s="83"/>
      <c r="H136" s="84"/>
      <c r="I136" s="75"/>
      <c r="J136" s="82"/>
      <c r="K136" s="84"/>
      <c r="L136" s="84"/>
      <c r="M136" s="22"/>
      <c r="O136"/>
      <c r="P136"/>
      <c r="Q136"/>
      <c r="R136"/>
      <c r="V136" s="15"/>
      <c r="Y136"/>
      <c r="AB136" s="15"/>
      <c r="AF136"/>
    </row>
    <row r="137" spans="2:32" ht="27" x14ac:dyDescent="0.65">
      <c r="B137" s="13">
        <f t="shared" si="34"/>
        <v>11</v>
      </c>
      <c r="C137" s="14" t="str">
        <f t="shared" si="33"/>
        <v/>
      </c>
      <c r="D137" s="76"/>
      <c r="E137" s="74"/>
      <c r="F137" s="79"/>
      <c r="G137" s="80"/>
      <c r="H137" s="81"/>
      <c r="I137" s="74"/>
      <c r="J137" s="79"/>
      <c r="K137" s="81"/>
      <c r="L137" s="81"/>
      <c r="M137" s="22"/>
      <c r="O137"/>
      <c r="P137"/>
      <c r="Q137"/>
      <c r="R137"/>
      <c r="V137" s="15"/>
      <c r="Y137"/>
      <c r="AB137" s="15"/>
      <c r="AF137"/>
    </row>
    <row r="138" spans="2:32" ht="27" x14ac:dyDescent="0.65">
      <c r="B138" s="13">
        <f t="shared" si="34"/>
        <v>12</v>
      </c>
      <c r="C138" s="14" t="str">
        <f t="shared" si="33"/>
        <v/>
      </c>
      <c r="D138" s="77"/>
      <c r="E138" s="75"/>
      <c r="F138" s="82"/>
      <c r="G138" s="83"/>
      <c r="H138" s="84"/>
      <c r="I138" s="75"/>
      <c r="J138" s="82"/>
      <c r="K138" s="84"/>
      <c r="L138" s="84"/>
      <c r="M138" s="22"/>
      <c r="O138"/>
      <c r="P138"/>
      <c r="Q138"/>
      <c r="R138"/>
      <c r="V138" s="15"/>
      <c r="Y138"/>
      <c r="AB138" s="15"/>
      <c r="AF138"/>
    </row>
    <row r="139" spans="2:32" ht="27" x14ac:dyDescent="0.65">
      <c r="B139" s="13">
        <f t="shared" si="34"/>
        <v>13</v>
      </c>
      <c r="C139" s="14" t="str">
        <f t="shared" si="33"/>
        <v/>
      </c>
      <c r="D139" s="76"/>
      <c r="E139" s="74"/>
      <c r="F139" s="79"/>
      <c r="G139" s="80"/>
      <c r="H139" s="81"/>
      <c r="I139" s="74"/>
      <c r="J139" s="79"/>
      <c r="K139" s="81"/>
      <c r="L139" s="81"/>
      <c r="M139" s="22"/>
      <c r="O139"/>
      <c r="P139"/>
      <c r="Q139"/>
      <c r="R139"/>
      <c r="V139" s="15"/>
      <c r="Y139"/>
      <c r="AB139" s="15"/>
      <c r="AF139"/>
    </row>
    <row r="140" spans="2:32" ht="27" x14ac:dyDescent="0.65">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7" x14ac:dyDescent="0.65">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7" x14ac:dyDescent="0.65">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7" x14ac:dyDescent="0.65">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7" x14ac:dyDescent="0.65">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7" x14ac:dyDescent="0.65">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7" x14ac:dyDescent="0.65">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7" x14ac:dyDescent="0.65">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7" x14ac:dyDescent="0.65">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7" x14ac:dyDescent="0.65">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7" x14ac:dyDescent="0.65">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210" si="36">IF(D170="","",IF(F170="",A170,_xlfn.CONCAT("/* ",B170,"*/      ",E170:AF170)))</f>
        <v>/* 1*/      [ac("Mi", "cp14","m")],</v>
      </c>
      <c r="D170" s="14" t="str">
        <f t="shared" ref="D170:D210" si="37">IF(D127="","","hay letras")</f>
        <v>hay letras</v>
      </c>
      <c r="E170" s="72" t="s">
        <v>1211</v>
      </c>
      <c r="F170" s="38" t="str">
        <f t="shared" ref="F170:F210" si="38">IF(E127="","",E127)</f>
        <v>Mi</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 x14ac:dyDescent="0.55000000000000004">
      <c r="A171" s="13" t="str">
        <f t="shared" si="35"/>
        <v>/* 2 */   [ac("", "cp0","")],</v>
      </c>
      <c r="B171" s="13">
        <f>+B170+1</f>
        <v>2</v>
      </c>
      <c r="C171" s="14" t="str">
        <f t="shared" si="36"/>
        <v>/* 2*/      [ac("La", "cp14","m"), ac("Si","cp90","7")],</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 ac("</v>
      </c>
      <c r="L171" s="48" t="str">
        <f t="shared" si="39"/>
        <v>Si</v>
      </c>
      <c r="M171" s="54" t="str">
        <f t="shared" si="40"/>
        <v>","</v>
      </c>
      <c r="N171" s="55" t="str">
        <f t="shared" si="41"/>
        <v>cp</v>
      </c>
      <c r="O171" s="48">
        <f t="shared" ref="O171:O210" si="59">IF(L171="","",90)</f>
        <v>90</v>
      </c>
      <c r="P171" s="55" t="str">
        <f t="shared" si="42"/>
        <v>","</v>
      </c>
      <c r="Q171" s="26">
        <f t="shared" si="43"/>
        <v>7</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 x14ac:dyDescent="0.55000000000000004">
      <c r="A172" s="13" t="str">
        <f t="shared" si="35"/>
        <v>/* 3 */   [ac("", "cp0","")],</v>
      </c>
      <c r="B172" s="13">
        <f t="shared" ref="B172:B210" si="62">+B171+1</f>
        <v>3</v>
      </c>
      <c r="C172" s="14" t="str">
        <f t="shared" si="36"/>
        <v>/* 3*/      [ac("Mi", "cp14","m")],</v>
      </c>
      <c r="D172" s="14" t="str">
        <f t="shared" si="37"/>
        <v>hay letras</v>
      </c>
      <c r="E172" s="72" t="s">
        <v>1211</v>
      </c>
      <c r="F172" s="38" t="str">
        <f t="shared" si="38"/>
        <v>Mi</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 x14ac:dyDescent="0.55000000000000004">
      <c r="A173" s="13" t="str">
        <f t="shared" si="35"/>
        <v>/* 4 */   [ac("", "cp0","")],</v>
      </c>
      <c r="B173" s="13">
        <f t="shared" si="62"/>
        <v>4</v>
      </c>
      <c r="C173" s="14" t="str">
        <f t="shared" si="36"/>
        <v>/* 4*/      [ac("La", "cp14","m"), ac("Mi","cp90","m")],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 ac("</v>
      </c>
      <c r="L173" s="48" t="str">
        <f t="shared" si="39"/>
        <v>Mi</v>
      </c>
      <c r="M173" s="54" t="str">
        <f t="shared" si="40"/>
        <v>","</v>
      </c>
      <c r="N173" s="55" t="str">
        <f t="shared" si="41"/>
        <v>cp</v>
      </c>
      <c r="O173" s="48">
        <f t="shared" si="59"/>
        <v>90</v>
      </c>
      <c r="P173" s="55" t="str">
        <f t="shared" si="42"/>
        <v>","</v>
      </c>
      <c r="Q173" s="26" t="str">
        <f t="shared" si="43"/>
        <v>m</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 x14ac:dyDescent="0.55000000000000004">
      <c r="A174" s="13" t="str">
        <f t="shared" si="35"/>
        <v>/* 5 */   [ac("", "cp0","")],</v>
      </c>
      <c r="B174" s="13">
        <f>+B173+1</f>
        <v>5</v>
      </c>
      <c r="C174" s="14" t="str">
        <f t="shared" si="36"/>
        <v>/* 5*/      [ac("Si", "cp14","7")],</v>
      </c>
      <c r="D174" s="14" t="str">
        <f t="shared" si="37"/>
        <v>hay letras</v>
      </c>
      <c r="E174" s="72" t="s">
        <v>1211</v>
      </c>
      <c r="F174" s="38" t="str">
        <f t="shared" si="38"/>
        <v>Si</v>
      </c>
      <c r="G174" s="44" t="s">
        <v>1212</v>
      </c>
      <c r="H174" s="38">
        <f t="shared" si="57"/>
        <v>14</v>
      </c>
      <c r="I174" s="44" t="s">
        <v>1213</v>
      </c>
      <c r="J174" s="21">
        <f>IF(F131="","",F131)</f>
        <v>7</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 x14ac:dyDescent="0.55000000000000004">
      <c r="A175" s="13" t="str">
        <f t="shared" si="35"/>
        <v>/* 6 */   [ac("", "cp0","")],</v>
      </c>
      <c r="B175" s="13">
        <f t="shared" si="62"/>
        <v>6</v>
      </c>
      <c r="C175" s="14" t="str">
        <f t="shared" si="36"/>
        <v>/* 6*/      [ac("La", "cp14","m"), ac("Mi","cp90","m")],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 ac("</v>
      </c>
      <c r="L175" s="48" t="str">
        <f t="shared" si="39"/>
        <v>Mi</v>
      </c>
      <c r="M175" s="54" t="str">
        <f t="shared" si="40"/>
        <v>","</v>
      </c>
      <c r="N175" s="55" t="str">
        <f t="shared" si="41"/>
        <v>cp</v>
      </c>
      <c r="O175" s="48">
        <f t="shared" si="59"/>
        <v>90</v>
      </c>
      <c r="P175" s="55" t="str">
        <f t="shared" si="42"/>
        <v>","</v>
      </c>
      <c r="Q175" s="26" t="str">
        <f t="shared" si="43"/>
        <v>m</v>
      </c>
      <c r="R175" s="73" t="str">
        <f t="shared" si="44"/>
        <v>")],</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 x14ac:dyDescent="0.55000000000000004">
      <c r="A176" s="13" t="str">
        <f t="shared" si="35"/>
        <v>/* 7 */   [ac("", "cp0","")],</v>
      </c>
      <c r="B176" s="13">
        <f t="shared" si="62"/>
        <v>7</v>
      </c>
      <c r="C176" s="14" t="str">
        <f t="shared" si="36"/>
        <v>/* 7*/      [ac("Si", "cp14","7"), ac("Mi","cp90","m")],</v>
      </c>
      <c r="D176" s="14" t="str">
        <f t="shared" si="37"/>
        <v>hay letras</v>
      </c>
      <c r="E176" s="72" t="s">
        <v>1211</v>
      </c>
      <c r="F176" s="38" t="str">
        <f t="shared" si="38"/>
        <v>Si</v>
      </c>
      <c r="G176" s="44" t="s">
        <v>1212</v>
      </c>
      <c r="H176" s="38">
        <f t="shared" si="57"/>
        <v>14</v>
      </c>
      <c r="I176" s="44" t="s">
        <v>1213</v>
      </c>
      <c r="J176" s="21">
        <f>IF(F133="","",F133)</f>
        <v>7</v>
      </c>
      <c r="K176" s="73" t="str">
        <f t="shared" si="58"/>
        <v>"), ac("</v>
      </c>
      <c r="L176" s="47" t="str">
        <f t="shared" si="39"/>
        <v>Mi</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 x14ac:dyDescent="0.55000000000000004">
      <c r="A177" s="13" t="str">
        <f t="shared" si="35"/>
        <v>/* 8 */   [ac("", "cp0","")],</v>
      </c>
      <c r="B177" s="13">
        <f t="shared" si="62"/>
        <v>8</v>
      </c>
      <c r="C177" s="14" t="str">
        <f t="shared" si="36"/>
        <v>/* 8*/      [ac("Mi", "cp14","m")],</v>
      </c>
      <c r="D177" s="14" t="str">
        <f t="shared" si="37"/>
        <v>hay letras</v>
      </c>
      <c r="E177" s="72" t="s">
        <v>1211</v>
      </c>
      <c r="F177" s="46" t="str">
        <f t="shared" si="38"/>
        <v>Mi</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 x14ac:dyDescent="0.55000000000000004">
      <c r="A178" s="13" t="str">
        <f t="shared" si="35"/>
        <v>/* 9 */   [ac("", "cp0","")],</v>
      </c>
      <c r="B178" s="13">
        <f>+B177+1</f>
        <v>9</v>
      </c>
      <c r="C178" s="14" t="str">
        <f t="shared" si="36"/>
        <v>/* 9*/      [ac("La", "cp14","m"), ac("Si","cp90","7")],</v>
      </c>
      <c r="D178" s="14" t="str">
        <f t="shared" si="37"/>
        <v>hay letras</v>
      </c>
      <c r="E178" s="72" t="s">
        <v>1211</v>
      </c>
      <c r="F178" s="38" t="str">
        <f t="shared" si="38"/>
        <v>La</v>
      </c>
      <c r="G178" s="44" t="s">
        <v>1212</v>
      </c>
      <c r="H178" s="38">
        <f t="shared" si="57"/>
        <v>14</v>
      </c>
      <c r="I178" s="44" t="s">
        <v>1213</v>
      </c>
      <c r="J178" s="21" t="str">
        <f>IF(F135="","",F135)</f>
        <v>m</v>
      </c>
      <c r="K178" s="73" t="str">
        <f t="shared" si="58"/>
        <v>"), ac("</v>
      </c>
      <c r="L178" s="47" t="str">
        <f t="shared" si="39"/>
        <v>Si</v>
      </c>
      <c r="M178" s="52" t="str">
        <f t="shared" si="40"/>
        <v>","</v>
      </c>
      <c r="N178" s="53" t="str">
        <f t="shared" si="41"/>
        <v>cp</v>
      </c>
      <c r="O178" s="47">
        <f t="shared" si="59"/>
        <v>90</v>
      </c>
      <c r="P178" s="53" t="str">
        <f t="shared" si="42"/>
        <v>","</v>
      </c>
      <c r="Q178" s="25">
        <f t="shared" si="43"/>
        <v>7</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 x14ac:dyDescent="0.55000000000000004">
      <c r="A179" s="13" t="str">
        <f t="shared" si="35"/>
        <v>/* 10 */   [ac("", "cp0","")],</v>
      </c>
      <c r="B179" s="13">
        <f t="shared" si="62"/>
        <v>10</v>
      </c>
      <c r="C179" s="14" t="str">
        <f t="shared" si="36"/>
        <v>/* 10*/      [ac("Mi", "cp14","m")],</v>
      </c>
      <c r="D179" s="14" t="str">
        <f t="shared" si="37"/>
        <v>hay letras</v>
      </c>
      <c r="E179" s="72" t="s">
        <v>1211</v>
      </c>
      <c r="F179" s="46" t="str">
        <f t="shared" si="38"/>
        <v>Mi</v>
      </c>
      <c r="G179" s="45" t="s">
        <v>1212</v>
      </c>
      <c r="H179" s="46">
        <f t="shared" si="57"/>
        <v>14</v>
      </c>
      <c r="I179" s="45" t="s">
        <v>1213</v>
      </c>
      <c r="J179" s="24" t="str">
        <f t="shared" ref="J179" si="66">IF(F136="","",F136)</f>
        <v>m</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 x14ac:dyDescent="0.55000000000000004">
      <c r="A180" s="13" t="str">
        <f t="shared" si="35"/>
        <v>/* 11 */   [ac("", "cp0","")],</v>
      </c>
      <c r="B180" s="13">
        <f t="shared" si="62"/>
        <v>11</v>
      </c>
      <c r="C180" s="14" t="str">
        <f t="shared" si="36"/>
        <v/>
      </c>
      <c r="D180" s="14" t="str">
        <f t="shared" si="37"/>
        <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 x14ac:dyDescent="0.55000000000000004">
      <c r="A181" s="13" t="str">
        <f t="shared" si="35"/>
        <v>/* 12 */   [ac("", "cp0","")],</v>
      </c>
      <c r="B181" s="13">
        <f t="shared" si="62"/>
        <v>12</v>
      </c>
      <c r="C181" s="14" t="str">
        <f t="shared" si="36"/>
        <v/>
      </c>
      <c r="D181" s="14" t="str">
        <f t="shared" si="37"/>
        <v/>
      </c>
      <c r="E181" s="72" t="s">
        <v>1211</v>
      </c>
      <c r="F181" s="46" t="str">
        <f t="shared" si="38"/>
        <v/>
      </c>
      <c r="G181" s="45" t="s">
        <v>1212</v>
      </c>
      <c r="H181" s="46" t="str">
        <f t="shared" si="57"/>
        <v/>
      </c>
      <c r="I181" s="45" t="s">
        <v>1213</v>
      </c>
      <c r="J181" s="24" t="str">
        <f t="shared" ref="J181" si="67">IF(F138="","",F138)</f>
        <v/>
      </c>
      <c r="K181" s="73" t="str">
        <f t="shared" si="58"/>
        <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 x14ac:dyDescent="0.55000000000000004">
      <c r="A182" s="13" t="str">
        <f t="shared" si="35"/>
        <v>/* 13 */   [ac("", "cp0","")],</v>
      </c>
      <c r="B182" s="13">
        <f>+B181+1</f>
        <v>13</v>
      </c>
      <c r="C182" s="14" t="str">
        <f t="shared" si="36"/>
        <v/>
      </c>
      <c r="D182" s="14" t="str">
        <f t="shared" si="37"/>
        <v/>
      </c>
      <c r="E182" s="72" t="s">
        <v>1211</v>
      </c>
      <c r="F182" s="38" t="str">
        <f t="shared" si="38"/>
        <v/>
      </c>
      <c r="G182" s="44" t="s">
        <v>1212</v>
      </c>
      <c r="H182" s="38" t="str">
        <f t="shared" si="57"/>
        <v/>
      </c>
      <c r="I182" s="44" t="s">
        <v>1213</v>
      </c>
      <c r="J182" s="21" t="str">
        <f>IF(F139="","",F139)</f>
        <v/>
      </c>
      <c r="K182" s="73" t="str">
        <f t="shared" si="58"/>
        <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 x14ac:dyDescent="0.550000000000000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 x14ac:dyDescent="0.550000000000000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 x14ac:dyDescent="0.550000000000000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 x14ac:dyDescent="0.550000000000000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 x14ac:dyDescent="0.550000000000000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 x14ac:dyDescent="0.550000000000000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 x14ac:dyDescent="0.550000000000000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 x14ac:dyDescent="0.550000000000000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 x14ac:dyDescent="0.550000000000000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 x14ac:dyDescent="0.550000000000000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 x14ac:dyDescent="0.550000000000000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 x14ac:dyDescent="0.550000000000000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 x14ac:dyDescent="0.550000000000000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 x14ac:dyDescent="0.550000000000000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4D10EACC-27CA-410E-B17A-A03CD25AD35C}"/>
  </hyperlink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5EC56F-48FB-4DAF-B45A-65E7D1D406A2}">
  <dimension ref="A1:AF244"/>
  <sheetViews>
    <sheetView zoomScale="85" zoomScaleNormal="85" workbookViewId="0">
      <pane ySplit="1" topLeftCell="A15" activePane="bottomLeft" state="frozen"/>
      <selection activeCell="B1" sqref="B1"/>
      <selection pane="bottomLeft" activeCell="C29" sqref="C29"/>
    </sheetView>
  </sheetViews>
  <sheetFormatPr defaultRowHeight="23.5" x14ac:dyDescent="0.55000000000000004"/>
  <cols>
    <col min="1" max="1" width="20.54296875" customWidth="1"/>
    <col min="2" max="2" width="4.4531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28.5" x14ac:dyDescent="0.65">
      <c r="A1" s="85" t="s">
        <v>1503</v>
      </c>
      <c r="C1" s="86" t="s">
        <v>1451</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 xml:space="preserve">ESCUCHAD, ISLAS LEJANAS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"ESCUCHAD, ISLAS LEJANAS ";</v>
      </c>
      <c r="D53" s="13" t="str">
        <f>find!D80</f>
        <v xml:space="preserve">ESCUCHAD, ISLAS LEJANAS </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find!B80</f>
        <v>escuchadislaslejanas</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"Isaias 49,1-16 - Segundo canto de Siervo de Yahveh",</v>
      </c>
      <c r="D58" s="13" t="str">
        <f>find!E80</f>
        <v>Isaias 49,1-16 - Segundo canto de Siervo de Yahveh</v>
      </c>
    </row>
    <row r="59" spans="2:32" x14ac:dyDescent="0.55000000000000004">
      <c r="C59" s="14" t="str">
        <f>_xlfn.CONCAT("      dbnos: ","""",D59,"""",",")</f>
        <v xml:space="preserve">      dbnos: "70",</v>
      </c>
      <c r="D59" s="13">
        <f>find!A80</f>
        <v>70</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"Escuchad, islas lejanas,",</v>
      </c>
      <c r="D64" s="76" t="s">
        <v>1474</v>
      </c>
      <c r="E64" s="74" t="s">
        <v>1123</v>
      </c>
      <c r="F64" s="79">
        <v>7</v>
      </c>
      <c r="G64" s="80"/>
      <c r="H64" s="80"/>
      <c r="I64" s="74"/>
      <c r="J64" s="79"/>
      <c r="K64" s="80"/>
      <c r="L64" s="80"/>
      <c r="M64" s="15"/>
      <c r="O64" s="22"/>
      <c r="P64"/>
      <c r="Q64"/>
      <c r="R64"/>
      <c r="V64" s="15"/>
      <c r="Y64"/>
      <c r="AB64" s="15"/>
      <c r="AF64"/>
    </row>
    <row r="65" spans="2:32" ht="27" x14ac:dyDescent="0.65">
      <c r="B65" s="13">
        <f>+B64+1</f>
        <v>2</v>
      </c>
      <c r="C65" s="14" t="str">
        <f t="shared" si="0"/>
        <v>/* 2 */        "prestad atención, naciones,",</v>
      </c>
      <c r="D65" s="77" t="s">
        <v>1475</v>
      </c>
      <c r="E65" s="75"/>
      <c r="F65" s="82"/>
      <c r="G65" s="83"/>
      <c r="H65" s="83"/>
      <c r="I65" s="75"/>
      <c r="J65" s="82"/>
      <c r="K65" s="83"/>
      <c r="L65" s="83"/>
      <c r="M65" s="15"/>
      <c r="O65" s="22"/>
      <c r="P65"/>
      <c r="Q65"/>
      <c r="R65"/>
      <c r="V65" s="15"/>
      <c r="Y65"/>
      <c r="AB65" s="15"/>
      <c r="AF65"/>
    </row>
    <row r="66" spans="2:32" ht="27" x14ac:dyDescent="0.65">
      <c r="B66" s="13">
        <f t="shared" ref="B66:B90" si="1">+B65+1</f>
        <v>3</v>
      </c>
      <c r="C66" s="14" t="str">
        <f t="shared" si="0"/>
        <v>/* 3 */        "así habla el Señor, el Santo de Israel:",</v>
      </c>
      <c r="D66" s="76" t="s">
        <v>1476</v>
      </c>
      <c r="E66" s="74"/>
      <c r="F66" s="79"/>
      <c r="G66" s="80"/>
      <c r="H66" s="80"/>
      <c r="I66" s="74"/>
      <c r="J66" s="79"/>
      <c r="K66" s="80"/>
      <c r="L66" s="80"/>
      <c r="M66" s="15"/>
      <c r="O66" s="22"/>
      <c r="P66"/>
      <c r="Q66"/>
      <c r="R66"/>
      <c r="V66" s="15"/>
      <c r="Y66"/>
      <c r="AB66" s="15"/>
      <c r="AF66"/>
    </row>
    <row r="67" spans="2:32" ht="27" x14ac:dyDescent="0.65">
      <c r="B67" s="13">
        <f t="shared" si="1"/>
        <v>4</v>
      </c>
      <c r="C67" s="14" t="str">
        <f t="shared" si="0"/>
        <v>/* 4 */        "Aquel que tiene la vida despreciada",</v>
      </c>
      <c r="D67" s="77" t="s">
        <v>1477</v>
      </c>
      <c r="E67" s="75" t="s">
        <v>1178</v>
      </c>
      <c r="F67" s="82"/>
      <c r="G67" s="83"/>
      <c r="H67" s="83"/>
      <c r="I67" s="75"/>
      <c r="J67" s="82"/>
      <c r="K67" s="83"/>
      <c r="L67" s="83"/>
      <c r="M67" s="15"/>
      <c r="O67" s="22"/>
      <c r="P67"/>
      <c r="Q67"/>
      <c r="R67"/>
      <c r="V67" s="15"/>
      <c r="Y67"/>
      <c r="AB67" s="15"/>
      <c r="AF67"/>
    </row>
    <row r="68" spans="2:32" ht="27" x14ac:dyDescent="0.65">
      <c r="B68" s="13">
        <f t="shared" si="1"/>
        <v>5</v>
      </c>
      <c r="C68" s="14" t="str">
        <f t="shared" si="0"/>
        <v>/* 5 */        "y es el abominio de las gentes,",</v>
      </c>
      <c r="D68" s="76" t="s">
        <v>1478</v>
      </c>
      <c r="E68" s="74" t="s">
        <v>1473</v>
      </c>
      <c r="F68" s="79"/>
      <c r="G68" s="80" t="s">
        <v>1217</v>
      </c>
      <c r="H68" s="80"/>
      <c r="I68" s="74"/>
      <c r="J68" s="79"/>
      <c r="K68" s="80"/>
      <c r="L68" s="80"/>
      <c r="M68" s="15"/>
      <c r="O68" s="22"/>
      <c r="P68"/>
      <c r="Q68"/>
      <c r="R68"/>
      <c r="V68" s="15"/>
      <c r="Y68"/>
      <c r="AB68" s="15"/>
      <c r="AF68"/>
    </row>
    <row r="69" spans="2:32" ht="27" x14ac:dyDescent="0.65">
      <c r="B69" s="13">
        <f t="shared" si="1"/>
        <v>6</v>
      </c>
      <c r="C69" s="14" t="str">
        <f t="shared" si="0"/>
        <v>/* 6 */        "al esclavo de los dominadores:",</v>
      </c>
      <c r="D69" s="77" t="s">
        <v>1479</v>
      </c>
      <c r="E69" s="75" t="s">
        <v>1473</v>
      </c>
      <c r="F69" s="82"/>
      <c r="G69" s="83"/>
      <c r="H69" s="83"/>
      <c r="I69" s="75"/>
      <c r="J69" s="82"/>
      <c r="K69" s="83"/>
      <c r="L69" s="83"/>
      <c r="M69" s="15"/>
      <c r="O69" s="22"/>
      <c r="P69"/>
      <c r="Q69"/>
      <c r="R69"/>
      <c r="V69" s="15"/>
      <c r="Y69"/>
      <c r="AB69" s="15"/>
      <c r="AF69"/>
    </row>
    <row r="70" spans="2:32" ht="27" x14ac:dyDescent="0.65">
      <c r="B70" s="13">
        <f t="shared" si="1"/>
        <v>7</v>
      </c>
      <c r="C70" s="14" t="str">
        <f t="shared" si="0"/>
        <v>/* 7 */        "En el día favorable te ayudaré,",</v>
      </c>
      <c r="D70" s="76" t="s">
        <v>1480</v>
      </c>
      <c r="E70" s="74" t="s">
        <v>1178</v>
      </c>
      <c r="F70" s="79"/>
      <c r="G70" s="80"/>
      <c r="H70" s="80"/>
      <c r="I70" s="74"/>
      <c r="J70" s="79"/>
      <c r="K70" s="80"/>
      <c r="L70" s="80"/>
      <c r="M70" s="15"/>
      <c r="O70" s="22"/>
      <c r="P70"/>
      <c r="Q70"/>
      <c r="R70"/>
      <c r="V70" s="15"/>
      <c r="Y70"/>
      <c r="AB70" s="15"/>
      <c r="AF70"/>
    </row>
    <row r="71" spans="2:32" ht="27" x14ac:dyDescent="0.65">
      <c r="B71" s="13">
        <f t="shared" si="1"/>
        <v>8</v>
      </c>
      <c r="C71" s="14" t="str">
        <f t="shared" si="0"/>
        <v>/* 8 */        "en el día de la muerte te asistiré,",</v>
      </c>
      <c r="D71" s="77" t="s">
        <v>1481</v>
      </c>
      <c r="E71" s="75" t="s">
        <v>1473</v>
      </c>
      <c r="F71" s="82" t="s">
        <v>1214</v>
      </c>
      <c r="G71" s="83" t="s">
        <v>1217</v>
      </c>
      <c r="H71" s="83"/>
      <c r="I71" s="75"/>
      <c r="J71" s="82"/>
      <c r="K71" s="83"/>
      <c r="L71" s="83"/>
      <c r="M71" s="15"/>
      <c r="O71" s="22"/>
      <c r="P71"/>
      <c r="Q71"/>
      <c r="R71"/>
      <c r="V71" s="15"/>
      <c r="Y71"/>
      <c r="AB71" s="15"/>
      <c r="AF71"/>
    </row>
    <row r="72" spans="2:32" ht="27" x14ac:dyDescent="0.65">
      <c r="B72" s="13">
        <f t="shared" si="1"/>
        <v>9</v>
      </c>
      <c r="C72" s="14" t="str">
        <f t="shared" si="0"/>
        <v>/* 9 */        "pues te he elegido",</v>
      </c>
      <c r="D72" s="76" t="s">
        <v>1482</v>
      </c>
      <c r="E72" s="74"/>
      <c r="F72" s="79"/>
      <c r="G72" s="80"/>
      <c r="H72" s="80"/>
      <c r="I72" s="74"/>
      <c r="J72" s="79"/>
      <c r="K72" s="80"/>
      <c r="L72" s="80"/>
      <c r="M72" s="15"/>
      <c r="O72" s="22"/>
      <c r="P72"/>
      <c r="Q72"/>
      <c r="R72"/>
      <c r="V72" s="15"/>
      <c r="Y72"/>
      <c r="AB72" s="15"/>
      <c r="AF72"/>
    </row>
    <row r="73" spans="2:32" ht="27" x14ac:dyDescent="0.65">
      <c r="B73" s="13">
        <f t="shared" si="1"/>
        <v>10</v>
      </c>
      <c r="C73" s="14" t="str">
        <f t="shared" si="0"/>
        <v>/* 10 */        "como alianza a las naciones.",</v>
      </c>
      <c r="D73" s="77" t="s">
        <v>1483</v>
      </c>
      <c r="E73" s="75" t="s">
        <v>1473</v>
      </c>
      <c r="F73" s="82"/>
      <c r="G73" s="83"/>
      <c r="H73" s="83"/>
      <c r="I73" s="75"/>
      <c r="J73" s="82"/>
      <c r="K73" s="83"/>
      <c r="L73" s="83"/>
      <c r="M73" s="15"/>
      <c r="O73" s="22"/>
      <c r="P73"/>
      <c r="Q73"/>
      <c r="R73"/>
      <c r="V73" s="15"/>
      <c r="Y73"/>
      <c r="AB73" s="15"/>
      <c r="AF73"/>
    </row>
    <row r="74" spans="2:32" ht="27" x14ac:dyDescent="0.65">
      <c r="B74" s="13">
        <f t="shared" si="1"/>
        <v>11</v>
      </c>
      <c r="C74" s="14" t="str">
        <f t="shared" si="0"/>
        <v>/* 11 */        "Dirás a los prisioneros: «Salid»;",</v>
      </c>
      <c r="D74" s="76" t="s">
        <v>1484</v>
      </c>
      <c r="E74" s="74" t="s">
        <v>1178</v>
      </c>
      <c r="F74" s="79"/>
      <c r="G74" s="80"/>
      <c r="H74" s="80"/>
      <c r="I74" s="74"/>
      <c r="J74" s="79"/>
      <c r="K74" s="80"/>
      <c r="L74" s="80"/>
      <c r="M74" s="15"/>
      <c r="O74" s="22"/>
      <c r="P74"/>
      <c r="Q74"/>
      <c r="R74"/>
      <c r="V74" s="15"/>
      <c r="Y74"/>
      <c r="AB74" s="15"/>
      <c r="AF74"/>
    </row>
    <row r="75" spans="2:32" ht="27" x14ac:dyDescent="0.65">
      <c r="B75" s="13">
        <f t="shared" si="1"/>
        <v>12</v>
      </c>
      <c r="C75" s="14" t="str">
        <f t="shared" si="0"/>
        <v>/* 12 */        "dirás a los ciegos: «Mirad»;",</v>
      </c>
      <c r="D75" s="77" t="s">
        <v>1485</v>
      </c>
      <c r="E75" s="75" t="s">
        <v>1473</v>
      </c>
      <c r="F75" s="82" t="s">
        <v>1214</v>
      </c>
      <c r="G75" s="83" t="s">
        <v>1217</v>
      </c>
      <c r="H75" s="83"/>
      <c r="I75" s="75"/>
      <c r="J75" s="82"/>
      <c r="K75" s="83"/>
      <c r="L75" s="83"/>
      <c r="M75" s="15"/>
      <c r="O75" s="22"/>
      <c r="P75"/>
      <c r="Q75"/>
      <c r="R75"/>
      <c r="V75" s="15"/>
      <c r="Y75"/>
      <c r="AB75" s="15"/>
      <c r="AF75"/>
    </row>
    <row r="76" spans="2:32" ht="27" x14ac:dyDescent="0.65">
      <c r="B76" s="13">
        <f t="shared" si="1"/>
        <v>13</v>
      </c>
      <c r="C76" s="14" t="str">
        <f t="shared" si="0"/>
        <v>/* 13 */        "conducirás a los pueblos",</v>
      </c>
      <c r="D76" s="76" t="s">
        <v>1486</v>
      </c>
      <c r="E76" s="74"/>
      <c r="F76" s="79"/>
      <c r="G76" s="80"/>
      <c r="H76" s="80"/>
      <c r="I76" s="74"/>
      <c r="J76" s="79"/>
      <c r="K76" s="80"/>
      <c r="L76" s="80"/>
      <c r="M76" s="15"/>
      <c r="O76" s="22"/>
      <c r="P76"/>
      <c r="Q76"/>
      <c r="R76"/>
      <c r="V76" s="15"/>
      <c r="Y76"/>
      <c r="AB76" s="15"/>
      <c r="AF76"/>
    </row>
    <row r="77" spans="2:32" ht="27" x14ac:dyDescent="0.65">
      <c r="B77" s="13">
        <f t="shared" si="1"/>
        <v>14</v>
      </c>
      <c r="C77" s="14" t="str">
        <f t="shared" si="0"/>
        <v>/* 14 */        "por el camino de la vida.",</v>
      </c>
      <c r="D77" s="77" t="s">
        <v>1487</v>
      </c>
      <c r="E77" s="75" t="s">
        <v>1473</v>
      </c>
      <c r="F77" s="82"/>
      <c r="G77" s="83"/>
      <c r="H77" s="83"/>
      <c r="I77" s="75"/>
      <c r="J77" s="82"/>
      <c r="K77" s="83"/>
      <c r="L77" s="83"/>
      <c r="M77" s="15"/>
      <c r="O77" s="22"/>
      <c r="P77"/>
      <c r="Q77"/>
      <c r="R77"/>
      <c r="V77" s="15"/>
      <c r="Y77"/>
      <c r="AB77" s="15"/>
      <c r="AF77"/>
    </row>
    <row r="78" spans="2:32" ht="27" x14ac:dyDescent="0.65">
      <c r="B78" s="13">
        <f t="shared" si="1"/>
        <v>15</v>
      </c>
      <c r="C78" s="14" t="str">
        <f t="shared" si="0"/>
        <v>/* 15 */        "Mas Sión dice: «Yahveh me ha abandonado,",</v>
      </c>
      <c r="D78" s="76" t="s">
        <v>1488</v>
      </c>
      <c r="E78" s="74" t="s">
        <v>1489</v>
      </c>
      <c r="F78" s="79" t="s">
        <v>1214</v>
      </c>
      <c r="G78" s="80" t="s">
        <v>1117</v>
      </c>
      <c r="H78" s="80" t="s">
        <v>1214</v>
      </c>
      <c r="I78" s="74" t="s">
        <v>1489</v>
      </c>
      <c r="J78" s="79" t="s">
        <v>1214</v>
      </c>
      <c r="K78" s="80"/>
      <c r="L78" s="80"/>
      <c r="M78" s="15"/>
      <c r="O78" s="22"/>
      <c r="P78"/>
      <c r="Q78"/>
      <c r="R78"/>
      <c r="V78" s="15"/>
      <c r="Y78"/>
      <c r="AB78" s="15"/>
      <c r="AF78"/>
    </row>
    <row r="79" spans="2:32" ht="27" x14ac:dyDescent="0.65">
      <c r="B79" s="13">
        <f t="shared" si="1"/>
        <v>16</v>
      </c>
      <c r="C79" s="14" t="str">
        <f t="shared" si="0"/>
        <v>/* 16 */        "Yahveh me ha olvidado».",</v>
      </c>
      <c r="D79" s="77" t="s">
        <v>1490</v>
      </c>
      <c r="E79" s="75" t="s">
        <v>1117</v>
      </c>
      <c r="F79" s="82" t="s">
        <v>1214</v>
      </c>
      <c r="G79" s="83" t="s">
        <v>1489</v>
      </c>
      <c r="H79" s="83" t="s">
        <v>1214</v>
      </c>
      <c r="I79" s="75"/>
      <c r="J79" s="82"/>
      <c r="K79" s="83"/>
      <c r="L79" s="83"/>
      <c r="M79" s="15"/>
      <c r="O79" s="22"/>
      <c r="P79"/>
      <c r="Q79"/>
      <c r="R79"/>
      <c r="V79" s="15"/>
      <c r="Y79"/>
      <c r="AB79" s="15"/>
      <c r="AF79"/>
    </row>
    <row r="80" spans="2:32" ht="27" x14ac:dyDescent="0.65">
      <c r="B80" s="13">
        <f t="shared" si="1"/>
        <v>17</v>
      </c>
      <c r="C80" s="14" t="str">
        <f t="shared" si="0"/>
        <v>/* 17 */        "¿Acaso una madre olvida a su hijo de pecho,",</v>
      </c>
      <c r="D80" s="76" t="s">
        <v>1472</v>
      </c>
      <c r="E80" s="74" t="s">
        <v>1217</v>
      </c>
      <c r="F80" s="79"/>
      <c r="G80" s="80" t="s">
        <v>1473</v>
      </c>
      <c r="H80" s="80"/>
      <c r="I80" s="74"/>
      <c r="J80" s="79"/>
      <c r="K80" s="80"/>
      <c r="L80" s="80"/>
      <c r="M80" s="15"/>
      <c r="O80" s="22"/>
      <c r="P80"/>
      <c r="Q80"/>
      <c r="R80"/>
      <c r="V80" s="15"/>
      <c r="Y80"/>
      <c r="AB80" s="15"/>
      <c r="AF80"/>
    </row>
    <row r="81" spans="1:32" ht="27" x14ac:dyDescent="0.65">
      <c r="B81" s="13">
        <f t="shared" si="1"/>
        <v>18</v>
      </c>
      <c r="C81" s="14" t="str">
        <f t="shared" si="0"/>
        <v>/* 18 */        "es que se olvida del hijo de su seno?",</v>
      </c>
      <c r="D81" s="77" t="s">
        <v>1491</v>
      </c>
      <c r="E81" s="75" t="s">
        <v>1217</v>
      </c>
      <c r="F81" s="82"/>
      <c r="G81" s="83" t="s">
        <v>1473</v>
      </c>
      <c r="H81" s="83"/>
      <c r="I81" s="75"/>
      <c r="J81" s="82"/>
      <c r="K81" s="83"/>
      <c r="L81" s="83"/>
      <c r="M81" s="15"/>
      <c r="O81" s="22"/>
      <c r="P81"/>
      <c r="Q81"/>
      <c r="R81"/>
      <c r="V81" s="15"/>
      <c r="Y81"/>
      <c r="AB81" s="15"/>
      <c r="AF81"/>
    </row>
    <row r="82" spans="1:32" ht="27" x14ac:dyDescent="0.65">
      <c r="B82" s="13">
        <f t="shared" si="1"/>
        <v>19</v>
      </c>
      <c r="C82" s="14" t="str">
        <f t="shared" si="0"/>
        <v/>
      </c>
      <c r="D82" s="76"/>
      <c r="E82" s="74"/>
      <c r="F82" s="79"/>
      <c r="G82" s="80"/>
      <c r="H82" s="80"/>
      <c r="I82" s="74"/>
      <c r="J82" s="79"/>
      <c r="K82" s="80"/>
      <c r="L82" s="80"/>
      <c r="M82" s="15"/>
      <c r="O82" s="22"/>
      <c r="P82"/>
      <c r="Q82"/>
      <c r="R82"/>
      <c r="V82" s="15"/>
      <c r="Y82"/>
      <c r="AB82" s="15"/>
      <c r="AF82"/>
    </row>
    <row r="83" spans="1:32" ht="27" x14ac:dyDescent="0.65">
      <c r="B83" s="13">
        <f t="shared" si="1"/>
        <v>20</v>
      </c>
      <c r="C83" s="14" t="str">
        <f t="shared" si="0"/>
        <v/>
      </c>
      <c r="D83" s="77"/>
      <c r="E83" s="75"/>
      <c r="F83" s="82"/>
      <c r="G83" s="83"/>
      <c r="H83" s="83"/>
      <c r="I83" s="75"/>
      <c r="J83" s="82"/>
      <c r="K83" s="83"/>
      <c r="L83" s="83"/>
      <c r="M83" s="15"/>
      <c r="O83" s="22"/>
      <c r="P83"/>
      <c r="Q83"/>
      <c r="R83"/>
      <c r="V83" s="15"/>
      <c r="Y83"/>
      <c r="AB83" s="15"/>
      <c r="AF83"/>
    </row>
    <row r="84" spans="1:32" ht="27" x14ac:dyDescent="0.65">
      <c r="B84" s="13">
        <f t="shared" si="1"/>
        <v>21</v>
      </c>
      <c r="C84" s="14" t="str">
        <f t="shared" si="0"/>
        <v/>
      </c>
      <c r="D84" s="76"/>
      <c r="E84" s="74"/>
      <c r="F84" s="79"/>
      <c r="G84" s="80"/>
      <c r="H84" s="80"/>
      <c r="I84" s="74"/>
      <c r="J84" s="79"/>
      <c r="K84" s="80"/>
      <c r="L84" s="80"/>
      <c r="M84" s="15"/>
      <c r="O84" s="22"/>
      <c r="P84"/>
      <c r="Q84"/>
      <c r="R84"/>
      <c r="V84" s="15"/>
      <c r="Y84"/>
      <c r="AB84" s="15"/>
      <c r="AF84"/>
    </row>
    <row r="85" spans="1:32" ht="27" x14ac:dyDescent="0.65">
      <c r="B85" s="13">
        <f t="shared" si="1"/>
        <v>22</v>
      </c>
      <c r="C85" s="14" t="str">
        <f t="shared" si="0"/>
        <v/>
      </c>
      <c r="D85" s="77"/>
      <c r="E85" s="75"/>
      <c r="F85" s="82"/>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"cp14","7")],</v>
      </c>
      <c r="D96" s="14" t="str">
        <f>IF(D64="","","hay letras")</f>
        <v>hay letras</v>
      </c>
      <c r="E96" s="73" t="s">
        <v>1211</v>
      </c>
      <c r="F96" s="21" t="str">
        <f>IF(E64="","",E64)</f>
        <v>La</v>
      </c>
      <c r="G96" s="44" t="s">
        <v>1212</v>
      </c>
      <c r="H96" s="21" t="str">
        <f>IF(F96="","","14")</f>
        <v>14</v>
      </c>
      <c r="I96" s="44" t="s">
        <v>1213</v>
      </c>
      <c r="J96" s="21">
        <f>IF(F64="","",F64)</f>
        <v>7</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   [ac("", "cp0","")],</v>
      </c>
      <c r="D97" s="14" t="str">
        <f t="shared" ref="D97:D122" si="12">IF(D65="","","hay letras")</f>
        <v>hay letras</v>
      </c>
      <c r="E97" s="73" t="s">
        <v>1211</v>
      </c>
      <c r="F97" s="21" t="str">
        <f t="shared" ref="F97:F122" si="13">IF(E65="","",E65)</f>
        <v/>
      </c>
      <c r="G97" s="44" t="s">
        <v>1212</v>
      </c>
      <c r="H97" s="21" t="str">
        <f t="shared" ref="H97:H122" si="14">IF(F97="","","14")</f>
        <v/>
      </c>
      <c r="I97" s="44" t="s">
        <v>1213</v>
      </c>
      <c r="J97" s="21" t="str">
        <f t="shared" ref="J97:J121" si="15">IF(F65="","",F65)</f>
        <v/>
      </c>
      <c r="K97" s="73" t="str">
        <f>IF(F97&lt;&gt;"",IF(L97="",""")],","""), ac("""),"")</f>
        <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   [ac("", "cp0","")],</v>
      </c>
      <c r="D98" s="14" t="str">
        <f t="shared" si="12"/>
        <v>hay letras</v>
      </c>
      <c r="E98" s="73" t="s">
        <v>1211</v>
      </c>
      <c r="F98" s="21" t="str">
        <f t="shared" si="13"/>
        <v/>
      </c>
      <c r="G98" s="44" t="s">
        <v>1212</v>
      </c>
      <c r="H98" s="21" t="str">
        <f t="shared" si="14"/>
        <v/>
      </c>
      <c r="I98" s="44" t="s">
        <v>1213</v>
      </c>
      <c r="J98" s="21" t="str">
        <f t="shared" si="15"/>
        <v/>
      </c>
      <c r="K98" s="73" t="str">
        <f t="shared" ref="K98:K122" si="31">IF(F98&lt;&gt;"",IF(L98="",""")],","""), ac("""),"")</f>
        <v/>
      </c>
      <c r="L98" s="47" t="str">
        <f t="shared" si="16"/>
        <v/>
      </c>
      <c r="M98" s="52" t="str">
        <f t="shared" si="4"/>
        <v/>
      </c>
      <c r="N98" s="53" t="str">
        <f t="shared" si="5"/>
        <v/>
      </c>
      <c r="O98" s="47" t="str">
        <f t="shared" si="17"/>
        <v/>
      </c>
      <c r="P98" s="49" t="str">
        <f t="shared" si="6"/>
        <v/>
      </c>
      <c r="Q98" s="25" t="str">
        <f t="shared" si="18"/>
        <v/>
      </c>
      <c r="R98" s="73" t="str">
        <f t="shared" si="19"/>
        <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[ac("Re", "cp14","")],</v>
      </c>
      <c r="D99" s="14" t="str">
        <f t="shared" si="12"/>
        <v>hay letras</v>
      </c>
      <c r="E99" s="73" t="s">
        <v>1211</v>
      </c>
      <c r="F99" s="21" t="str">
        <f t="shared" si="13"/>
        <v>Re</v>
      </c>
      <c r="G99" s="44" t="s">
        <v>1212</v>
      </c>
      <c r="H99" s="21" t="str">
        <f t="shared" si="14"/>
        <v>14</v>
      </c>
      <c r="I99" s="44" t="s">
        <v>1213</v>
      </c>
      <c r="J99" s="21" t="str">
        <f t="shared" si="15"/>
        <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[ac("Fa#", "cp14",""), ac("Sol","cp90","")],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Sol</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[ac("Fa#", "cp14","")],</v>
      </c>
      <c r="D101" s="14" t="str">
        <f t="shared" si="12"/>
        <v>hay letras</v>
      </c>
      <c r="E101" s="73" t="s">
        <v>1211</v>
      </c>
      <c r="F101" s="24" t="str">
        <f t="shared" si="13"/>
        <v>Fa#</v>
      </c>
      <c r="G101" s="40" t="s">
        <v>1212</v>
      </c>
      <c r="H101" s="21" t="str">
        <f t="shared" si="14"/>
        <v>14</v>
      </c>
      <c r="I101" s="40" t="s">
        <v>1213</v>
      </c>
      <c r="J101" s="24" t="str">
        <f t="shared" si="15"/>
        <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7*/      [ac("Re", "cp14","")],</v>
      </c>
      <c r="D102" s="14" t="str">
        <f t="shared" si="12"/>
        <v>hay letras</v>
      </c>
      <c r="E102" s="73" t="s">
        <v>1211</v>
      </c>
      <c r="F102" s="21" t="str">
        <f t="shared" si="13"/>
        <v>Re</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8*/      [ac("Fa#", "cp14","m"), ac("Sol","cp90","")],</v>
      </c>
      <c r="D103" s="14" t="str">
        <f t="shared" si="12"/>
        <v>hay letras</v>
      </c>
      <c r="E103" s="73" t="s">
        <v>1211</v>
      </c>
      <c r="F103" s="24" t="str">
        <f t="shared" si="13"/>
        <v>Fa#</v>
      </c>
      <c r="G103" s="40" t="s">
        <v>1212</v>
      </c>
      <c r="H103" s="21" t="str">
        <f t="shared" si="14"/>
        <v>14</v>
      </c>
      <c r="I103" s="40" t="s">
        <v>1213</v>
      </c>
      <c r="J103" s="24" t="str">
        <f t="shared" si="15"/>
        <v>m</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9 */   [ac("", "cp0","")],</v>
      </c>
      <c r="D104" s="14" t="str">
        <f t="shared" si="12"/>
        <v>hay letras</v>
      </c>
      <c r="E104" s="73" t="s">
        <v>1211</v>
      </c>
      <c r="F104" s="21" t="str">
        <f t="shared" si="13"/>
        <v/>
      </c>
      <c r="G104" s="39" t="s">
        <v>1212</v>
      </c>
      <c r="H104" s="21" t="str">
        <f t="shared" si="14"/>
        <v/>
      </c>
      <c r="I104" s="39" t="s">
        <v>1213</v>
      </c>
      <c r="J104" s="21" t="str">
        <f t="shared" si="15"/>
        <v/>
      </c>
      <c r="K104" s="73" t="str">
        <f t="shared" si="31"/>
        <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10*/      [ac("Fa#", "cp14","")],</v>
      </c>
      <c r="D105" s="14" t="str">
        <f t="shared" si="12"/>
        <v>hay letras</v>
      </c>
      <c r="E105" s="73" t="s">
        <v>1211</v>
      </c>
      <c r="F105" s="24" t="str">
        <f t="shared" si="13"/>
        <v>Fa#</v>
      </c>
      <c r="G105" s="40" t="s">
        <v>1212</v>
      </c>
      <c r="H105" s="21" t="str">
        <f t="shared" si="14"/>
        <v>14</v>
      </c>
      <c r="I105" s="40" t="s">
        <v>1213</v>
      </c>
      <c r="J105" s="24" t="str">
        <f t="shared" si="15"/>
        <v/>
      </c>
      <c r="K105" s="73" t="str">
        <f t="shared" si="31"/>
        <v>")],</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11*/      [ac("Re", "cp14","")],</v>
      </c>
      <c r="D106" s="14" t="str">
        <f t="shared" si="12"/>
        <v>hay letras</v>
      </c>
      <c r="E106" s="73" t="s">
        <v>1211</v>
      </c>
      <c r="F106" s="21" t="str">
        <f t="shared" si="13"/>
        <v>Re</v>
      </c>
      <c r="G106" s="39" t="s">
        <v>1212</v>
      </c>
      <c r="H106" s="21" t="str">
        <f t="shared" si="14"/>
        <v>14</v>
      </c>
      <c r="I106" s="39" t="s">
        <v>1213</v>
      </c>
      <c r="J106" s="21" t="str">
        <f t="shared" si="15"/>
        <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12*/      [ac("Fa#", "cp14","m"), ac("Sol","cp90","")],</v>
      </c>
      <c r="D107" s="14" t="str">
        <f t="shared" si="12"/>
        <v>hay letras</v>
      </c>
      <c r="E107" s="73" t="s">
        <v>1211</v>
      </c>
      <c r="F107" s="24" t="str">
        <f t="shared" si="13"/>
        <v>Fa#</v>
      </c>
      <c r="G107" s="40" t="s">
        <v>1212</v>
      </c>
      <c r="H107" s="21" t="str">
        <f t="shared" si="14"/>
        <v>14</v>
      </c>
      <c r="I107" s="40" t="s">
        <v>1213</v>
      </c>
      <c r="J107" s="24" t="str">
        <f t="shared" si="15"/>
        <v>m</v>
      </c>
      <c r="K107" s="73" t="str">
        <f t="shared" si="31"/>
        <v>"), ac("</v>
      </c>
      <c r="L107" s="48" t="str">
        <f t="shared" si="16"/>
        <v>Sol</v>
      </c>
      <c r="M107" s="54" t="str">
        <f t="shared" si="4"/>
        <v>","</v>
      </c>
      <c r="N107" s="55" t="str">
        <f t="shared" si="5"/>
        <v>cp</v>
      </c>
      <c r="O107" s="48" t="str">
        <f t="shared" si="17"/>
        <v>90</v>
      </c>
      <c r="P107" s="41" t="str">
        <f t="shared" si="6"/>
        <v>","</v>
      </c>
      <c r="Q107" s="26" t="str">
        <f t="shared" si="18"/>
        <v/>
      </c>
      <c r="R107" s="73" t="str">
        <f t="shared" si="19"/>
        <v>")],</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14*/      [ac("Fa#", "cp14","")],</v>
      </c>
      <c r="D109" s="14" t="str">
        <f t="shared" si="12"/>
        <v>hay letras</v>
      </c>
      <c r="E109" s="73" t="s">
        <v>1211</v>
      </c>
      <c r="F109" s="24" t="str">
        <f t="shared" si="13"/>
        <v>Fa#</v>
      </c>
      <c r="G109" s="40" t="s">
        <v>1212</v>
      </c>
      <c r="H109" s="21" t="str">
        <f t="shared" si="14"/>
        <v>14</v>
      </c>
      <c r="I109" s="40" t="s">
        <v>1213</v>
      </c>
      <c r="J109" s="24" t="str">
        <f t="shared" si="15"/>
        <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15*/      [ac("Si", "cp14","m"), ac("Mi","cp90","m"), ac("Si","cp150","m")],</v>
      </c>
      <c r="D110" s="14" t="str">
        <f t="shared" si="12"/>
        <v>hay letras</v>
      </c>
      <c r="E110" s="73" t="s">
        <v>1211</v>
      </c>
      <c r="F110" s="21" t="str">
        <f t="shared" si="13"/>
        <v>Si</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t="str">
        <f t="shared" si="18"/>
        <v>m</v>
      </c>
      <c r="R110" s="73" t="str">
        <f t="shared" si="19"/>
        <v>"), ac("</v>
      </c>
      <c r="S110" s="21" t="str">
        <f t="shared" si="20"/>
        <v>Si</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16*/      [ac("Mi", "cp14","m"), ac("Si","cp90","m")],</v>
      </c>
      <c r="D111" s="14" t="str">
        <f t="shared" si="12"/>
        <v>hay letras</v>
      </c>
      <c r="E111" s="73" t="s">
        <v>1211</v>
      </c>
      <c r="F111" s="24" t="str">
        <f>IF(E79="","",E79)</f>
        <v>Mi</v>
      </c>
      <c r="G111" s="40" t="s">
        <v>1212</v>
      </c>
      <c r="H111" s="21" t="str">
        <f t="shared" si="14"/>
        <v>14</v>
      </c>
      <c r="I111" s="40" t="s">
        <v>1213</v>
      </c>
      <c r="J111" s="24" t="str">
        <f t="shared" si="15"/>
        <v>m</v>
      </c>
      <c r="K111" s="73" t="str">
        <f t="shared" si="31"/>
        <v>"), ac("</v>
      </c>
      <c r="L111" s="48" t="str">
        <f t="shared" si="16"/>
        <v>Si</v>
      </c>
      <c r="M111" s="54" t="str">
        <f t="shared" si="4"/>
        <v>","</v>
      </c>
      <c r="N111" s="55" t="str">
        <f t="shared" si="5"/>
        <v>cp</v>
      </c>
      <c r="O111" s="48" t="str">
        <f t="shared" si="17"/>
        <v>90</v>
      </c>
      <c r="P111" s="41" t="str">
        <f t="shared" si="6"/>
        <v>","</v>
      </c>
      <c r="Q111" s="26" t="str">
        <f t="shared" si="18"/>
        <v>m</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17*/      [ac("Sol", "cp14",""), ac("Fa#","cp90","")],</v>
      </c>
      <c r="D112" s="14" t="str">
        <f t="shared" si="12"/>
        <v>hay letras</v>
      </c>
      <c r="E112" s="73" t="s">
        <v>1211</v>
      </c>
      <c r="F112" s="21" t="str">
        <f t="shared" si="13"/>
        <v>Sol</v>
      </c>
      <c r="G112" s="39" t="s">
        <v>1212</v>
      </c>
      <c r="H112" s="21" t="str">
        <f t="shared" si="14"/>
        <v>14</v>
      </c>
      <c r="I112" s="39" t="s">
        <v>1213</v>
      </c>
      <c r="J112" s="21" t="str">
        <f t="shared" si="15"/>
        <v/>
      </c>
      <c r="K112" s="73" t="str">
        <f t="shared" si="31"/>
        <v>"), ac("</v>
      </c>
      <c r="L112" s="47" t="str">
        <f t="shared" si="16"/>
        <v>Fa#</v>
      </c>
      <c r="M112" s="52" t="str">
        <f t="shared" si="4"/>
        <v>","</v>
      </c>
      <c r="N112" s="53" t="str">
        <f t="shared" si="5"/>
        <v>cp</v>
      </c>
      <c r="O112" s="47" t="str">
        <f t="shared" si="17"/>
        <v>90</v>
      </c>
      <c r="P112" s="49" t="str">
        <f t="shared" si="6"/>
        <v>","</v>
      </c>
      <c r="Q112" s="25" t="str">
        <f t="shared" si="18"/>
        <v/>
      </c>
      <c r="R112" s="73" t="str">
        <f t="shared" si="19"/>
        <v>")],</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18*/      [ac("Sol", "cp14",""), ac("Fa#","cp90","")],</v>
      </c>
      <c r="D113" s="14" t="str">
        <f t="shared" si="12"/>
        <v>hay letras</v>
      </c>
      <c r="E113" s="73" t="s">
        <v>1211</v>
      </c>
      <c r="F113" s="24" t="str">
        <f t="shared" si="13"/>
        <v>Sol</v>
      </c>
      <c r="G113" s="40" t="s">
        <v>1212</v>
      </c>
      <c r="H113" s="21" t="str">
        <f t="shared" si="14"/>
        <v>14</v>
      </c>
      <c r="I113" s="40" t="s">
        <v>1213</v>
      </c>
      <c r="J113" s="24" t="str">
        <f t="shared" si="15"/>
        <v/>
      </c>
      <c r="K113" s="73" t="str">
        <f t="shared" si="31"/>
        <v>"), ac("</v>
      </c>
      <c r="L113" s="48" t="str">
        <f t="shared" si="16"/>
        <v>Fa#</v>
      </c>
      <c r="M113" s="54" t="str">
        <f t="shared" si="4"/>
        <v>","</v>
      </c>
      <c r="N113" s="55" t="str">
        <f t="shared" si="5"/>
        <v>cp</v>
      </c>
      <c r="O113" s="48" t="str">
        <f t="shared" si="17"/>
        <v>90</v>
      </c>
      <c r="P113" s="41" t="str">
        <f t="shared" si="6"/>
        <v>","</v>
      </c>
      <c r="Q113" s="26" t="str">
        <f t="shared" si="18"/>
        <v/>
      </c>
      <c r="R113" s="73" t="str">
        <f t="shared" si="19"/>
        <v>")],</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"TE VERÁN LOS REYES,",</v>
      </c>
      <c r="D127" s="76" t="s">
        <v>1492</v>
      </c>
      <c r="E127" s="74" t="s">
        <v>1178</v>
      </c>
      <c r="F127" s="79"/>
      <c r="G127" s="80"/>
      <c r="H127" s="81"/>
      <c r="I127" s="74"/>
      <c r="J127" s="79"/>
      <c r="K127" s="81"/>
      <c r="L127" s="81"/>
      <c r="O127"/>
      <c r="P127"/>
      <c r="Q127"/>
      <c r="R127"/>
      <c r="V127" s="15"/>
      <c r="Y127"/>
      <c r="AB127" s="15"/>
      <c r="AF127"/>
    </row>
    <row r="128" spans="1:32" ht="27" x14ac:dyDescent="0.65">
      <c r="B128" s="13">
        <f>+B127+1</f>
        <v>2</v>
      </c>
      <c r="C128" s="14" t="str">
        <f t="shared" si="33"/>
        <v>/* 2 */        "SE PONDRÁN EN PIE.",</v>
      </c>
      <c r="D128" s="77" t="s">
        <v>1493</v>
      </c>
      <c r="E128" s="75"/>
      <c r="F128" s="82"/>
      <c r="G128" s="83"/>
      <c r="H128" s="84"/>
      <c r="I128" s="75"/>
      <c r="J128" s="82"/>
      <c r="K128" s="84"/>
      <c r="L128" s="84"/>
      <c r="O128"/>
      <c r="P128"/>
      <c r="Q128"/>
      <c r="R128"/>
      <c r="V128" s="15"/>
      <c r="Y128"/>
      <c r="AB128" s="15"/>
      <c r="AF128"/>
    </row>
    <row r="129" spans="2:32" ht="27" x14ac:dyDescent="0.65">
      <c r="B129" s="13">
        <f t="shared" ref="B129:B166" si="34">+B128+1</f>
        <v>3</v>
      </c>
      <c r="C129" s="14" t="str">
        <f t="shared" si="33"/>
        <v>/* 3 */        "LOS PRÍNCIPES DE LA TIERRA",</v>
      </c>
      <c r="D129" s="76" t="s">
        <v>1494</v>
      </c>
      <c r="E129" s="74" t="s">
        <v>1473</v>
      </c>
      <c r="F129" s="79" t="s">
        <v>1214</v>
      </c>
      <c r="G129" s="80"/>
      <c r="H129" s="81"/>
      <c r="I129" s="74"/>
      <c r="J129" s="79"/>
      <c r="K129" s="81"/>
      <c r="L129" s="81"/>
      <c r="O129"/>
      <c r="P129"/>
      <c r="Q129"/>
      <c r="R129"/>
      <c r="V129" s="15"/>
      <c r="Y129"/>
      <c r="AB129" s="15"/>
      <c r="AF129"/>
    </row>
    <row r="130" spans="2:32" ht="27" x14ac:dyDescent="0.65">
      <c r="B130" s="13">
        <f t="shared" si="34"/>
        <v>4</v>
      </c>
      <c r="C130" s="14" t="str">
        <f t="shared" si="33"/>
        <v>/* 4 */        "SE INCLINARÁN,",</v>
      </c>
      <c r="D130" s="77" t="s">
        <v>1495</v>
      </c>
      <c r="E130" s="75" t="s">
        <v>1217</v>
      </c>
      <c r="F130" s="82"/>
      <c r="G130" s="83"/>
      <c r="H130" s="84"/>
      <c r="I130" s="75"/>
      <c r="J130" s="82"/>
      <c r="K130" s="84"/>
      <c r="L130" s="84"/>
      <c r="O130"/>
      <c r="P130"/>
      <c r="Q130"/>
      <c r="R130"/>
      <c r="V130" s="15"/>
      <c r="Y130"/>
      <c r="AB130" s="15"/>
      <c r="AF130"/>
    </row>
    <row r="131" spans="2:32" ht="27" x14ac:dyDescent="0.65">
      <c r="B131" s="13">
        <f t="shared" si="34"/>
        <v>5</v>
      </c>
      <c r="C131" s="14" t="str">
        <f t="shared" si="33"/>
        <v>/* 5 */        "YO TE HE ELEGIDO,",</v>
      </c>
      <c r="D131" s="76" t="s">
        <v>1496</v>
      </c>
      <c r="E131" s="74"/>
      <c r="F131" s="79"/>
      <c r="G131" s="80"/>
      <c r="H131" s="81"/>
      <c r="I131" s="74"/>
      <c r="J131" s="79"/>
      <c r="K131" s="81"/>
      <c r="L131" s="81"/>
      <c r="O131"/>
      <c r="P131"/>
      <c r="Q131"/>
      <c r="R131"/>
      <c r="V131" s="15"/>
      <c r="Y131"/>
      <c r="AB131" s="15"/>
      <c r="AF131"/>
    </row>
    <row r="132" spans="2:32" ht="27" x14ac:dyDescent="0.65">
      <c r="B132" s="13">
        <f t="shared" si="34"/>
        <v>6</v>
      </c>
      <c r="C132" s="14" t="str">
        <f t="shared" si="33"/>
        <v>/* 6 */        "TE HE ELEGIDO.",</v>
      </c>
      <c r="D132" s="77" t="s">
        <v>1497</v>
      </c>
      <c r="E132" s="75" t="s">
        <v>1473</v>
      </c>
      <c r="F132" s="82"/>
      <c r="G132" s="83"/>
      <c r="H132" s="84"/>
      <c r="I132" s="75"/>
      <c r="J132" s="82"/>
      <c r="K132" s="84"/>
      <c r="L132" s="84"/>
      <c r="M132" s="22"/>
      <c r="O132"/>
      <c r="P132"/>
      <c r="Q132"/>
      <c r="R132"/>
      <c r="V132" s="15"/>
      <c r="Y132"/>
      <c r="AB132" s="15"/>
      <c r="AF132"/>
    </row>
    <row r="133" spans="2:32" ht="27" x14ac:dyDescent="0.65">
      <c r="B133" s="13">
        <f t="shared" si="34"/>
        <v>7</v>
      </c>
      <c r="C133" s="14" t="str">
        <f t="shared" si="33"/>
        <v>/* 7 */        "TE VERÁN LOS REYES,",</v>
      </c>
      <c r="D133" s="76" t="s">
        <v>1492</v>
      </c>
      <c r="E133" s="74" t="s">
        <v>1178</v>
      </c>
      <c r="F133" s="79"/>
      <c r="G133" s="80"/>
      <c r="H133" s="81"/>
      <c r="I133" s="74"/>
      <c r="J133" s="79"/>
      <c r="K133" s="81"/>
      <c r="L133" s="81"/>
      <c r="M133" s="22"/>
      <c r="O133"/>
      <c r="P133"/>
      <c r="Q133"/>
      <c r="R133"/>
      <c r="V133" s="15"/>
      <c r="Y133"/>
      <c r="AB133" s="15"/>
      <c r="AF133"/>
    </row>
    <row r="134" spans="2:32" ht="27" x14ac:dyDescent="0.65">
      <c r="B134" s="13">
        <f t="shared" si="34"/>
        <v>8</v>
      </c>
      <c r="C134" s="14" t="str">
        <f t="shared" si="33"/>
        <v>/* 8 */        "SE PONDRÁN EN PIE.",</v>
      </c>
      <c r="D134" s="77" t="s">
        <v>1493</v>
      </c>
      <c r="E134" s="75"/>
      <c r="F134" s="82"/>
      <c r="G134" s="83"/>
      <c r="H134" s="84"/>
      <c r="I134" s="75"/>
      <c r="J134" s="82"/>
      <c r="K134" s="84"/>
      <c r="L134" s="84"/>
      <c r="M134" s="22"/>
      <c r="O134"/>
      <c r="P134"/>
      <c r="Q134"/>
      <c r="R134"/>
      <c r="V134" s="15"/>
      <c r="Y134"/>
      <c r="AB134" s="15"/>
      <c r="AF134"/>
    </row>
    <row r="135" spans="2:32" ht="27" x14ac:dyDescent="0.65">
      <c r="B135" s="13">
        <f t="shared" si="34"/>
        <v>9</v>
      </c>
      <c r="C135" s="14" t="str">
        <f t="shared" si="33"/>
        <v>/* 9 */        "LOS PRÍNCIPES DE LA TIERRA",</v>
      </c>
      <c r="D135" s="76" t="s">
        <v>1494</v>
      </c>
      <c r="E135" s="74" t="s">
        <v>1473</v>
      </c>
      <c r="F135" s="79" t="s">
        <v>1214</v>
      </c>
      <c r="G135" s="80"/>
      <c r="H135" s="81"/>
      <c r="I135" s="74"/>
      <c r="J135" s="79"/>
      <c r="K135" s="81"/>
      <c r="L135" s="81"/>
      <c r="M135" s="22"/>
      <c r="O135"/>
      <c r="P135"/>
      <c r="Q135"/>
      <c r="R135"/>
      <c r="V135" s="15"/>
      <c r="Y135"/>
      <c r="AB135" s="15"/>
      <c r="AF135"/>
    </row>
    <row r="136" spans="2:32" ht="27" x14ac:dyDescent="0.65">
      <c r="B136" s="13">
        <f t="shared" si="34"/>
        <v>10</v>
      </c>
      <c r="C136" s="14" t="str">
        <f t="shared" si="33"/>
        <v>/* 10 */        "SE INCLINARÁN,",</v>
      </c>
      <c r="D136" s="77" t="s">
        <v>1495</v>
      </c>
      <c r="E136" s="75" t="s">
        <v>1217</v>
      </c>
      <c r="F136" s="82"/>
      <c r="G136" s="83"/>
      <c r="H136" s="84"/>
      <c r="I136" s="75"/>
      <c r="J136" s="82"/>
      <c r="K136" s="84"/>
      <c r="L136" s="84"/>
      <c r="M136" s="22"/>
      <c r="O136"/>
      <c r="P136"/>
      <c r="Q136"/>
      <c r="R136"/>
      <c r="V136" s="15"/>
      <c r="Y136"/>
      <c r="AB136" s="15"/>
      <c r="AF136"/>
    </row>
    <row r="137" spans="2:32" ht="27" x14ac:dyDescent="0.65">
      <c r="B137" s="13">
        <f t="shared" si="34"/>
        <v>11</v>
      </c>
      <c r="C137" s="14" t="str">
        <f t="shared" si="33"/>
        <v>/* 11 */        "YO TE HE ELEGIDO,",</v>
      </c>
      <c r="D137" s="76" t="s">
        <v>1496</v>
      </c>
      <c r="E137" s="74"/>
      <c r="F137" s="79"/>
      <c r="G137" s="80"/>
      <c r="H137" s="81"/>
      <c r="I137" s="74"/>
      <c r="J137" s="79"/>
      <c r="K137" s="81"/>
      <c r="L137" s="81"/>
      <c r="M137" s="22"/>
      <c r="O137"/>
      <c r="P137"/>
      <c r="Q137"/>
      <c r="R137"/>
      <c r="V137" s="15"/>
      <c r="Y137"/>
      <c r="AB137" s="15"/>
      <c r="AF137"/>
    </row>
    <row r="138" spans="2:32" ht="27" x14ac:dyDescent="0.65">
      <c r="B138" s="13">
        <f t="shared" si="34"/>
        <v>12</v>
      </c>
      <c r="C138" s="14" t="str">
        <f t="shared" si="33"/>
        <v>/* 12 */        "TE HE ELEGIDO.",</v>
      </c>
      <c r="D138" s="77" t="s">
        <v>1497</v>
      </c>
      <c r="E138" s="75" t="s">
        <v>1473</v>
      </c>
      <c r="F138" s="82"/>
      <c r="G138" s="83"/>
      <c r="H138" s="84"/>
      <c r="I138" s="75"/>
      <c r="J138" s="82"/>
      <c r="K138" s="84"/>
      <c r="L138" s="84"/>
      <c r="M138" s="22"/>
      <c r="O138"/>
      <c r="P138"/>
      <c r="Q138"/>
      <c r="R138"/>
      <c r="V138" s="15"/>
      <c r="Y138"/>
      <c r="AB138" s="15"/>
      <c r="AF138"/>
    </row>
    <row r="139" spans="2:32" ht="27" x14ac:dyDescent="0.65">
      <c r="B139" s="13">
        <f t="shared" si="34"/>
        <v>13</v>
      </c>
      <c r="C139" s="14" t="str">
        <f t="shared" si="33"/>
        <v>/* 13 */        "TE VERÁN LOS REYES,",</v>
      </c>
      <c r="D139" s="76" t="s">
        <v>1492</v>
      </c>
      <c r="E139" s="74" t="s">
        <v>1178</v>
      </c>
      <c r="F139" s="79"/>
      <c r="G139" s="80"/>
      <c r="H139" s="81"/>
      <c r="I139" s="74"/>
      <c r="J139" s="79"/>
      <c r="K139" s="81"/>
      <c r="L139" s="81"/>
      <c r="M139" s="22"/>
      <c r="O139"/>
      <c r="P139"/>
      <c r="Q139"/>
      <c r="R139"/>
      <c r="V139" s="15"/>
      <c r="Y139"/>
      <c r="AB139" s="15"/>
      <c r="AF139"/>
    </row>
    <row r="140" spans="2:32" ht="27" x14ac:dyDescent="0.65">
      <c r="B140" s="13">
        <f t="shared" si="34"/>
        <v>14</v>
      </c>
      <c r="C140" s="14" t="str">
        <f t="shared" si="33"/>
        <v>/* 14 */        "SE PONDRÁN EN PIE.",</v>
      </c>
      <c r="D140" s="77" t="s">
        <v>1493</v>
      </c>
      <c r="E140" s="75"/>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15 */        "LOS PRÍNCIPES DE LA TIERRA",</v>
      </c>
      <c r="D141" s="76" t="s">
        <v>1494</v>
      </c>
      <c r="E141" s="74" t="s">
        <v>1473</v>
      </c>
      <c r="F141" s="79" t="s">
        <v>1214</v>
      </c>
      <c r="G141" s="80"/>
      <c r="H141" s="81"/>
      <c r="I141" s="74"/>
      <c r="J141" s="79"/>
      <c r="K141" s="81"/>
      <c r="L141" s="81"/>
      <c r="M141" s="22"/>
      <c r="O141"/>
      <c r="P141"/>
      <c r="Q141"/>
      <c r="R141"/>
      <c r="V141" s="15"/>
      <c r="Y141"/>
      <c r="AB141" s="15"/>
      <c r="AF141"/>
    </row>
    <row r="142" spans="2:32" ht="27" x14ac:dyDescent="0.65">
      <c r="B142" s="13">
        <f t="shared" si="34"/>
        <v>16</v>
      </c>
      <c r="C142" s="14" t="str">
        <f t="shared" si="33"/>
        <v>/* 16 */        "SE INCLINARÁN,",</v>
      </c>
      <c r="D142" s="77" t="s">
        <v>1495</v>
      </c>
      <c r="E142" s="75" t="s">
        <v>1217</v>
      </c>
      <c r="F142" s="82"/>
      <c r="G142" s="83"/>
      <c r="H142" s="84"/>
      <c r="I142" s="75"/>
      <c r="J142" s="82"/>
      <c r="K142" s="84"/>
      <c r="L142" s="84"/>
      <c r="M142" s="22"/>
      <c r="O142"/>
      <c r="P142"/>
      <c r="Q142"/>
      <c r="R142"/>
      <c r="V142" s="15"/>
      <c r="Y142"/>
      <c r="AB142" s="15"/>
      <c r="AF142"/>
    </row>
    <row r="143" spans="2:32" ht="27" x14ac:dyDescent="0.65">
      <c r="B143" s="13">
        <f t="shared" si="34"/>
        <v>17</v>
      </c>
      <c r="C143" s="14" t="str">
        <f t="shared" si="33"/>
        <v>/* 17 */        "YO TE HE ELEGIDO,",</v>
      </c>
      <c r="D143" s="76" t="s">
        <v>1496</v>
      </c>
      <c r="E143" s="74"/>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18 */        "TE HE ELEGIDO.",</v>
      </c>
      <c r="D144" s="77" t="s">
        <v>1497</v>
      </c>
      <c r="E144" s="75" t="s">
        <v>1473</v>
      </c>
      <c r="F144" s="82"/>
      <c r="G144" s="83"/>
      <c r="H144" s="84"/>
      <c r="I144" s="75"/>
      <c r="J144" s="82"/>
      <c r="K144" s="84"/>
      <c r="L144" s="84"/>
      <c r="M144" s="22"/>
      <c r="O144"/>
      <c r="P144"/>
      <c r="Q144"/>
      <c r="R144"/>
      <c r="V144" s="15"/>
      <c r="Y144"/>
      <c r="AB144" s="15"/>
      <c r="AF144"/>
    </row>
    <row r="145" spans="2:32" ht="27" x14ac:dyDescent="0.65">
      <c r="B145" s="13">
        <f t="shared" si="34"/>
        <v>19</v>
      </c>
      <c r="C145" s="14" t="str">
        <f t="shared" si="33"/>
        <v>/* 19 */        "PUES AUNQUE UNA MADRE",</v>
      </c>
      <c r="D145" s="76" t="s">
        <v>1498</v>
      </c>
      <c r="E145" s="74" t="s">
        <v>1178</v>
      </c>
      <c r="F145" s="79"/>
      <c r="G145" s="80" t="s">
        <v>1473</v>
      </c>
      <c r="H145" s="81" t="s">
        <v>1214</v>
      </c>
      <c r="I145" s="74"/>
      <c r="J145" s="79"/>
      <c r="K145" s="81"/>
      <c r="L145" s="81"/>
      <c r="M145" s="22"/>
      <c r="O145"/>
      <c r="P145"/>
      <c r="Q145"/>
      <c r="R145"/>
      <c r="V145" s="15"/>
      <c r="Y145"/>
      <c r="AB145" s="15"/>
      <c r="AF145"/>
    </row>
    <row r="146" spans="2:32" ht="27" x14ac:dyDescent="0.65">
      <c r="B146" s="13">
        <f t="shared" si="34"/>
        <v>20</v>
      </c>
      <c r="C146" s="14" t="str">
        <f t="shared" si="33"/>
        <v>/* 20 */        "SE OLVIDASE DE SU HIJO,",</v>
      </c>
      <c r="D146" s="77" t="s">
        <v>1499</v>
      </c>
      <c r="E146" s="75" t="s">
        <v>1217</v>
      </c>
      <c r="F146" s="82"/>
      <c r="G146" s="83"/>
      <c r="H146" s="84"/>
      <c r="I146" s="75"/>
      <c r="J146" s="82"/>
      <c r="K146" s="84"/>
      <c r="L146" s="84"/>
      <c r="M146" s="22"/>
      <c r="O146"/>
      <c r="P146"/>
      <c r="Q146"/>
      <c r="R146"/>
      <c r="V146" s="15"/>
      <c r="Y146"/>
      <c r="AB146" s="15"/>
      <c r="AF146"/>
    </row>
    <row r="147" spans="2:32" ht="27" x14ac:dyDescent="0.65">
      <c r="B147" s="13">
        <f t="shared" si="34"/>
        <v>21</v>
      </c>
      <c r="C147" s="14" t="str">
        <f t="shared" si="33"/>
        <v>/* 21 */        "YO JAMÁS TE OLVIDARÉ.",</v>
      </c>
      <c r="D147" s="76" t="s">
        <v>1500</v>
      </c>
      <c r="E147" s="74" t="s">
        <v>1473</v>
      </c>
      <c r="F147" s="79"/>
      <c r="G147" s="80"/>
      <c r="H147" s="81"/>
      <c r="I147" s="74"/>
      <c r="J147" s="79"/>
      <c r="K147" s="81"/>
      <c r="L147" s="81"/>
      <c r="M147" s="22"/>
      <c r="O147"/>
      <c r="P147"/>
      <c r="Q147"/>
      <c r="R147"/>
      <c r="V147" s="15"/>
      <c r="Y147"/>
      <c r="AB147" s="15"/>
      <c r="AF147"/>
    </row>
    <row r="148" spans="2:32" ht="27" x14ac:dyDescent="0.65">
      <c r="B148" s="13">
        <f t="shared" si="34"/>
        <v>22</v>
      </c>
      <c r="C148" s="14" t="str">
        <f t="shared" si="33"/>
        <v>/* 22 */        "MÍRAME, EN LAS PALMAS DE MIS MANOS",</v>
      </c>
      <c r="D148" s="77" t="s">
        <v>1501</v>
      </c>
      <c r="E148" s="75" t="s">
        <v>1217</v>
      </c>
      <c r="F148" s="82"/>
      <c r="G148" s="83"/>
      <c r="H148" s="84"/>
      <c r="I148" s="75"/>
      <c r="J148" s="82"/>
      <c r="K148" s="84"/>
      <c r="L148" s="84"/>
      <c r="M148" s="22"/>
      <c r="O148"/>
      <c r="P148"/>
      <c r="Q148"/>
      <c r="R148"/>
      <c r="V148" s="15"/>
      <c r="Y148"/>
      <c r="AB148" s="15"/>
      <c r="AF148"/>
    </row>
    <row r="149" spans="2:32" ht="27" x14ac:dyDescent="0.65">
      <c r="B149" s="13">
        <f t="shared" si="34"/>
        <v>23</v>
      </c>
      <c r="C149" s="14" t="str">
        <f t="shared" si="33"/>
        <v>/* 23 */        "TE LLEVO TATUADA.",</v>
      </c>
      <c r="D149" s="76" t="s">
        <v>1502</v>
      </c>
      <c r="E149" s="74" t="s">
        <v>1473</v>
      </c>
      <c r="F149" s="79"/>
      <c r="G149" s="80"/>
      <c r="H149" s="81"/>
      <c r="I149" s="74"/>
      <c r="J149" s="79"/>
      <c r="K149" s="81"/>
      <c r="L149" s="81"/>
      <c r="M149" s="22"/>
      <c r="O149"/>
      <c r="P149"/>
      <c r="Q149"/>
      <c r="R149"/>
      <c r="V149" s="15"/>
      <c r="Y149"/>
      <c r="AB149" s="15"/>
      <c r="AF149"/>
    </row>
    <row r="150" spans="2:32" ht="27" x14ac:dyDescent="0.65">
      <c r="B150" s="13">
        <f t="shared" si="34"/>
        <v>24</v>
      </c>
      <c r="C150" s="14" t="str">
        <f t="shared" si="33"/>
        <v>/* 24 */        "MÍRAME, EN LAS PALMAS DE MIS MANOS",</v>
      </c>
      <c r="D150" s="77" t="s">
        <v>1501</v>
      </c>
      <c r="E150" s="75" t="s">
        <v>1217</v>
      </c>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25 */        "TE LLEVO TATUADA.",</v>
      </c>
      <c r="D151" s="76" t="s">
        <v>1502</v>
      </c>
      <c r="E151" s="74" t="s">
        <v>1473</v>
      </c>
      <c r="F151" s="79"/>
      <c r="G151" s="80"/>
      <c r="H151" s="81"/>
      <c r="I151" s="74"/>
      <c r="J151" s="79"/>
      <c r="K151" s="81"/>
      <c r="L151" s="81"/>
      <c r="M151" s="22"/>
      <c r="O151"/>
      <c r="P151"/>
      <c r="Q151"/>
      <c r="R151"/>
      <c r="V151" s="15"/>
      <c r="Y151"/>
      <c r="AB151" s="15"/>
      <c r="AF151"/>
    </row>
    <row r="152" spans="2:32" ht="27" x14ac:dyDescent="0.65">
      <c r="B152" s="13">
        <f t="shared" si="34"/>
        <v>26</v>
      </c>
      <c r="C152" s="14" t="str">
        <f t="shared" si="33"/>
        <v>/* 26 */        "TE VERÁN LOS REYES,",</v>
      </c>
      <c r="D152" s="77" t="s">
        <v>1492</v>
      </c>
      <c r="E152" s="75" t="s">
        <v>1178</v>
      </c>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27 */        "SE PONDRÁN EN PIE.",</v>
      </c>
      <c r="D153" s="76" t="s">
        <v>1493</v>
      </c>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28 */        "LOS PRÍNCIPES DE LA TIERRA",</v>
      </c>
      <c r="D154" s="77" t="s">
        <v>1494</v>
      </c>
      <c r="E154" s="75" t="s">
        <v>1473</v>
      </c>
      <c r="F154" s="82" t="s">
        <v>1214</v>
      </c>
      <c r="G154" s="83"/>
      <c r="H154" s="84"/>
      <c r="I154" s="75"/>
      <c r="J154" s="82"/>
      <c r="K154" s="84"/>
      <c r="L154" s="84"/>
      <c r="M154" s="22"/>
      <c r="O154"/>
      <c r="P154"/>
      <c r="Q154"/>
      <c r="R154"/>
      <c r="V154" s="15"/>
      <c r="Y154"/>
      <c r="AB154" s="15"/>
      <c r="AF154"/>
    </row>
    <row r="155" spans="2:32" ht="27" x14ac:dyDescent="0.65">
      <c r="B155" s="13">
        <f t="shared" si="34"/>
        <v>29</v>
      </c>
      <c r="C155" s="14" t="str">
        <f t="shared" si="33"/>
        <v>/* 29 */        "SE INCLINARÁN,",</v>
      </c>
      <c r="D155" s="76" t="s">
        <v>1495</v>
      </c>
      <c r="E155" s="75" t="s">
        <v>1217</v>
      </c>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30 */        "YO TE HE ELEGIDO,",</v>
      </c>
      <c r="D156" s="77" t="s">
        <v>1496</v>
      </c>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31 */        "TE HE ELEGIDO.",</v>
      </c>
      <c r="D157" s="76" t="s">
        <v>1497</v>
      </c>
      <c r="E157" s="75" t="s">
        <v>1473</v>
      </c>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195" si="36">IF(D170="","",IF(F170="",A170,_xlfn.CONCAT("/* ",B170,"*/      ",E170:AF170)))</f>
        <v>/* 1*/      [ac("Re", "cp14","")],</v>
      </c>
      <c r="D170" s="14" t="str">
        <f t="shared" ref="D170:D195" si="37">IF(D127="","","hay letras")</f>
        <v>hay letras</v>
      </c>
      <c r="E170" s="72" t="s">
        <v>1211</v>
      </c>
      <c r="F170" s="38" t="str">
        <f t="shared" ref="F170:F195" si="38">IF(E127="","",E127)</f>
        <v>Re</v>
      </c>
      <c r="G170" s="44" t="s">
        <v>1212</v>
      </c>
      <c r="H170" s="38">
        <f>IF(F170="","",14)</f>
        <v>14</v>
      </c>
      <c r="I170" s="44" t="s">
        <v>1213</v>
      </c>
      <c r="J170" s="21" t="str">
        <f>IF(F127="","",F127)</f>
        <v/>
      </c>
      <c r="K170" s="73" t="str">
        <f>IF(F170&lt;&gt;"",IF(L170="",""")],","""), ac("""),"")</f>
        <v>")],</v>
      </c>
      <c r="L170" s="47" t="str">
        <f t="shared" ref="L170:L195" si="39">IF(G127="","",G127)</f>
        <v/>
      </c>
      <c r="M170" s="52" t="str">
        <f t="shared" ref="M170:M195" si="40">IF(L170="","",""",""")</f>
        <v/>
      </c>
      <c r="N170" s="53" t="str">
        <f t="shared" ref="N170:N195" si="41">IF(L170="","","cp")</f>
        <v/>
      </c>
      <c r="O170" s="47" t="str">
        <f>IF(L170="","",90)</f>
        <v/>
      </c>
      <c r="P170" s="53" t="str">
        <f t="shared" ref="P170:P195" si="42">IF(L170="","",""",""")</f>
        <v/>
      </c>
      <c r="Q170" s="25" t="str">
        <f t="shared" ref="Q170:Q195" si="43">IF(H127="","",H127)</f>
        <v/>
      </c>
      <c r="R170" s="73" t="str">
        <f t="shared" ref="R170:R195" si="44">IF(L170&lt;&gt;"",IF(S170="",""")],","""), ac("""),"")</f>
        <v/>
      </c>
      <c r="S170" s="38" t="str">
        <f t="shared" ref="S170:S195" si="45">IF(I127="","",I127)</f>
        <v/>
      </c>
      <c r="T170" s="44" t="str">
        <f t="shared" ref="T170:T195" si="46">IF(S170="","",""",""")</f>
        <v/>
      </c>
      <c r="U170" s="44" t="str">
        <f t="shared" ref="U170:U195" si="47">IF(S170="","","cp")</f>
        <v/>
      </c>
      <c r="V170" s="38" t="str">
        <f>IF(S170="","",150)</f>
        <v/>
      </c>
      <c r="W170" s="32" t="str">
        <f t="shared" ref="W170:W195" si="48">IF(S170="","",""",""")</f>
        <v/>
      </c>
      <c r="X170" s="21" t="str">
        <f t="shared" ref="X170:X195" si="49">IF(J127="","",J127)</f>
        <v/>
      </c>
      <c r="Y170" s="73" t="str">
        <f t="shared" ref="Y170:Y195" si="50">IF(S170&lt;&gt;"",IF(Z170="",""")],","""), ac("""),"")</f>
        <v/>
      </c>
      <c r="Z170" s="25" t="str">
        <f t="shared" ref="Z170:Z195" si="51">IF(K127="","",K127)</f>
        <v/>
      </c>
      <c r="AA170" s="25" t="str">
        <f t="shared" ref="AA170:AA195" si="52">IF(Z170="","",""",""")</f>
        <v/>
      </c>
      <c r="AB170" s="25" t="str">
        <f t="shared" ref="AB170:AB195" si="53">IF(Z170="","","cp")</f>
        <v/>
      </c>
      <c r="AC170" s="25" t="str">
        <f>IF(Z170="","",250)</f>
        <v/>
      </c>
      <c r="AD170" s="25" t="str">
        <f t="shared" ref="AD170:AD195" si="54">IF(Z170="","",""",""")</f>
        <v/>
      </c>
      <c r="AE170" s="25" t="str">
        <f t="shared" ref="AE170:AE195" si="55">IF(L127="","",L127)</f>
        <v/>
      </c>
      <c r="AF170" s="73" t="str">
        <f t="shared" ref="AF170:AF195" si="56">IF(Z170&lt;&gt;"",IF(AG170="",""")],","), ac("),"")</f>
        <v/>
      </c>
    </row>
    <row r="171" spans="1:32" ht="24" x14ac:dyDescent="0.55000000000000004">
      <c r="A171" s="13" t="str">
        <f t="shared" si="35"/>
        <v>/* 2 */   [ac("", "cp0","")],</v>
      </c>
      <c r="B171" s="13">
        <f>+B170+1</f>
        <v>2</v>
      </c>
      <c r="C171" s="14" t="str">
        <f t="shared" si="36"/>
        <v>/* 2 */   [ac("", "cp0","")],</v>
      </c>
      <c r="D171" s="14" t="str">
        <f t="shared" si="37"/>
        <v>hay letras</v>
      </c>
      <c r="E171" s="72" t="s">
        <v>1211</v>
      </c>
      <c r="F171" s="46" t="str">
        <f t="shared" si="38"/>
        <v/>
      </c>
      <c r="G171" s="45" t="s">
        <v>1212</v>
      </c>
      <c r="H171" s="46" t="str">
        <f t="shared" ref="H171:H195" si="57">IF(F171="","",14)</f>
        <v/>
      </c>
      <c r="I171" s="45" t="s">
        <v>1213</v>
      </c>
      <c r="J171" s="24" t="str">
        <f>IF(F128="","",F128)</f>
        <v/>
      </c>
      <c r="K171" s="73" t="str">
        <f t="shared" ref="K171:K195" si="58">IF(F171&lt;&gt;"",IF(L171="",""")],","""), ac("""),"")</f>
        <v/>
      </c>
      <c r="L171" s="48" t="str">
        <f t="shared" si="39"/>
        <v/>
      </c>
      <c r="M171" s="54" t="str">
        <f t="shared" si="40"/>
        <v/>
      </c>
      <c r="N171" s="55" t="str">
        <f t="shared" si="41"/>
        <v/>
      </c>
      <c r="O171" s="48" t="str">
        <f t="shared" ref="O171:O195" si="59">IF(L171="","",90)</f>
        <v/>
      </c>
      <c r="P171" s="55" t="str">
        <f t="shared" si="42"/>
        <v/>
      </c>
      <c r="Q171" s="26" t="str">
        <f t="shared" si="43"/>
        <v/>
      </c>
      <c r="R171" s="73" t="str">
        <f t="shared" si="44"/>
        <v/>
      </c>
      <c r="S171" s="46" t="str">
        <f t="shared" si="45"/>
        <v/>
      </c>
      <c r="T171" s="45" t="str">
        <f t="shared" si="46"/>
        <v/>
      </c>
      <c r="U171" s="45" t="str">
        <f t="shared" si="47"/>
        <v/>
      </c>
      <c r="V171" s="46" t="str">
        <f t="shared" ref="V171:V195" si="60">IF(S171="","",150)</f>
        <v/>
      </c>
      <c r="W171" s="45" t="str">
        <f t="shared" si="48"/>
        <v/>
      </c>
      <c r="X171" s="24" t="str">
        <f t="shared" si="49"/>
        <v/>
      </c>
      <c r="Y171" s="73" t="str">
        <f t="shared" si="50"/>
        <v/>
      </c>
      <c r="Z171" s="26" t="str">
        <f t="shared" si="51"/>
        <v/>
      </c>
      <c r="AA171" s="26" t="str">
        <f t="shared" si="52"/>
        <v/>
      </c>
      <c r="AB171" s="26" t="str">
        <f t="shared" si="53"/>
        <v/>
      </c>
      <c r="AC171" s="26" t="str">
        <f t="shared" ref="AC171:AC195" si="61">IF(Z171="","",250)</f>
        <v/>
      </c>
      <c r="AD171" s="26" t="str">
        <f t="shared" si="54"/>
        <v/>
      </c>
      <c r="AE171" s="26" t="str">
        <f t="shared" si="55"/>
        <v/>
      </c>
      <c r="AF171" s="73" t="str">
        <f t="shared" si="56"/>
        <v/>
      </c>
    </row>
    <row r="172" spans="1:32" ht="24" x14ac:dyDescent="0.55000000000000004">
      <c r="A172" s="13" t="str">
        <f t="shared" si="35"/>
        <v>/* 3 */   [ac("", "cp0","")],</v>
      </c>
      <c r="B172" s="13">
        <f t="shared" ref="B172:B210" si="62">+B171+1</f>
        <v>3</v>
      </c>
      <c r="C172" s="14" t="str">
        <f t="shared" si="36"/>
        <v>/* 3*/      [ac("Fa#", "cp14","m")],</v>
      </c>
      <c r="D172" s="14" t="str">
        <f t="shared" si="37"/>
        <v>hay letras</v>
      </c>
      <c r="E172" s="72" t="s">
        <v>1211</v>
      </c>
      <c r="F172" s="38" t="str">
        <f t="shared" si="38"/>
        <v>Fa#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 x14ac:dyDescent="0.55000000000000004">
      <c r="A173" s="13" t="str">
        <f t="shared" si="35"/>
        <v>/* 4 */   [ac("", "cp0","")],</v>
      </c>
      <c r="B173" s="13">
        <f t="shared" si="62"/>
        <v>4</v>
      </c>
      <c r="C173" s="14" t="str">
        <f t="shared" si="36"/>
        <v>/* 4*/      [ac("Sol", "cp14","")],</v>
      </c>
      <c r="D173" s="14" t="str">
        <f t="shared" si="37"/>
        <v>hay letras</v>
      </c>
      <c r="E173" s="72" t="s">
        <v>1211</v>
      </c>
      <c r="F173" s="46" t="str">
        <f t="shared" si="38"/>
        <v>Sol</v>
      </c>
      <c r="G173" s="45" t="s">
        <v>1212</v>
      </c>
      <c r="H173" s="46">
        <f t="shared" si="57"/>
        <v>14</v>
      </c>
      <c r="I173" s="45" t="s">
        <v>1213</v>
      </c>
      <c r="J173" s="24" t="str">
        <f t="shared" ref="J173" si="63">IF(F130="","",F130)</f>
        <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 x14ac:dyDescent="0.55000000000000004">
      <c r="A174" s="13" t="str">
        <f t="shared" si="35"/>
        <v>/* 5 */   [ac("", "cp0","")],</v>
      </c>
      <c r="B174" s="13">
        <f>+B173+1</f>
        <v>5</v>
      </c>
      <c r="C174" s="14" t="str">
        <f t="shared" si="36"/>
        <v>/* 5 */   [ac("", "cp0","")],</v>
      </c>
      <c r="D174" s="14" t="str">
        <f t="shared" si="37"/>
        <v>hay letras</v>
      </c>
      <c r="E174" s="72" t="s">
        <v>1211</v>
      </c>
      <c r="F174" s="38" t="str">
        <f t="shared" si="38"/>
        <v/>
      </c>
      <c r="G174" s="44" t="s">
        <v>1212</v>
      </c>
      <c r="H174" s="38" t="str">
        <f t="shared" si="57"/>
        <v/>
      </c>
      <c r="I174" s="44" t="s">
        <v>1213</v>
      </c>
      <c r="J174" s="21" t="str">
        <f>IF(F131="","",F131)</f>
        <v/>
      </c>
      <c r="K174" s="73" t="str">
        <f t="shared" si="58"/>
        <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 x14ac:dyDescent="0.55000000000000004">
      <c r="A175" s="13" t="str">
        <f t="shared" si="35"/>
        <v>/* 6 */   [ac("", "cp0","")],</v>
      </c>
      <c r="B175" s="13">
        <f t="shared" si="62"/>
        <v>6</v>
      </c>
      <c r="C175" s="14" t="str">
        <f t="shared" si="36"/>
        <v>/* 6*/      [ac("Fa#", "cp14","")],</v>
      </c>
      <c r="D175" s="14" t="str">
        <f t="shared" si="37"/>
        <v>hay letras</v>
      </c>
      <c r="E175" s="72" t="s">
        <v>1211</v>
      </c>
      <c r="F175" s="46" t="str">
        <f t="shared" si="38"/>
        <v>Fa#</v>
      </c>
      <c r="G175" s="45" t="s">
        <v>1212</v>
      </c>
      <c r="H175" s="46">
        <f t="shared" si="57"/>
        <v>14</v>
      </c>
      <c r="I175" s="45" t="s">
        <v>1213</v>
      </c>
      <c r="J175" s="24" t="str">
        <f t="shared" ref="J175" si="64">IF(F132="","",F132)</f>
        <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 x14ac:dyDescent="0.55000000000000004">
      <c r="A176" s="13" t="str">
        <f t="shared" si="35"/>
        <v>/* 7 */   [ac("", "cp0","")],</v>
      </c>
      <c r="B176" s="13">
        <f t="shared" si="62"/>
        <v>7</v>
      </c>
      <c r="C176" s="14" t="str">
        <f t="shared" si="36"/>
        <v>/* 7*/      [ac("Re", "cp14","")],</v>
      </c>
      <c r="D176" s="14" t="str">
        <f t="shared" si="37"/>
        <v>hay letras</v>
      </c>
      <c r="E176" s="72" t="s">
        <v>1211</v>
      </c>
      <c r="F176" s="38" t="str">
        <f t="shared" si="38"/>
        <v>Re</v>
      </c>
      <c r="G176" s="44" t="s">
        <v>1212</v>
      </c>
      <c r="H176" s="38">
        <f t="shared" si="57"/>
        <v>14</v>
      </c>
      <c r="I176" s="44" t="s">
        <v>1213</v>
      </c>
      <c r="J176" s="21" t="str">
        <f>IF(F133="","",F133)</f>
        <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 x14ac:dyDescent="0.550000000000000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 x14ac:dyDescent="0.55000000000000004">
      <c r="A178" s="13" t="str">
        <f t="shared" si="35"/>
        <v>/* 9 */   [ac("", "cp0","")],</v>
      </c>
      <c r="B178" s="13">
        <f>+B177+1</f>
        <v>9</v>
      </c>
      <c r="C178" s="14" t="str">
        <f t="shared" si="36"/>
        <v>/* 9*/      [ac("Fa#", "cp14","m")],</v>
      </c>
      <c r="D178" s="14" t="str">
        <f t="shared" si="37"/>
        <v>hay letras</v>
      </c>
      <c r="E178" s="72" t="s">
        <v>1211</v>
      </c>
      <c r="F178" s="38" t="str">
        <f t="shared" si="38"/>
        <v>Fa#</v>
      </c>
      <c r="G178" s="44" t="s">
        <v>1212</v>
      </c>
      <c r="H178" s="38">
        <f t="shared" si="57"/>
        <v>14</v>
      </c>
      <c r="I178" s="44" t="s">
        <v>1213</v>
      </c>
      <c r="J178" s="21" t="str">
        <f>IF(F135="","",F135)</f>
        <v>m</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 x14ac:dyDescent="0.55000000000000004">
      <c r="A179" s="13" t="str">
        <f t="shared" si="35"/>
        <v>/* 10 */   [ac("", "cp0","")],</v>
      </c>
      <c r="B179" s="13">
        <f t="shared" si="62"/>
        <v>10</v>
      </c>
      <c r="C179" s="14" t="str">
        <f t="shared" si="36"/>
        <v>/* 10*/      [ac("Sol", "cp14","")],</v>
      </c>
      <c r="D179" s="14" t="str">
        <f t="shared" si="37"/>
        <v>hay letras</v>
      </c>
      <c r="E179" s="72" t="s">
        <v>1211</v>
      </c>
      <c r="F179" s="46" t="str">
        <f t="shared" si="38"/>
        <v>Sol</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 x14ac:dyDescent="0.55000000000000004">
      <c r="A180" s="13" t="str">
        <f t="shared" si="35"/>
        <v>/* 11 */   [ac("", "cp0","")],</v>
      </c>
      <c r="B180" s="13">
        <f t="shared" si="62"/>
        <v>11</v>
      </c>
      <c r="C180" s="14" t="str">
        <f t="shared" si="36"/>
        <v>/* 11 */   [ac("", "cp0","")],</v>
      </c>
      <c r="D180" s="14" t="str">
        <f t="shared" si="37"/>
        <v>hay letras</v>
      </c>
      <c r="E180" s="72" t="s">
        <v>1211</v>
      </c>
      <c r="F180" s="38" t="str">
        <f t="shared" si="38"/>
        <v/>
      </c>
      <c r="G180" s="44" t="s">
        <v>1212</v>
      </c>
      <c r="H180" s="38" t="str">
        <f t="shared" si="57"/>
        <v/>
      </c>
      <c r="I180" s="44" t="s">
        <v>1213</v>
      </c>
      <c r="J180" s="21" t="str">
        <f>IF(F137="","",F137)</f>
        <v/>
      </c>
      <c r="K180" s="73" t="str">
        <f t="shared" si="58"/>
        <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 x14ac:dyDescent="0.55000000000000004">
      <c r="A181" s="13" t="str">
        <f t="shared" si="35"/>
        <v>/* 12 */   [ac("", "cp0","")],</v>
      </c>
      <c r="B181" s="13">
        <f t="shared" si="62"/>
        <v>12</v>
      </c>
      <c r="C181" s="14" t="str">
        <f t="shared" si="36"/>
        <v>/* 12*/      [ac("Fa#", "cp14","")],</v>
      </c>
      <c r="D181" s="14" t="str">
        <f t="shared" si="37"/>
        <v>hay letras</v>
      </c>
      <c r="E181" s="72" t="s">
        <v>1211</v>
      </c>
      <c r="F181" s="46" t="str">
        <f t="shared" si="38"/>
        <v>Fa#</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 x14ac:dyDescent="0.55000000000000004">
      <c r="A182" s="13" t="str">
        <f t="shared" si="35"/>
        <v>/* 13 */   [ac("", "cp0","")],</v>
      </c>
      <c r="B182" s="13">
        <f>+B181+1</f>
        <v>13</v>
      </c>
      <c r="C182" s="14" t="str">
        <f t="shared" si="36"/>
        <v>/* 13*/      [ac("Re", "cp14","")],</v>
      </c>
      <c r="D182" s="14" t="str">
        <f t="shared" si="37"/>
        <v>hay letras</v>
      </c>
      <c r="E182" s="72" t="s">
        <v>1211</v>
      </c>
      <c r="F182" s="38" t="str">
        <f t="shared" si="38"/>
        <v>Re</v>
      </c>
      <c r="G182" s="44" t="s">
        <v>1212</v>
      </c>
      <c r="H182" s="38">
        <f t="shared" si="57"/>
        <v>14</v>
      </c>
      <c r="I182" s="44" t="s">
        <v>1213</v>
      </c>
      <c r="J182" s="21" t="str">
        <f>IF(F139="","",F139)</f>
        <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 x14ac:dyDescent="0.55000000000000004">
      <c r="A183" s="13" t="str">
        <f t="shared" si="35"/>
        <v>/* 14 */   [ac("", "cp0","")],</v>
      </c>
      <c r="B183" s="13">
        <f t="shared" si="62"/>
        <v>14</v>
      </c>
      <c r="C183" s="14" t="str">
        <f t="shared" si="36"/>
        <v>/* 14 */   [ac("", "cp0","")],</v>
      </c>
      <c r="D183" s="14" t="str">
        <f t="shared" si="37"/>
        <v>hay letras</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 x14ac:dyDescent="0.55000000000000004">
      <c r="A184" s="13" t="str">
        <f t="shared" si="35"/>
        <v>/* 15 */   [ac("", "cp0","")],</v>
      </c>
      <c r="B184" s="13">
        <f t="shared" si="62"/>
        <v>15</v>
      </c>
      <c r="C184" s="14" t="str">
        <f t="shared" si="36"/>
        <v>/* 15*/      [ac("Fa#", "cp14","m")],</v>
      </c>
      <c r="D184" s="14" t="str">
        <f t="shared" si="37"/>
        <v>hay letras</v>
      </c>
      <c r="E184" s="72" t="s">
        <v>1211</v>
      </c>
      <c r="F184" s="38" t="str">
        <f t="shared" si="38"/>
        <v>Fa#</v>
      </c>
      <c r="G184" s="44" t="s">
        <v>1212</v>
      </c>
      <c r="H184" s="38">
        <f t="shared" si="57"/>
        <v>14</v>
      </c>
      <c r="I184" s="44" t="s">
        <v>1213</v>
      </c>
      <c r="J184" s="21" t="str">
        <f>IF(F141="","",F141)</f>
        <v>m</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 x14ac:dyDescent="0.55000000000000004">
      <c r="A185" s="13" t="str">
        <f t="shared" si="35"/>
        <v>/* 16 */   [ac("", "cp0","")],</v>
      </c>
      <c r="B185" s="13">
        <f t="shared" si="62"/>
        <v>16</v>
      </c>
      <c r="C185" s="14" t="str">
        <f t="shared" si="36"/>
        <v>/* 16*/      [ac("Sol", "cp14","")],</v>
      </c>
      <c r="D185" s="14" t="str">
        <f t="shared" si="37"/>
        <v>hay letras</v>
      </c>
      <c r="E185" s="72" t="s">
        <v>1211</v>
      </c>
      <c r="F185" s="46" t="str">
        <f t="shared" si="38"/>
        <v>Sol</v>
      </c>
      <c r="G185" s="45" t="s">
        <v>1212</v>
      </c>
      <c r="H185" s="46">
        <f t="shared" si="57"/>
        <v>14</v>
      </c>
      <c r="I185" s="45" t="s">
        <v>1213</v>
      </c>
      <c r="J185" s="24" t="str">
        <f t="shared" ref="J185" si="69">IF(F142="","",F142)</f>
        <v/>
      </c>
      <c r="K185" s="73" t="str">
        <f t="shared" si="58"/>
        <v>")],</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 x14ac:dyDescent="0.55000000000000004">
      <c r="A186" s="13" t="str">
        <f t="shared" si="35"/>
        <v>/* 17 */   [ac("", "cp0","")],</v>
      </c>
      <c r="B186" s="13">
        <f t="shared" si="62"/>
        <v>17</v>
      </c>
      <c r="C186" s="14" t="str">
        <f t="shared" si="36"/>
        <v>/* 17 */   [ac("", "cp0","")],</v>
      </c>
      <c r="D186" s="14" t="str">
        <f t="shared" si="37"/>
        <v>hay letras</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 x14ac:dyDescent="0.55000000000000004">
      <c r="A187" s="13" t="str">
        <f t="shared" si="35"/>
        <v>/* 18 */   [ac("", "cp0","")],</v>
      </c>
      <c r="B187" s="13">
        <f t="shared" si="62"/>
        <v>18</v>
      </c>
      <c r="C187" s="14" t="str">
        <f t="shared" si="36"/>
        <v>/* 18*/      [ac("Fa#", "cp14","")],</v>
      </c>
      <c r="D187" s="14" t="str">
        <f t="shared" si="37"/>
        <v>hay letras</v>
      </c>
      <c r="E187" s="72" t="s">
        <v>1211</v>
      </c>
      <c r="F187" s="46" t="str">
        <f t="shared" si="38"/>
        <v>Fa#</v>
      </c>
      <c r="G187" s="45" t="s">
        <v>1212</v>
      </c>
      <c r="H187" s="46">
        <f t="shared" si="57"/>
        <v>14</v>
      </c>
      <c r="I187" s="45" t="s">
        <v>1213</v>
      </c>
      <c r="J187" s="24" t="str">
        <f t="shared" ref="J187" si="70">IF(F144="","",F144)</f>
        <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 x14ac:dyDescent="0.55000000000000004">
      <c r="A188" s="13" t="str">
        <f t="shared" si="35"/>
        <v>/* 19 */   [ac("", "cp0","")],</v>
      </c>
      <c r="B188" s="13">
        <f t="shared" si="62"/>
        <v>19</v>
      </c>
      <c r="C188" s="14" t="str">
        <f t="shared" si="36"/>
        <v>/* 19*/      [ac("Re", "cp14",""), ac("Fa#","cp90","m")],</v>
      </c>
      <c r="D188" s="14" t="str">
        <f t="shared" si="37"/>
        <v>hay letras</v>
      </c>
      <c r="E188" s="72" t="s">
        <v>1211</v>
      </c>
      <c r="F188" s="38" t="str">
        <f t="shared" si="38"/>
        <v>Re</v>
      </c>
      <c r="G188" s="44" t="s">
        <v>1212</v>
      </c>
      <c r="H188" s="38">
        <f t="shared" si="57"/>
        <v>14</v>
      </c>
      <c r="I188" s="44" t="s">
        <v>1213</v>
      </c>
      <c r="J188" s="21" t="str">
        <f>IF(F145="","",F145)</f>
        <v/>
      </c>
      <c r="K188" s="73" t="str">
        <f t="shared" si="58"/>
        <v>"), ac("</v>
      </c>
      <c r="L188" s="47" t="str">
        <f t="shared" si="39"/>
        <v>Fa#</v>
      </c>
      <c r="M188" s="52" t="str">
        <f t="shared" si="40"/>
        <v>","</v>
      </c>
      <c r="N188" s="53" t="str">
        <f t="shared" si="41"/>
        <v>cp</v>
      </c>
      <c r="O188" s="47">
        <f t="shared" si="59"/>
        <v>90</v>
      </c>
      <c r="P188" s="53" t="str">
        <f t="shared" si="42"/>
        <v>","</v>
      </c>
      <c r="Q188" s="25" t="str">
        <f t="shared" si="43"/>
        <v>m</v>
      </c>
      <c r="R188" s="73" t="str">
        <f t="shared" si="44"/>
        <v>")],</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 x14ac:dyDescent="0.55000000000000004">
      <c r="A189" s="13" t="str">
        <f t="shared" si="35"/>
        <v>/* 20 */   [ac("", "cp0","")],</v>
      </c>
      <c r="B189" s="13">
        <f t="shared" si="62"/>
        <v>20</v>
      </c>
      <c r="C189" s="14" t="str">
        <f t="shared" si="36"/>
        <v>/* 20*/      [ac("Sol", "cp14","")],</v>
      </c>
      <c r="D189" s="14" t="str">
        <f t="shared" si="37"/>
        <v>hay letras</v>
      </c>
      <c r="E189" s="72" t="s">
        <v>1211</v>
      </c>
      <c r="F189" s="46" t="str">
        <f t="shared" si="38"/>
        <v>Sol</v>
      </c>
      <c r="G189" s="45" t="s">
        <v>1212</v>
      </c>
      <c r="H189" s="46">
        <f t="shared" si="57"/>
        <v>14</v>
      </c>
      <c r="I189" s="45" t="s">
        <v>1213</v>
      </c>
      <c r="J189" s="24" t="str">
        <f t="shared" ref="J189" si="71">IF(F146="","",F146)</f>
        <v/>
      </c>
      <c r="K189" s="73" t="str">
        <f t="shared" si="58"/>
        <v>")],</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 x14ac:dyDescent="0.55000000000000004">
      <c r="A190" s="13" t="str">
        <f t="shared" si="35"/>
        <v>/* 21 */   [ac("", "cp0","")],</v>
      </c>
      <c r="B190" s="13">
        <f t="shared" si="62"/>
        <v>21</v>
      </c>
      <c r="C190" s="14" t="str">
        <f t="shared" si="36"/>
        <v>/* 21*/      [ac("Fa#", "cp14","")],</v>
      </c>
      <c r="D190" s="14" t="str">
        <f t="shared" si="37"/>
        <v>hay letras</v>
      </c>
      <c r="E190" s="72" t="s">
        <v>1211</v>
      </c>
      <c r="F190" s="38" t="str">
        <f t="shared" si="38"/>
        <v>Fa#</v>
      </c>
      <c r="G190" s="44" t="s">
        <v>1212</v>
      </c>
      <c r="H190" s="38">
        <f t="shared" si="57"/>
        <v>14</v>
      </c>
      <c r="I190" s="44" t="s">
        <v>1213</v>
      </c>
      <c r="J190" s="21" t="str">
        <f>IF(F147="","",F147)</f>
        <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 x14ac:dyDescent="0.55000000000000004">
      <c r="A191" s="13" t="str">
        <f t="shared" si="35"/>
        <v>/* 22 */   [ac("", "cp0","")],</v>
      </c>
      <c r="B191" s="13">
        <f t="shared" si="62"/>
        <v>22</v>
      </c>
      <c r="C191" s="14" t="str">
        <f t="shared" si="36"/>
        <v>/* 22*/      [ac("Sol", "cp14","")],</v>
      </c>
      <c r="D191" s="14" t="str">
        <f t="shared" si="37"/>
        <v>hay letras</v>
      </c>
      <c r="E191" s="72" t="s">
        <v>1211</v>
      </c>
      <c r="F191" s="46" t="str">
        <f t="shared" si="38"/>
        <v>Sol</v>
      </c>
      <c r="G191" s="45" t="s">
        <v>1212</v>
      </c>
      <c r="H191" s="46">
        <f t="shared" si="57"/>
        <v>14</v>
      </c>
      <c r="I191" s="45" t="s">
        <v>1213</v>
      </c>
      <c r="J191" s="24" t="str">
        <f t="shared" ref="J191" si="72">IF(F148="","",F148)</f>
        <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 x14ac:dyDescent="0.55000000000000004">
      <c r="A192" s="13" t="str">
        <f t="shared" si="35"/>
        <v>/* 23 */   [ac("", "cp0","")],</v>
      </c>
      <c r="B192" s="13">
        <f t="shared" si="62"/>
        <v>23</v>
      </c>
      <c r="C192" s="14" t="str">
        <f t="shared" si="36"/>
        <v>/* 23*/      [ac("Fa#", "cp14","")],</v>
      </c>
      <c r="D192" s="14" t="str">
        <f t="shared" si="37"/>
        <v>hay letras</v>
      </c>
      <c r="E192" s="72" t="s">
        <v>1211</v>
      </c>
      <c r="F192" s="38" t="str">
        <f t="shared" si="38"/>
        <v>Fa#</v>
      </c>
      <c r="G192" s="44" t="s">
        <v>1212</v>
      </c>
      <c r="H192" s="38">
        <f t="shared" si="57"/>
        <v>14</v>
      </c>
      <c r="I192" s="44" t="s">
        <v>1213</v>
      </c>
      <c r="J192" s="21" t="str">
        <f>IF(F149="","",F149)</f>
        <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 x14ac:dyDescent="0.55000000000000004">
      <c r="A193" s="13" t="str">
        <f t="shared" si="35"/>
        <v>/* 24 */   [ac("", "cp0","")],</v>
      </c>
      <c r="B193" s="13">
        <f t="shared" si="62"/>
        <v>24</v>
      </c>
      <c r="C193" s="14" t="str">
        <f t="shared" si="36"/>
        <v>/* 24*/      [ac("Sol", "cp14","")],</v>
      </c>
      <c r="D193" s="14" t="str">
        <f t="shared" si="37"/>
        <v>hay letras</v>
      </c>
      <c r="E193" s="72" t="s">
        <v>1211</v>
      </c>
      <c r="F193" s="46" t="str">
        <f t="shared" si="38"/>
        <v>Sol</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 x14ac:dyDescent="0.55000000000000004">
      <c r="A194" s="13" t="str">
        <f t="shared" si="35"/>
        <v>/* 25 */   [ac("", "cp0","")],</v>
      </c>
      <c r="B194" s="13">
        <f t="shared" si="62"/>
        <v>25</v>
      </c>
      <c r="C194" s="14" t="str">
        <f t="shared" si="36"/>
        <v>/* 25*/      [ac("Fa#", "cp14","")],</v>
      </c>
      <c r="D194" s="14" t="str">
        <f t="shared" si="37"/>
        <v>hay letras</v>
      </c>
      <c r="E194" s="72" t="s">
        <v>1211</v>
      </c>
      <c r="F194" s="38" t="str">
        <f t="shared" si="38"/>
        <v>Fa#</v>
      </c>
      <c r="G194" s="44" t="s">
        <v>1212</v>
      </c>
      <c r="H194" s="38">
        <f t="shared" si="57"/>
        <v>14</v>
      </c>
      <c r="I194" s="44" t="s">
        <v>1213</v>
      </c>
      <c r="J194" s="21" t="str">
        <f>IF(F151="","",F151)</f>
        <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 x14ac:dyDescent="0.55000000000000004">
      <c r="A195" s="13" t="str">
        <f t="shared" si="35"/>
        <v>/* 26 */   [ac("", "cp0","")],</v>
      </c>
      <c r="B195" s="13">
        <f t="shared" si="62"/>
        <v>26</v>
      </c>
      <c r="C195" s="14" t="str">
        <f t="shared" si="36"/>
        <v>/* 26*/      [ac("Re", "cp14","")],</v>
      </c>
      <c r="D195" s="14" t="str">
        <f t="shared" si="37"/>
        <v>hay letras</v>
      </c>
      <c r="E195" s="72" t="s">
        <v>1211</v>
      </c>
      <c r="F195" s="46" t="str">
        <f t="shared" si="38"/>
        <v>Re</v>
      </c>
      <c r="G195" s="45" t="s">
        <v>1212</v>
      </c>
      <c r="H195" s="46">
        <f t="shared" si="57"/>
        <v>14</v>
      </c>
      <c r="I195" s="45" t="s">
        <v>1213</v>
      </c>
      <c r="J195" s="24" t="str">
        <f t="shared" ref="J195" si="74">IF(F152="","",F152)</f>
        <v/>
      </c>
      <c r="K195" s="73" t="str">
        <f t="shared" si="58"/>
        <v>")],</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 x14ac:dyDescent="0.55000000000000004">
      <c r="A196" s="13" t="str">
        <f t="shared" si="35"/>
        <v>/* 27 */   [ac("", "cp0","")],</v>
      </c>
      <c r="B196" s="13">
        <f t="shared" si="62"/>
        <v>27</v>
      </c>
      <c r="C196" s="14" t="str">
        <f t="shared" ref="C196:C210" si="75">IF(D196="","",IF(F196="",A196,_xlfn.CONCAT("/* ",B196,"*/      ",E196:AF196)))</f>
        <v>/* 27 */   [ac("", "cp0","")],</v>
      </c>
      <c r="D196" s="14" t="str">
        <f t="shared" ref="D196:D210" si="76">IF(D153="","","hay letras")</f>
        <v>hay letras</v>
      </c>
      <c r="E196" s="72" t="s">
        <v>1211</v>
      </c>
      <c r="F196" s="46" t="str">
        <f t="shared" ref="F196:F210" si="77">IF(E153="","",E153)</f>
        <v/>
      </c>
      <c r="G196" s="45" t="s">
        <v>1212</v>
      </c>
      <c r="H196" s="46" t="str">
        <f t="shared" ref="H196:H210" si="78">IF(F196="","",14)</f>
        <v/>
      </c>
      <c r="I196" s="45" t="s">
        <v>1213</v>
      </c>
      <c r="J196" s="24" t="str">
        <f t="shared" ref="J196:J210" si="79">IF(F153="","",F153)</f>
        <v/>
      </c>
      <c r="K196" s="73" t="str">
        <f t="shared" ref="K196:K210" si="80">IF(F196&lt;&gt;"",IF(L196="",""")],","""), ac("""),"")</f>
        <v/>
      </c>
      <c r="L196" s="48" t="str">
        <f t="shared" ref="L196:L210" si="81">IF(G153="","",G153)</f>
        <v/>
      </c>
      <c r="M196" s="54" t="str">
        <f t="shared" ref="M196:M210" si="82">IF(L196="","",""",""")</f>
        <v/>
      </c>
      <c r="N196" s="55" t="str">
        <f t="shared" ref="N196:N210" si="83">IF(L196="","","cp")</f>
        <v/>
      </c>
      <c r="O196" s="48" t="str">
        <f t="shared" ref="O196:O210" si="84">IF(L196="","",90)</f>
        <v/>
      </c>
      <c r="P196" s="55" t="str">
        <f t="shared" ref="P196:P210" si="85">IF(L196="","",""",""")</f>
        <v/>
      </c>
      <c r="Q196" s="26" t="str">
        <f t="shared" ref="Q196:Q210" si="86">IF(H153="","",H153)</f>
        <v/>
      </c>
      <c r="R196" s="73" t="str">
        <f t="shared" ref="R196:R210" si="87">IF(L196&lt;&gt;"",IF(S196="",""")],","""), ac("""),"")</f>
        <v/>
      </c>
      <c r="S196" s="46" t="str">
        <f t="shared" ref="S196:S210" si="88">IF(I153="","",I153)</f>
        <v/>
      </c>
      <c r="T196" s="45" t="str">
        <f t="shared" ref="T196:T210" si="89">IF(S196="","",""",""")</f>
        <v/>
      </c>
      <c r="U196" s="45" t="str">
        <f t="shared" ref="U196:U210" si="90">IF(S196="","","cp")</f>
        <v/>
      </c>
      <c r="V196" s="46" t="str">
        <f t="shared" ref="V196:V210" si="91">IF(S196="","",150)</f>
        <v/>
      </c>
      <c r="W196" s="45" t="str">
        <f t="shared" ref="W196:W210" si="92">IF(S196="","",""",""")</f>
        <v/>
      </c>
      <c r="X196" s="24" t="str">
        <f t="shared" ref="X196:X210" si="93">IF(J153="","",J153)</f>
        <v/>
      </c>
      <c r="Y196" s="73" t="str">
        <f t="shared" ref="Y196:Y210" si="94">IF(S196&lt;&gt;"",IF(Z196="",""")],","""), ac("""),"")</f>
        <v/>
      </c>
      <c r="Z196" s="26" t="str">
        <f t="shared" ref="Z196:Z210" si="95">IF(K153="","",K153)</f>
        <v/>
      </c>
      <c r="AA196" s="26" t="str">
        <f t="shared" ref="AA196:AA210" si="96">IF(Z196="","",""",""")</f>
        <v/>
      </c>
      <c r="AB196" s="26" t="str">
        <f t="shared" ref="AB196:AB210" si="97">IF(Z196="","","cp")</f>
        <v/>
      </c>
      <c r="AC196" s="26" t="str">
        <f t="shared" ref="AC196:AC210" si="98">IF(Z196="","",250)</f>
        <v/>
      </c>
      <c r="AD196" s="26" t="str">
        <f t="shared" ref="AD196:AD210" si="99">IF(Z196="","",""",""")</f>
        <v/>
      </c>
      <c r="AE196" s="26" t="str">
        <f t="shared" ref="AE196:AE210" si="100">IF(L153="","",L153)</f>
        <v/>
      </c>
      <c r="AF196" s="73" t="str">
        <f t="shared" ref="AF196:AF210" si="101">IF(Z196&lt;&gt;"",IF(AG196="",""")],","), ac("),"")</f>
        <v/>
      </c>
    </row>
    <row r="197" spans="1:32" ht="24" x14ac:dyDescent="0.55000000000000004">
      <c r="A197" s="13" t="str">
        <f t="shared" si="35"/>
        <v>/* 28 */   [ac("", "cp0","")],</v>
      </c>
      <c r="B197" s="13">
        <f t="shared" si="62"/>
        <v>28</v>
      </c>
      <c r="C197" s="14" t="str">
        <f t="shared" si="75"/>
        <v>/* 28*/      [ac("Fa#", "cp14","m")],</v>
      </c>
      <c r="D197" s="14" t="str">
        <f t="shared" si="76"/>
        <v>hay letras</v>
      </c>
      <c r="E197" s="72" t="s">
        <v>1211</v>
      </c>
      <c r="F197" s="46" t="str">
        <f t="shared" si="77"/>
        <v>Fa#</v>
      </c>
      <c r="G197" s="45" t="s">
        <v>1212</v>
      </c>
      <c r="H197" s="46">
        <f t="shared" si="78"/>
        <v>14</v>
      </c>
      <c r="I197" s="45" t="s">
        <v>1213</v>
      </c>
      <c r="J197" s="24" t="str">
        <f t="shared" si="79"/>
        <v>m</v>
      </c>
      <c r="K197" s="73" t="str">
        <f t="shared" si="80"/>
        <v>")],</v>
      </c>
      <c r="L197" s="48" t="str">
        <f t="shared" si="81"/>
        <v/>
      </c>
      <c r="M197" s="54" t="str">
        <f t="shared" si="82"/>
        <v/>
      </c>
      <c r="N197" s="55" t="str">
        <f t="shared" si="83"/>
        <v/>
      </c>
      <c r="O197" s="48" t="str">
        <f t="shared" si="84"/>
        <v/>
      </c>
      <c r="P197" s="55" t="str">
        <f t="shared" si="85"/>
        <v/>
      </c>
      <c r="Q197" s="26" t="str">
        <f t="shared" si="86"/>
        <v/>
      </c>
      <c r="R197" s="73" t="str">
        <f t="shared" si="87"/>
        <v/>
      </c>
      <c r="S197" s="46" t="str">
        <f t="shared" si="88"/>
        <v/>
      </c>
      <c r="T197" s="45" t="str">
        <f t="shared" si="89"/>
        <v/>
      </c>
      <c r="U197" s="45" t="str">
        <f t="shared" si="90"/>
        <v/>
      </c>
      <c r="V197" s="46" t="str">
        <f t="shared" si="91"/>
        <v/>
      </c>
      <c r="W197" s="45" t="str">
        <f t="shared" si="92"/>
        <v/>
      </c>
      <c r="X197" s="24" t="str">
        <f t="shared" si="93"/>
        <v/>
      </c>
      <c r="Y197" s="73" t="str">
        <f t="shared" si="94"/>
        <v/>
      </c>
      <c r="Z197" s="26" t="str">
        <f t="shared" si="95"/>
        <v/>
      </c>
      <c r="AA197" s="26" t="str">
        <f t="shared" si="96"/>
        <v/>
      </c>
      <c r="AB197" s="26" t="str">
        <f t="shared" si="97"/>
        <v/>
      </c>
      <c r="AC197" s="26" t="str">
        <f t="shared" si="98"/>
        <v/>
      </c>
      <c r="AD197" s="26" t="str">
        <f t="shared" si="99"/>
        <v/>
      </c>
      <c r="AE197" s="26" t="str">
        <f t="shared" si="100"/>
        <v/>
      </c>
      <c r="AF197" s="73" t="str">
        <f t="shared" si="101"/>
        <v/>
      </c>
    </row>
    <row r="198" spans="1:32" ht="24" x14ac:dyDescent="0.55000000000000004">
      <c r="A198" s="13" t="str">
        <f t="shared" si="35"/>
        <v>/* 29 */   [ac("", "cp0","")],</v>
      </c>
      <c r="B198" s="13">
        <f t="shared" si="62"/>
        <v>29</v>
      </c>
      <c r="C198" s="14" t="str">
        <f t="shared" si="75"/>
        <v>/* 29*/      [ac("Sol", "cp14","")],</v>
      </c>
      <c r="D198" s="14" t="str">
        <f t="shared" si="76"/>
        <v>hay letras</v>
      </c>
      <c r="E198" s="72" t="s">
        <v>1211</v>
      </c>
      <c r="F198" s="46" t="str">
        <f t="shared" si="77"/>
        <v>Sol</v>
      </c>
      <c r="G198" s="45" t="s">
        <v>1212</v>
      </c>
      <c r="H198" s="46">
        <f t="shared" si="78"/>
        <v>14</v>
      </c>
      <c r="I198" s="45" t="s">
        <v>1213</v>
      </c>
      <c r="J198" s="24" t="str">
        <f t="shared" si="79"/>
        <v/>
      </c>
      <c r="K198" s="73" t="str">
        <f t="shared" si="80"/>
        <v>")],</v>
      </c>
      <c r="L198" s="48" t="str">
        <f t="shared" si="81"/>
        <v/>
      </c>
      <c r="M198" s="54" t="str">
        <f t="shared" si="82"/>
        <v/>
      </c>
      <c r="N198" s="55" t="str">
        <f t="shared" si="83"/>
        <v/>
      </c>
      <c r="O198" s="48" t="str">
        <f t="shared" si="84"/>
        <v/>
      </c>
      <c r="P198" s="55" t="str">
        <f t="shared" si="85"/>
        <v/>
      </c>
      <c r="Q198" s="26" t="str">
        <f t="shared" si="86"/>
        <v/>
      </c>
      <c r="R198" s="73" t="str">
        <f t="shared" si="87"/>
        <v/>
      </c>
      <c r="S198" s="46" t="str">
        <f t="shared" si="88"/>
        <v/>
      </c>
      <c r="T198" s="45" t="str">
        <f t="shared" si="89"/>
        <v/>
      </c>
      <c r="U198" s="45" t="str">
        <f t="shared" si="90"/>
        <v/>
      </c>
      <c r="V198" s="46" t="str">
        <f t="shared" si="91"/>
        <v/>
      </c>
      <c r="W198" s="45" t="str">
        <f t="shared" si="92"/>
        <v/>
      </c>
      <c r="X198" s="24" t="str">
        <f t="shared" si="93"/>
        <v/>
      </c>
      <c r="Y198" s="73" t="str">
        <f t="shared" si="94"/>
        <v/>
      </c>
      <c r="Z198" s="26" t="str">
        <f t="shared" si="95"/>
        <v/>
      </c>
      <c r="AA198" s="26" t="str">
        <f t="shared" si="96"/>
        <v/>
      </c>
      <c r="AB198" s="26" t="str">
        <f t="shared" si="97"/>
        <v/>
      </c>
      <c r="AC198" s="26" t="str">
        <f t="shared" si="98"/>
        <v/>
      </c>
      <c r="AD198" s="26" t="str">
        <f t="shared" si="99"/>
        <v/>
      </c>
      <c r="AE198" s="26" t="str">
        <f t="shared" si="100"/>
        <v/>
      </c>
      <c r="AF198" s="73" t="str">
        <f t="shared" si="101"/>
        <v/>
      </c>
    </row>
    <row r="199" spans="1:32" ht="24" x14ac:dyDescent="0.55000000000000004">
      <c r="A199" s="13" t="str">
        <f t="shared" si="35"/>
        <v>/* 30 */   [ac("", "cp0","")],</v>
      </c>
      <c r="B199" s="13">
        <f t="shared" si="62"/>
        <v>30</v>
      </c>
      <c r="C199" s="14" t="str">
        <f t="shared" si="75"/>
        <v>/* 30 */   [ac("", "cp0","")],</v>
      </c>
      <c r="D199" s="14" t="str">
        <f t="shared" si="76"/>
        <v>hay letras</v>
      </c>
      <c r="E199" s="72" t="s">
        <v>1211</v>
      </c>
      <c r="F199" s="46" t="str">
        <f t="shared" si="77"/>
        <v/>
      </c>
      <c r="G199" s="45" t="s">
        <v>1212</v>
      </c>
      <c r="H199" s="46" t="str">
        <f t="shared" si="78"/>
        <v/>
      </c>
      <c r="I199" s="45" t="s">
        <v>1213</v>
      </c>
      <c r="J199" s="24" t="str">
        <f t="shared" si="79"/>
        <v/>
      </c>
      <c r="K199" s="73" t="str">
        <f t="shared" si="80"/>
        <v/>
      </c>
      <c r="L199" s="48" t="str">
        <f t="shared" si="81"/>
        <v/>
      </c>
      <c r="M199" s="54" t="str">
        <f t="shared" si="82"/>
        <v/>
      </c>
      <c r="N199" s="55" t="str">
        <f t="shared" si="83"/>
        <v/>
      </c>
      <c r="O199" s="48" t="str">
        <f t="shared" si="84"/>
        <v/>
      </c>
      <c r="P199" s="55" t="str">
        <f t="shared" si="85"/>
        <v/>
      </c>
      <c r="Q199" s="26" t="str">
        <f t="shared" si="86"/>
        <v/>
      </c>
      <c r="R199" s="73" t="str">
        <f t="shared" si="87"/>
        <v/>
      </c>
      <c r="S199" s="46" t="str">
        <f t="shared" si="88"/>
        <v/>
      </c>
      <c r="T199" s="45" t="str">
        <f t="shared" si="89"/>
        <v/>
      </c>
      <c r="U199" s="45" t="str">
        <f t="shared" si="90"/>
        <v/>
      </c>
      <c r="V199" s="46" t="str">
        <f t="shared" si="91"/>
        <v/>
      </c>
      <c r="W199" s="45" t="str">
        <f t="shared" si="92"/>
        <v/>
      </c>
      <c r="X199" s="24" t="str">
        <f t="shared" si="93"/>
        <v/>
      </c>
      <c r="Y199" s="73" t="str">
        <f t="shared" si="94"/>
        <v/>
      </c>
      <c r="Z199" s="26" t="str">
        <f t="shared" si="95"/>
        <v/>
      </c>
      <c r="AA199" s="26" t="str">
        <f t="shared" si="96"/>
        <v/>
      </c>
      <c r="AB199" s="26" t="str">
        <f t="shared" si="97"/>
        <v/>
      </c>
      <c r="AC199" s="26" t="str">
        <f t="shared" si="98"/>
        <v/>
      </c>
      <c r="AD199" s="26" t="str">
        <f t="shared" si="99"/>
        <v/>
      </c>
      <c r="AE199" s="26" t="str">
        <f t="shared" si="100"/>
        <v/>
      </c>
      <c r="AF199" s="73" t="str">
        <f t="shared" si="101"/>
        <v/>
      </c>
    </row>
    <row r="200" spans="1:32" ht="24" x14ac:dyDescent="0.55000000000000004">
      <c r="A200" s="13" t="str">
        <f t="shared" si="35"/>
        <v>/* 31 */   [ac("", "cp0","")],</v>
      </c>
      <c r="B200" s="13">
        <f t="shared" si="62"/>
        <v>31</v>
      </c>
      <c r="C200" s="14" t="str">
        <f t="shared" si="75"/>
        <v>/* 31*/      [ac("Fa#", "cp14","")],</v>
      </c>
      <c r="D200" s="14" t="str">
        <f t="shared" si="76"/>
        <v>hay letras</v>
      </c>
      <c r="E200" s="72" t="s">
        <v>1211</v>
      </c>
      <c r="F200" s="46" t="str">
        <f t="shared" si="77"/>
        <v>Fa#</v>
      </c>
      <c r="G200" s="45" t="s">
        <v>1212</v>
      </c>
      <c r="H200" s="46">
        <f t="shared" si="78"/>
        <v>14</v>
      </c>
      <c r="I200" s="45" t="s">
        <v>1213</v>
      </c>
      <c r="J200" s="24" t="str">
        <f t="shared" si="79"/>
        <v/>
      </c>
      <c r="K200" s="73" t="str">
        <f t="shared" si="80"/>
        <v>")],</v>
      </c>
      <c r="L200" s="48" t="str">
        <f t="shared" si="81"/>
        <v/>
      </c>
      <c r="M200" s="54" t="str">
        <f t="shared" si="82"/>
        <v/>
      </c>
      <c r="N200" s="55" t="str">
        <f t="shared" si="83"/>
        <v/>
      </c>
      <c r="O200" s="48" t="str">
        <f t="shared" si="84"/>
        <v/>
      </c>
      <c r="P200" s="55" t="str">
        <f t="shared" si="85"/>
        <v/>
      </c>
      <c r="Q200" s="26" t="str">
        <f t="shared" si="86"/>
        <v/>
      </c>
      <c r="R200" s="73" t="str">
        <f t="shared" si="87"/>
        <v/>
      </c>
      <c r="S200" s="46" t="str">
        <f t="shared" si="88"/>
        <v/>
      </c>
      <c r="T200" s="45" t="str">
        <f t="shared" si="89"/>
        <v/>
      </c>
      <c r="U200" s="45" t="str">
        <f t="shared" si="90"/>
        <v/>
      </c>
      <c r="V200" s="46" t="str">
        <f t="shared" si="91"/>
        <v/>
      </c>
      <c r="W200" s="45" t="str">
        <f t="shared" si="92"/>
        <v/>
      </c>
      <c r="X200" s="24" t="str">
        <f t="shared" si="93"/>
        <v/>
      </c>
      <c r="Y200" s="73" t="str">
        <f t="shared" si="94"/>
        <v/>
      </c>
      <c r="Z200" s="26" t="str">
        <f t="shared" si="95"/>
        <v/>
      </c>
      <c r="AA200" s="26" t="str">
        <f t="shared" si="96"/>
        <v/>
      </c>
      <c r="AB200" s="26" t="str">
        <f t="shared" si="97"/>
        <v/>
      </c>
      <c r="AC200" s="26" t="str">
        <f t="shared" si="98"/>
        <v/>
      </c>
      <c r="AD200" s="26" t="str">
        <f t="shared" si="99"/>
        <v/>
      </c>
      <c r="AE200" s="26" t="str">
        <f t="shared" si="100"/>
        <v/>
      </c>
      <c r="AF200" s="73" t="str">
        <f t="shared" si="101"/>
        <v/>
      </c>
    </row>
    <row r="201" spans="1:32" ht="24" x14ac:dyDescent="0.55000000000000004">
      <c r="A201" s="13" t="str">
        <f t="shared" si="35"/>
        <v>/* 32 */   [ac("", "cp0","")],</v>
      </c>
      <c r="B201" s="13">
        <f t="shared" si="62"/>
        <v>32</v>
      </c>
      <c r="C201" s="14" t="str">
        <f t="shared" si="75"/>
        <v/>
      </c>
      <c r="D201" s="14" t="str">
        <f t="shared" si="76"/>
        <v/>
      </c>
      <c r="E201" s="72" t="s">
        <v>1211</v>
      </c>
      <c r="F201" s="46" t="str">
        <f t="shared" si="77"/>
        <v/>
      </c>
      <c r="G201" s="45" t="s">
        <v>1212</v>
      </c>
      <c r="H201" s="46" t="str">
        <f t="shared" si="78"/>
        <v/>
      </c>
      <c r="I201" s="45" t="s">
        <v>1213</v>
      </c>
      <c r="J201" s="24" t="str">
        <f t="shared" si="79"/>
        <v/>
      </c>
      <c r="K201" s="73" t="str">
        <f t="shared" si="80"/>
        <v/>
      </c>
      <c r="L201" s="48" t="str">
        <f t="shared" si="81"/>
        <v/>
      </c>
      <c r="M201" s="54" t="str">
        <f t="shared" si="82"/>
        <v/>
      </c>
      <c r="N201" s="55" t="str">
        <f t="shared" si="83"/>
        <v/>
      </c>
      <c r="O201" s="48" t="str">
        <f t="shared" si="84"/>
        <v/>
      </c>
      <c r="P201" s="55" t="str">
        <f t="shared" si="85"/>
        <v/>
      </c>
      <c r="Q201" s="26" t="str">
        <f t="shared" si="86"/>
        <v/>
      </c>
      <c r="R201" s="73" t="str">
        <f t="shared" si="87"/>
        <v/>
      </c>
      <c r="S201" s="46" t="str">
        <f t="shared" si="88"/>
        <v/>
      </c>
      <c r="T201" s="45" t="str">
        <f t="shared" si="89"/>
        <v/>
      </c>
      <c r="U201" s="45" t="str">
        <f t="shared" si="90"/>
        <v/>
      </c>
      <c r="V201" s="46" t="str">
        <f t="shared" si="91"/>
        <v/>
      </c>
      <c r="W201" s="45" t="str">
        <f t="shared" si="92"/>
        <v/>
      </c>
      <c r="X201" s="24" t="str">
        <f t="shared" si="93"/>
        <v/>
      </c>
      <c r="Y201" s="73" t="str">
        <f t="shared" si="94"/>
        <v/>
      </c>
      <c r="Z201" s="26" t="str">
        <f t="shared" si="95"/>
        <v/>
      </c>
      <c r="AA201" s="26" t="str">
        <f t="shared" si="96"/>
        <v/>
      </c>
      <c r="AB201" s="26" t="str">
        <f t="shared" si="97"/>
        <v/>
      </c>
      <c r="AC201" s="26" t="str">
        <f t="shared" si="98"/>
        <v/>
      </c>
      <c r="AD201" s="26" t="str">
        <f t="shared" si="99"/>
        <v/>
      </c>
      <c r="AE201" s="26" t="str">
        <f t="shared" si="100"/>
        <v/>
      </c>
      <c r="AF201" s="73" t="str">
        <f t="shared" si="101"/>
        <v/>
      </c>
    </row>
    <row r="202" spans="1:32" ht="24" x14ac:dyDescent="0.55000000000000004">
      <c r="A202" s="13" t="str">
        <f t="shared" si="35"/>
        <v>/* 33 */   [ac("", "cp0","")],</v>
      </c>
      <c r="B202" s="13">
        <f t="shared" si="62"/>
        <v>33</v>
      </c>
      <c r="C202" s="14" t="str">
        <f t="shared" si="75"/>
        <v/>
      </c>
      <c r="D202" s="14" t="str">
        <f t="shared" si="76"/>
        <v/>
      </c>
      <c r="E202" s="72" t="s">
        <v>1211</v>
      </c>
      <c r="F202" s="46" t="str">
        <f t="shared" si="77"/>
        <v/>
      </c>
      <c r="G202" s="45" t="s">
        <v>1212</v>
      </c>
      <c r="H202" s="46" t="str">
        <f t="shared" si="78"/>
        <v/>
      </c>
      <c r="I202" s="45" t="s">
        <v>1213</v>
      </c>
      <c r="J202" s="24" t="str">
        <f t="shared" si="79"/>
        <v/>
      </c>
      <c r="K202" s="73" t="str">
        <f t="shared" si="80"/>
        <v/>
      </c>
      <c r="L202" s="48" t="str">
        <f t="shared" si="81"/>
        <v/>
      </c>
      <c r="M202" s="54" t="str">
        <f t="shared" si="82"/>
        <v/>
      </c>
      <c r="N202" s="55" t="str">
        <f t="shared" si="83"/>
        <v/>
      </c>
      <c r="O202" s="48" t="str">
        <f t="shared" si="84"/>
        <v/>
      </c>
      <c r="P202" s="55" t="str">
        <f t="shared" si="85"/>
        <v/>
      </c>
      <c r="Q202" s="26" t="str">
        <f t="shared" si="86"/>
        <v/>
      </c>
      <c r="R202" s="73" t="str">
        <f t="shared" si="87"/>
        <v/>
      </c>
      <c r="S202" s="46" t="str">
        <f t="shared" si="88"/>
        <v/>
      </c>
      <c r="T202" s="45" t="str">
        <f t="shared" si="89"/>
        <v/>
      </c>
      <c r="U202" s="45" t="str">
        <f t="shared" si="90"/>
        <v/>
      </c>
      <c r="V202" s="46" t="str">
        <f t="shared" si="91"/>
        <v/>
      </c>
      <c r="W202" s="45" t="str">
        <f t="shared" si="92"/>
        <v/>
      </c>
      <c r="X202" s="24" t="str">
        <f t="shared" si="93"/>
        <v/>
      </c>
      <c r="Y202" s="73" t="str">
        <f t="shared" si="94"/>
        <v/>
      </c>
      <c r="Z202" s="26" t="str">
        <f t="shared" si="95"/>
        <v/>
      </c>
      <c r="AA202" s="26" t="str">
        <f t="shared" si="96"/>
        <v/>
      </c>
      <c r="AB202" s="26" t="str">
        <f t="shared" si="97"/>
        <v/>
      </c>
      <c r="AC202" s="26" t="str">
        <f t="shared" si="98"/>
        <v/>
      </c>
      <c r="AD202" s="26" t="str">
        <f t="shared" si="99"/>
        <v/>
      </c>
      <c r="AE202" s="26" t="str">
        <f t="shared" si="100"/>
        <v/>
      </c>
      <c r="AF202" s="73" t="str">
        <f t="shared" si="101"/>
        <v/>
      </c>
    </row>
    <row r="203" spans="1:32" ht="24" x14ac:dyDescent="0.55000000000000004">
      <c r="A203" s="13" t="str">
        <f t="shared" si="35"/>
        <v>/* 34 */   [ac("", "cp0","")],</v>
      </c>
      <c r="B203" s="13">
        <f t="shared" si="62"/>
        <v>34</v>
      </c>
      <c r="C203" s="14" t="str">
        <f t="shared" si="75"/>
        <v/>
      </c>
      <c r="D203" s="14" t="str">
        <f t="shared" si="76"/>
        <v/>
      </c>
      <c r="E203" s="72" t="s">
        <v>1211</v>
      </c>
      <c r="F203" s="46" t="str">
        <f t="shared" si="77"/>
        <v/>
      </c>
      <c r="G203" s="45" t="s">
        <v>1212</v>
      </c>
      <c r="H203" s="46" t="str">
        <f t="shared" si="78"/>
        <v/>
      </c>
      <c r="I203" s="45" t="s">
        <v>1213</v>
      </c>
      <c r="J203" s="24" t="str">
        <f t="shared" si="79"/>
        <v/>
      </c>
      <c r="K203" s="73" t="str">
        <f t="shared" si="80"/>
        <v/>
      </c>
      <c r="L203" s="48" t="str">
        <f t="shared" si="81"/>
        <v/>
      </c>
      <c r="M203" s="54" t="str">
        <f t="shared" si="82"/>
        <v/>
      </c>
      <c r="N203" s="55" t="str">
        <f t="shared" si="83"/>
        <v/>
      </c>
      <c r="O203" s="48" t="str">
        <f t="shared" si="84"/>
        <v/>
      </c>
      <c r="P203" s="55" t="str">
        <f t="shared" si="85"/>
        <v/>
      </c>
      <c r="Q203" s="26" t="str">
        <f t="shared" si="86"/>
        <v/>
      </c>
      <c r="R203" s="73" t="str">
        <f t="shared" si="87"/>
        <v/>
      </c>
      <c r="S203" s="46" t="str">
        <f t="shared" si="88"/>
        <v/>
      </c>
      <c r="T203" s="45" t="str">
        <f t="shared" si="89"/>
        <v/>
      </c>
      <c r="U203" s="45" t="str">
        <f t="shared" si="90"/>
        <v/>
      </c>
      <c r="V203" s="46" t="str">
        <f t="shared" si="91"/>
        <v/>
      </c>
      <c r="W203" s="45" t="str">
        <f t="shared" si="92"/>
        <v/>
      </c>
      <c r="X203" s="24" t="str">
        <f t="shared" si="93"/>
        <v/>
      </c>
      <c r="Y203" s="73" t="str">
        <f t="shared" si="94"/>
        <v/>
      </c>
      <c r="Z203" s="26" t="str">
        <f t="shared" si="95"/>
        <v/>
      </c>
      <c r="AA203" s="26" t="str">
        <f t="shared" si="96"/>
        <v/>
      </c>
      <c r="AB203" s="26" t="str">
        <f t="shared" si="97"/>
        <v/>
      </c>
      <c r="AC203" s="26" t="str">
        <f t="shared" si="98"/>
        <v/>
      </c>
      <c r="AD203" s="26" t="str">
        <f t="shared" si="99"/>
        <v/>
      </c>
      <c r="AE203" s="26" t="str">
        <f t="shared" si="100"/>
        <v/>
      </c>
      <c r="AF203" s="73" t="str">
        <f t="shared" si="101"/>
        <v/>
      </c>
    </row>
    <row r="204" spans="1:32" ht="24" x14ac:dyDescent="0.55000000000000004">
      <c r="A204" s="13" t="str">
        <f t="shared" si="35"/>
        <v>/* 35 */   [ac("", "cp0","")],</v>
      </c>
      <c r="B204" s="13">
        <f t="shared" si="62"/>
        <v>35</v>
      </c>
      <c r="C204" s="14" t="str">
        <f t="shared" si="75"/>
        <v/>
      </c>
      <c r="D204" s="14" t="str">
        <f t="shared" si="76"/>
        <v/>
      </c>
      <c r="E204" s="72" t="s">
        <v>1211</v>
      </c>
      <c r="F204" s="46" t="str">
        <f t="shared" si="77"/>
        <v/>
      </c>
      <c r="G204" s="45" t="s">
        <v>1212</v>
      </c>
      <c r="H204" s="46" t="str">
        <f t="shared" si="78"/>
        <v/>
      </c>
      <c r="I204" s="45" t="s">
        <v>1213</v>
      </c>
      <c r="J204" s="24" t="str">
        <f t="shared" si="79"/>
        <v/>
      </c>
      <c r="K204" s="73" t="str">
        <f t="shared" si="80"/>
        <v/>
      </c>
      <c r="L204" s="48" t="str">
        <f t="shared" si="81"/>
        <v/>
      </c>
      <c r="M204" s="54" t="str">
        <f t="shared" si="82"/>
        <v/>
      </c>
      <c r="N204" s="55" t="str">
        <f t="shared" si="83"/>
        <v/>
      </c>
      <c r="O204" s="48" t="str">
        <f t="shared" si="84"/>
        <v/>
      </c>
      <c r="P204" s="55" t="str">
        <f t="shared" si="85"/>
        <v/>
      </c>
      <c r="Q204" s="26" t="str">
        <f t="shared" si="86"/>
        <v/>
      </c>
      <c r="R204" s="73" t="str">
        <f t="shared" si="87"/>
        <v/>
      </c>
      <c r="S204" s="46" t="str">
        <f t="shared" si="88"/>
        <v/>
      </c>
      <c r="T204" s="45" t="str">
        <f t="shared" si="89"/>
        <v/>
      </c>
      <c r="U204" s="45" t="str">
        <f t="shared" si="90"/>
        <v/>
      </c>
      <c r="V204" s="46" t="str">
        <f t="shared" si="91"/>
        <v/>
      </c>
      <c r="W204" s="45" t="str">
        <f t="shared" si="92"/>
        <v/>
      </c>
      <c r="X204" s="24" t="str">
        <f t="shared" si="93"/>
        <v/>
      </c>
      <c r="Y204" s="73" t="str">
        <f t="shared" si="94"/>
        <v/>
      </c>
      <c r="Z204" s="26" t="str">
        <f t="shared" si="95"/>
        <v/>
      </c>
      <c r="AA204" s="26" t="str">
        <f t="shared" si="96"/>
        <v/>
      </c>
      <c r="AB204" s="26" t="str">
        <f t="shared" si="97"/>
        <v/>
      </c>
      <c r="AC204" s="26" t="str">
        <f t="shared" si="98"/>
        <v/>
      </c>
      <c r="AD204" s="26" t="str">
        <f t="shared" si="99"/>
        <v/>
      </c>
      <c r="AE204" s="26" t="str">
        <f t="shared" si="100"/>
        <v/>
      </c>
      <c r="AF204" s="73" t="str">
        <f t="shared" si="101"/>
        <v/>
      </c>
    </row>
    <row r="205" spans="1:32" ht="24" x14ac:dyDescent="0.55000000000000004">
      <c r="A205" s="13" t="str">
        <f t="shared" si="35"/>
        <v>/* 36 */   [ac("", "cp0","")],</v>
      </c>
      <c r="B205" s="13">
        <f t="shared" si="62"/>
        <v>36</v>
      </c>
      <c r="C205" s="14" t="str">
        <f t="shared" si="75"/>
        <v/>
      </c>
      <c r="D205" s="14" t="str">
        <f t="shared" si="76"/>
        <v/>
      </c>
      <c r="E205" s="72" t="s">
        <v>1211</v>
      </c>
      <c r="F205" s="46" t="str">
        <f t="shared" si="77"/>
        <v/>
      </c>
      <c r="G205" s="45" t="s">
        <v>1212</v>
      </c>
      <c r="H205" s="46" t="str">
        <f t="shared" si="78"/>
        <v/>
      </c>
      <c r="I205" s="45" t="s">
        <v>1213</v>
      </c>
      <c r="J205" s="24" t="str">
        <f t="shared" si="79"/>
        <v/>
      </c>
      <c r="K205" s="73" t="str">
        <f t="shared" si="80"/>
        <v/>
      </c>
      <c r="L205" s="48" t="str">
        <f t="shared" si="81"/>
        <v/>
      </c>
      <c r="M205" s="54" t="str">
        <f t="shared" si="82"/>
        <v/>
      </c>
      <c r="N205" s="55" t="str">
        <f t="shared" si="83"/>
        <v/>
      </c>
      <c r="O205" s="48" t="str">
        <f t="shared" si="84"/>
        <v/>
      </c>
      <c r="P205" s="55" t="str">
        <f t="shared" si="85"/>
        <v/>
      </c>
      <c r="Q205" s="26" t="str">
        <f t="shared" si="86"/>
        <v/>
      </c>
      <c r="R205" s="73" t="str">
        <f t="shared" si="87"/>
        <v/>
      </c>
      <c r="S205" s="46" t="str">
        <f t="shared" si="88"/>
        <v/>
      </c>
      <c r="T205" s="45" t="str">
        <f t="shared" si="89"/>
        <v/>
      </c>
      <c r="U205" s="45" t="str">
        <f t="shared" si="90"/>
        <v/>
      </c>
      <c r="V205" s="46" t="str">
        <f t="shared" si="91"/>
        <v/>
      </c>
      <c r="W205" s="45" t="str">
        <f t="shared" si="92"/>
        <v/>
      </c>
      <c r="X205" s="24" t="str">
        <f t="shared" si="93"/>
        <v/>
      </c>
      <c r="Y205" s="73" t="str">
        <f t="shared" si="94"/>
        <v/>
      </c>
      <c r="Z205" s="26" t="str">
        <f t="shared" si="95"/>
        <v/>
      </c>
      <c r="AA205" s="26" t="str">
        <f t="shared" si="96"/>
        <v/>
      </c>
      <c r="AB205" s="26" t="str">
        <f t="shared" si="97"/>
        <v/>
      </c>
      <c r="AC205" s="26" t="str">
        <f t="shared" si="98"/>
        <v/>
      </c>
      <c r="AD205" s="26" t="str">
        <f t="shared" si="99"/>
        <v/>
      </c>
      <c r="AE205" s="26" t="str">
        <f t="shared" si="100"/>
        <v/>
      </c>
      <c r="AF205" s="73" t="str">
        <f t="shared" si="101"/>
        <v/>
      </c>
    </row>
    <row r="206" spans="1:32" ht="24" x14ac:dyDescent="0.55000000000000004">
      <c r="A206" s="13" t="str">
        <f t="shared" si="35"/>
        <v>/* 37 */   [ac("", "cp0","")],</v>
      </c>
      <c r="B206" s="13">
        <f t="shared" si="62"/>
        <v>37</v>
      </c>
      <c r="C206" s="14" t="str">
        <f t="shared" si="75"/>
        <v/>
      </c>
      <c r="D206" s="14" t="str">
        <f t="shared" si="76"/>
        <v/>
      </c>
      <c r="E206" s="72" t="s">
        <v>1211</v>
      </c>
      <c r="F206" s="46" t="str">
        <f t="shared" si="77"/>
        <v/>
      </c>
      <c r="G206" s="45" t="s">
        <v>1212</v>
      </c>
      <c r="H206" s="46" t="str">
        <f t="shared" si="78"/>
        <v/>
      </c>
      <c r="I206" s="45" t="s">
        <v>1213</v>
      </c>
      <c r="J206" s="24" t="str">
        <f t="shared" si="79"/>
        <v/>
      </c>
      <c r="K206" s="73" t="str">
        <f t="shared" si="80"/>
        <v/>
      </c>
      <c r="L206" s="48" t="str">
        <f t="shared" si="81"/>
        <v/>
      </c>
      <c r="M206" s="54" t="str">
        <f t="shared" si="82"/>
        <v/>
      </c>
      <c r="N206" s="55" t="str">
        <f t="shared" si="83"/>
        <v/>
      </c>
      <c r="O206" s="48" t="str">
        <f t="shared" si="84"/>
        <v/>
      </c>
      <c r="P206" s="55" t="str">
        <f t="shared" si="85"/>
        <v/>
      </c>
      <c r="Q206" s="26" t="str">
        <f t="shared" si="86"/>
        <v/>
      </c>
      <c r="R206" s="73" t="str">
        <f t="shared" si="87"/>
        <v/>
      </c>
      <c r="S206" s="46" t="str">
        <f t="shared" si="88"/>
        <v/>
      </c>
      <c r="T206" s="45" t="str">
        <f t="shared" si="89"/>
        <v/>
      </c>
      <c r="U206" s="45" t="str">
        <f t="shared" si="90"/>
        <v/>
      </c>
      <c r="V206" s="46" t="str">
        <f t="shared" si="91"/>
        <v/>
      </c>
      <c r="W206" s="45" t="str">
        <f t="shared" si="92"/>
        <v/>
      </c>
      <c r="X206" s="24" t="str">
        <f t="shared" si="93"/>
        <v/>
      </c>
      <c r="Y206" s="73" t="str">
        <f t="shared" si="94"/>
        <v/>
      </c>
      <c r="Z206" s="26" t="str">
        <f t="shared" si="95"/>
        <v/>
      </c>
      <c r="AA206" s="26" t="str">
        <f t="shared" si="96"/>
        <v/>
      </c>
      <c r="AB206" s="26" t="str">
        <f t="shared" si="97"/>
        <v/>
      </c>
      <c r="AC206" s="26" t="str">
        <f t="shared" si="98"/>
        <v/>
      </c>
      <c r="AD206" s="26" t="str">
        <f t="shared" si="99"/>
        <v/>
      </c>
      <c r="AE206" s="26" t="str">
        <f t="shared" si="100"/>
        <v/>
      </c>
      <c r="AF206" s="73" t="str">
        <f t="shared" si="101"/>
        <v/>
      </c>
    </row>
    <row r="207" spans="1:32" ht="24" x14ac:dyDescent="0.55000000000000004">
      <c r="A207" s="13" t="str">
        <f t="shared" si="35"/>
        <v>/* 38 */   [ac("", "cp0","")],</v>
      </c>
      <c r="B207" s="13">
        <f t="shared" si="62"/>
        <v>38</v>
      </c>
      <c r="C207" s="14" t="str">
        <f t="shared" si="75"/>
        <v/>
      </c>
      <c r="D207" s="14" t="str">
        <f t="shared" si="76"/>
        <v/>
      </c>
      <c r="E207" s="72" t="s">
        <v>1211</v>
      </c>
      <c r="F207" s="46" t="str">
        <f t="shared" si="77"/>
        <v/>
      </c>
      <c r="G207" s="45" t="s">
        <v>1212</v>
      </c>
      <c r="H207" s="46" t="str">
        <f t="shared" si="78"/>
        <v/>
      </c>
      <c r="I207" s="45" t="s">
        <v>1213</v>
      </c>
      <c r="J207" s="24" t="str">
        <f t="shared" si="79"/>
        <v/>
      </c>
      <c r="K207" s="73" t="str">
        <f t="shared" si="80"/>
        <v/>
      </c>
      <c r="L207" s="48" t="str">
        <f t="shared" si="81"/>
        <v/>
      </c>
      <c r="M207" s="54" t="str">
        <f t="shared" si="82"/>
        <v/>
      </c>
      <c r="N207" s="55" t="str">
        <f t="shared" si="83"/>
        <v/>
      </c>
      <c r="O207" s="48" t="str">
        <f t="shared" si="84"/>
        <v/>
      </c>
      <c r="P207" s="55" t="str">
        <f t="shared" si="85"/>
        <v/>
      </c>
      <c r="Q207" s="26" t="str">
        <f t="shared" si="86"/>
        <v/>
      </c>
      <c r="R207" s="73" t="str">
        <f t="shared" si="87"/>
        <v/>
      </c>
      <c r="S207" s="46" t="str">
        <f t="shared" si="88"/>
        <v/>
      </c>
      <c r="T207" s="45" t="str">
        <f t="shared" si="89"/>
        <v/>
      </c>
      <c r="U207" s="45" t="str">
        <f t="shared" si="90"/>
        <v/>
      </c>
      <c r="V207" s="46" t="str">
        <f t="shared" si="91"/>
        <v/>
      </c>
      <c r="W207" s="45" t="str">
        <f t="shared" si="92"/>
        <v/>
      </c>
      <c r="X207" s="24" t="str">
        <f t="shared" si="93"/>
        <v/>
      </c>
      <c r="Y207" s="73" t="str">
        <f t="shared" si="94"/>
        <v/>
      </c>
      <c r="Z207" s="26" t="str">
        <f t="shared" si="95"/>
        <v/>
      </c>
      <c r="AA207" s="26" t="str">
        <f t="shared" si="96"/>
        <v/>
      </c>
      <c r="AB207" s="26" t="str">
        <f t="shared" si="97"/>
        <v/>
      </c>
      <c r="AC207" s="26" t="str">
        <f t="shared" si="98"/>
        <v/>
      </c>
      <c r="AD207" s="26" t="str">
        <f t="shared" si="99"/>
        <v/>
      </c>
      <c r="AE207" s="26" t="str">
        <f t="shared" si="100"/>
        <v/>
      </c>
      <c r="AF207" s="73" t="str">
        <f t="shared" si="101"/>
        <v/>
      </c>
    </row>
    <row r="208" spans="1:32" ht="24" x14ac:dyDescent="0.55000000000000004">
      <c r="A208" s="13" t="str">
        <f t="shared" si="35"/>
        <v>/* 39 */   [ac("", "cp0","")],</v>
      </c>
      <c r="B208" s="13">
        <f t="shared" si="62"/>
        <v>39</v>
      </c>
      <c r="C208" s="14" t="str">
        <f t="shared" si="75"/>
        <v/>
      </c>
      <c r="D208" s="14" t="str">
        <f t="shared" si="76"/>
        <v/>
      </c>
      <c r="E208" s="72" t="s">
        <v>1211</v>
      </c>
      <c r="F208" s="46" t="str">
        <f t="shared" si="77"/>
        <v/>
      </c>
      <c r="G208" s="45" t="s">
        <v>1212</v>
      </c>
      <c r="H208" s="46" t="str">
        <f t="shared" si="78"/>
        <v/>
      </c>
      <c r="I208" s="45" t="s">
        <v>1213</v>
      </c>
      <c r="J208" s="24" t="str">
        <f t="shared" si="79"/>
        <v/>
      </c>
      <c r="K208" s="73" t="str">
        <f t="shared" si="80"/>
        <v/>
      </c>
      <c r="L208" s="48" t="str">
        <f t="shared" si="81"/>
        <v/>
      </c>
      <c r="M208" s="54" t="str">
        <f t="shared" si="82"/>
        <v/>
      </c>
      <c r="N208" s="55" t="str">
        <f t="shared" si="83"/>
        <v/>
      </c>
      <c r="O208" s="48" t="str">
        <f t="shared" si="84"/>
        <v/>
      </c>
      <c r="P208" s="55" t="str">
        <f t="shared" si="85"/>
        <v/>
      </c>
      <c r="Q208" s="26" t="str">
        <f t="shared" si="86"/>
        <v/>
      </c>
      <c r="R208" s="73" t="str">
        <f t="shared" si="87"/>
        <v/>
      </c>
      <c r="S208" s="46" t="str">
        <f t="shared" si="88"/>
        <v/>
      </c>
      <c r="T208" s="45" t="str">
        <f t="shared" si="89"/>
        <v/>
      </c>
      <c r="U208" s="45" t="str">
        <f t="shared" si="90"/>
        <v/>
      </c>
      <c r="V208" s="46" t="str">
        <f t="shared" si="91"/>
        <v/>
      </c>
      <c r="W208" s="45" t="str">
        <f t="shared" si="92"/>
        <v/>
      </c>
      <c r="X208" s="24" t="str">
        <f t="shared" si="93"/>
        <v/>
      </c>
      <c r="Y208" s="73" t="str">
        <f t="shared" si="94"/>
        <v/>
      </c>
      <c r="Z208" s="26" t="str">
        <f t="shared" si="95"/>
        <v/>
      </c>
      <c r="AA208" s="26" t="str">
        <f t="shared" si="96"/>
        <v/>
      </c>
      <c r="AB208" s="26" t="str">
        <f t="shared" si="97"/>
        <v/>
      </c>
      <c r="AC208" s="26" t="str">
        <f t="shared" si="98"/>
        <v/>
      </c>
      <c r="AD208" s="26" t="str">
        <f t="shared" si="99"/>
        <v/>
      </c>
      <c r="AE208" s="26" t="str">
        <f t="shared" si="100"/>
        <v/>
      </c>
      <c r="AF208" s="73" t="str">
        <f t="shared" si="101"/>
        <v/>
      </c>
    </row>
    <row r="209" spans="1:32" ht="24" x14ac:dyDescent="0.55000000000000004">
      <c r="A209" s="13" t="str">
        <f t="shared" si="35"/>
        <v>/* 40 */   [ac("", "cp0","")],</v>
      </c>
      <c r="B209" s="13">
        <f t="shared" si="62"/>
        <v>40</v>
      </c>
      <c r="C209" s="14" t="str">
        <f t="shared" si="75"/>
        <v/>
      </c>
      <c r="D209" s="14" t="str">
        <f t="shared" si="76"/>
        <v/>
      </c>
      <c r="E209" s="72" t="s">
        <v>1211</v>
      </c>
      <c r="F209" s="46" t="str">
        <f t="shared" si="77"/>
        <v/>
      </c>
      <c r="G209" s="45" t="s">
        <v>1212</v>
      </c>
      <c r="H209" s="46" t="str">
        <f t="shared" si="78"/>
        <v/>
      </c>
      <c r="I209" s="45" t="s">
        <v>1213</v>
      </c>
      <c r="J209" s="24" t="str">
        <f t="shared" si="79"/>
        <v/>
      </c>
      <c r="K209" s="73" t="str">
        <f t="shared" si="80"/>
        <v/>
      </c>
      <c r="L209" s="48" t="str">
        <f t="shared" si="81"/>
        <v/>
      </c>
      <c r="M209" s="54" t="str">
        <f t="shared" si="82"/>
        <v/>
      </c>
      <c r="N209" s="55" t="str">
        <f t="shared" si="83"/>
        <v/>
      </c>
      <c r="O209" s="48" t="str">
        <f t="shared" si="84"/>
        <v/>
      </c>
      <c r="P209" s="55" t="str">
        <f t="shared" si="85"/>
        <v/>
      </c>
      <c r="Q209" s="26" t="str">
        <f t="shared" si="86"/>
        <v/>
      </c>
      <c r="R209" s="73" t="str">
        <f t="shared" si="87"/>
        <v/>
      </c>
      <c r="S209" s="46" t="str">
        <f t="shared" si="88"/>
        <v/>
      </c>
      <c r="T209" s="45" t="str">
        <f t="shared" si="89"/>
        <v/>
      </c>
      <c r="U209" s="45" t="str">
        <f t="shared" si="90"/>
        <v/>
      </c>
      <c r="V209" s="46" t="str">
        <f t="shared" si="91"/>
        <v/>
      </c>
      <c r="W209" s="45" t="str">
        <f t="shared" si="92"/>
        <v/>
      </c>
      <c r="X209" s="24" t="str">
        <f t="shared" si="93"/>
        <v/>
      </c>
      <c r="Y209" s="73" t="str">
        <f t="shared" si="94"/>
        <v/>
      </c>
      <c r="Z209" s="26" t="str">
        <f t="shared" si="95"/>
        <v/>
      </c>
      <c r="AA209" s="26" t="str">
        <f t="shared" si="96"/>
        <v/>
      </c>
      <c r="AB209" s="26" t="str">
        <f t="shared" si="97"/>
        <v/>
      </c>
      <c r="AC209" s="26" t="str">
        <f t="shared" si="98"/>
        <v/>
      </c>
      <c r="AD209" s="26" t="str">
        <f t="shared" si="99"/>
        <v/>
      </c>
      <c r="AE209" s="26" t="str">
        <f t="shared" si="100"/>
        <v/>
      </c>
      <c r="AF209" s="73" t="str">
        <f t="shared" si="101"/>
        <v/>
      </c>
    </row>
    <row r="210" spans="1:32" ht="24" x14ac:dyDescent="0.55000000000000004">
      <c r="A210" s="13" t="str">
        <f t="shared" si="35"/>
        <v>/* 41 */   [ac("", "cp0","")],</v>
      </c>
      <c r="B210" s="13">
        <f t="shared" si="62"/>
        <v>41</v>
      </c>
      <c r="C210" s="14" t="str">
        <f t="shared" si="75"/>
        <v/>
      </c>
      <c r="D210" s="14" t="str">
        <f t="shared" si="76"/>
        <v/>
      </c>
      <c r="E210" s="72" t="s">
        <v>1211</v>
      </c>
      <c r="F210" s="46" t="str">
        <f t="shared" si="77"/>
        <v/>
      </c>
      <c r="G210" s="45" t="s">
        <v>1212</v>
      </c>
      <c r="H210" s="46" t="str">
        <f t="shared" si="78"/>
        <v/>
      </c>
      <c r="I210" s="45" t="s">
        <v>1213</v>
      </c>
      <c r="J210" s="24" t="str">
        <f t="shared" si="79"/>
        <v/>
      </c>
      <c r="K210" s="73" t="str">
        <f t="shared" si="80"/>
        <v/>
      </c>
      <c r="L210" s="48" t="str">
        <f t="shared" si="81"/>
        <v/>
      </c>
      <c r="M210" s="54" t="str">
        <f t="shared" si="82"/>
        <v/>
      </c>
      <c r="N210" s="55" t="str">
        <f t="shared" si="83"/>
        <v/>
      </c>
      <c r="O210" s="48" t="str">
        <f t="shared" si="84"/>
        <v/>
      </c>
      <c r="P210" s="55" t="str">
        <f t="shared" si="85"/>
        <v/>
      </c>
      <c r="Q210" s="26" t="str">
        <f t="shared" si="86"/>
        <v/>
      </c>
      <c r="R210" s="73" t="str">
        <f t="shared" si="87"/>
        <v/>
      </c>
      <c r="S210" s="46" t="str">
        <f t="shared" si="88"/>
        <v/>
      </c>
      <c r="T210" s="45" t="str">
        <f t="shared" si="89"/>
        <v/>
      </c>
      <c r="U210" s="45" t="str">
        <f t="shared" si="90"/>
        <v/>
      </c>
      <c r="V210" s="46" t="str">
        <f t="shared" si="91"/>
        <v/>
      </c>
      <c r="W210" s="45" t="str">
        <f t="shared" si="92"/>
        <v/>
      </c>
      <c r="X210" s="24" t="str">
        <f t="shared" si="93"/>
        <v/>
      </c>
      <c r="Y210" s="73" t="str">
        <f t="shared" si="94"/>
        <v/>
      </c>
      <c r="Z210" s="26" t="str">
        <f t="shared" si="95"/>
        <v/>
      </c>
      <c r="AA210" s="26" t="str">
        <f t="shared" si="96"/>
        <v/>
      </c>
      <c r="AB210" s="26" t="str">
        <f t="shared" si="97"/>
        <v/>
      </c>
      <c r="AC210" s="26" t="str">
        <f t="shared" si="98"/>
        <v/>
      </c>
      <c r="AD210" s="26" t="str">
        <f t="shared" si="99"/>
        <v/>
      </c>
      <c r="AE210" s="26" t="str">
        <f t="shared" si="100"/>
        <v/>
      </c>
      <c r="AF210" s="73" t="str">
        <f t="shared" si="101"/>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57B710B-B1D6-4E2E-AE74-1C89BE3E49DE}"/>
  </hyperlinks>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5023EE-143E-495B-A386-D40FE546EF9E}">
  <dimension ref="A1:AF244"/>
  <sheetViews>
    <sheetView zoomScale="85" zoomScaleNormal="85" workbookViewId="0">
      <pane ySplit="1" topLeftCell="A16" activePane="bottomLeft" state="frozen"/>
      <selection activeCell="B1" sqref="B1"/>
      <selection pane="bottomLeft" activeCell="C28" sqref="C28"/>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28.5" x14ac:dyDescent="0.65">
      <c r="A1" s="85" t="s">
        <v>1503</v>
      </c>
      <c r="C1" s="86" t="s">
        <v>1451</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1589</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 xml:space="preserve">ME HAS SEDUCIDO, SEÑOR </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"ME HAS SEDUCIDO, SEÑOR";</v>
      </c>
      <c r="D53" s="13" t="str">
        <f>find!D124</f>
        <v>ME HAS SEDUCIDO, SEÑOR</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find!B124</f>
        <v>mehasseducidosenor</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"Jeremias 20,7-18",</v>
      </c>
      <c r="D58" s="13" t="str">
        <f>find!E124</f>
        <v>Jeremias 20,7-18</v>
      </c>
    </row>
    <row r="59" spans="2:32" x14ac:dyDescent="0.55000000000000004">
      <c r="C59" s="14" t="str">
        <f>_xlfn.CONCAT("      dbnos: ","""",D59,"""",",")</f>
        <v xml:space="preserve">      dbnos: "115",</v>
      </c>
      <c r="D59" s="13">
        <f>find!A124</f>
        <v>115</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"Cuando hablo debo gritar:",</v>
      </c>
      <c r="D64" s="76" t="s">
        <v>1529</v>
      </c>
      <c r="E64" s="74" t="s">
        <v>1123</v>
      </c>
      <c r="F64" s="79" t="s">
        <v>1214</v>
      </c>
      <c r="G64" s="80" t="s">
        <v>1117</v>
      </c>
      <c r="H64" s="80">
        <v>7</v>
      </c>
      <c r="I64" s="74"/>
      <c r="J64" s="79"/>
      <c r="K64" s="80"/>
      <c r="L64" s="80"/>
      <c r="M64" s="15"/>
      <c r="O64" s="22"/>
      <c r="P64"/>
      <c r="Q64"/>
      <c r="R64"/>
      <c r="V64" s="15"/>
      <c r="Y64"/>
      <c r="AB64" s="15"/>
      <c r="AF64"/>
    </row>
    <row r="65" spans="2:32" ht="27" x14ac:dyDescent="0.65">
      <c r="B65" s="13">
        <f>+B64+1</f>
        <v>2</v>
      </c>
      <c r="C65" s="14" t="str">
        <f t="shared" si="0"/>
        <v>/* 2 */        "«¡Violencia!», «¡Opresión!»",</v>
      </c>
      <c r="D65" s="77" t="s">
        <v>1530</v>
      </c>
      <c r="E65" s="75" t="s">
        <v>1123</v>
      </c>
      <c r="F65" s="82" t="s">
        <v>1214</v>
      </c>
      <c r="G65" s="83"/>
      <c r="H65" s="83"/>
      <c r="I65" s="75"/>
      <c r="J65" s="82"/>
      <c r="K65" s="83"/>
      <c r="L65" s="83"/>
      <c r="M65" s="15"/>
      <c r="O65" s="22"/>
      <c r="P65"/>
      <c r="Q65"/>
      <c r="R65"/>
      <c r="V65" s="15"/>
      <c r="Y65"/>
      <c r="AB65" s="15"/>
      <c r="AF65"/>
    </row>
    <row r="66" spans="2:32" ht="27" x14ac:dyDescent="0.65">
      <c r="B66" s="13">
        <f t="shared" ref="B66:B90" si="1">+B65+1</f>
        <v>3</v>
      </c>
      <c r="C66" s="14" t="str">
        <f t="shared" si="0"/>
        <v>/* 3 */        "Así tu palabra es para mí befa y oprobio.",</v>
      </c>
      <c r="D66" s="76" t="s">
        <v>1531</v>
      </c>
      <c r="E66" s="74" t="s">
        <v>1117</v>
      </c>
      <c r="F66" s="79">
        <v>7</v>
      </c>
      <c r="G66" s="80" t="s">
        <v>1123</v>
      </c>
      <c r="H66" s="80" t="s">
        <v>1214</v>
      </c>
      <c r="I66" s="74"/>
      <c r="J66" s="79"/>
      <c r="K66" s="80"/>
      <c r="L66" s="80"/>
      <c r="M66" s="15"/>
      <c r="O66" s="22"/>
      <c r="P66"/>
      <c r="Q66"/>
      <c r="R66"/>
      <c r="V66" s="15"/>
      <c r="Y66"/>
      <c r="AB66" s="15"/>
      <c r="AF66"/>
    </row>
    <row r="67" spans="2:32" ht="27" x14ac:dyDescent="0.65">
      <c r="B67" s="13">
        <f t="shared" si="1"/>
        <v>4</v>
      </c>
      <c r="C67" s="14" t="str">
        <f t="shared" si="0"/>
        <v>/* 4 */        "Me decía: «No pensaré más en Él",</v>
      </c>
      <c r="D67" s="77" t="s">
        <v>1532</v>
      </c>
      <c r="E67" s="75" t="s">
        <v>1117</v>
      </c>
      <c r="F67" s="82">
        <v>7</v>
      </c>
      <c r="G67" s="83"/>
      <c r="H67" s="83"/>
      <c r="I67" s="75"/>
      <c r="J67" s="82"/>
      <c r="K67" s="83"/>
      <c r="L67" s="83"/>
      <c r="M67" s="15"/>
      <c r="O67" s="22"/>
      <c r="P67"/>
      <c r="Q67"/>
      <c r="R67"/>
      <c r="V67" s="15"/>
      <c r="Y67"/>
      <c r="AB67" s="15"/>
      <c r="AF67"/>
    </row>
    <row r="68" spans="2:32" ht="27" x14ac:dyDescent="0.65">
      <c r="B68" s="13">
        <f t="shared" si="1"/>
        <v>5</v>
      </c>
      <c r="C68" s="14" t="str">
        <f t="shared" si="0"/>
        <v>/* 5 */        "no hablaré más en su nombre.",</v>
      </c>
      <c r="D68" s="76" t="s">
        <v>1533</v>
      </c>
      <c r="E68" s="74" t="s">
        <v>1123</v>
      </c>
      <c r="F68" s="79" t="s">
        <v>1214</v>
      </c>
      <c r="G68" s="80"/>
      <c r="H68" s="80"/>
      <c r="I68" s="74"/>
      <c r="J68" s="79"/>
      <c r="K68" s="80"/>
      <c r="L68" s="80"/>
      <c r="M68" s="15"/>
      <c r="O68" s="22"/>
      <c r="P68"/>
      <c r="Q68"/>
      <c r="R68"/>
      <c r="V68" s="15"/>
      <c r="Y68"/>
      <c r="AB68" s="15"/>
      <c r="AF68"/>
    </row>
    <row r="69" spans="2:32" ht="27" x14ac:dyDescent="0.65">
      <c r="B69" s="13">
        <f t="shared" si="1"/>
        <v>6</v>
      </c>
      <c r="C69" s="14" t="str">
        <f t="shared" si="0"/>
        <v>/* 6 */        "Mas en mi corazón",</v>
      </c>
      <c r="D69" s="77" t="s">
        <v>1534</v>
      </c>
      <c r="E69" s="75" t="s">
        <v>1117</v>
      </c>
      <c r="F69" s="82">
        <v>7</v>
      </c>
      <c r="G69" s="83"/>
      <c r="H69" s="83"/>
      <c r="I69" s="75"/>
      <c r="J69" s="82"/>
      <c r="K69" s="83"/>
      <c r="L69" s="83"/>
      <c r="M69" s="15"/>
      <c r="O69" s="22"/>
      <c r="P69"/>
      <c r="Q69"/>
      <c r="R69"/>
      <c r="V69" s="15"/>
      <c r="Y69"/>
      <c r="AB69" s="15"/>
      <c r="AF69"/>
    </row>
    <row r="70" spans="2:32" ht="27" x14ac:dyDescent="0.65">
      <c r="B70" s="13">
        <f t="shared" si="1"/>
        <v>7</v>
      </c>
      <c r="C70" s="14" t="str">
        <f t="shared" si="0"/>
        <v>/* 7 */        "había un fuego ardiente,",</v>
      </c>
      <c r="D70" s="76" t="s">
        <v>1535</v>
      </c>
      <c r="E70" s="74"/>
      <c r="F70" s="79"/>
      <c r="G70" s="80"/>
      <c r="H70" s="80"/>
      <c r="I70" s="74"/>
      <c r="J70" s="79"/>
      <c r="K70" s="80"/>
      <c r="L70" s="80"/>
      <c r="M70" s="15"/>
      <c r="O70" s="22"/>
      <c r="P70"/>
      <c r="Q70"/>
      <c r="R70"/>
      <c r="V70" s="15"/>
      <c r="Y70"/>
      <c r="AB70" s="15"/>
      <c r="AF70"/>
    </row>
    <row r="71" spans="2:32" ht="27" x14ac:dyDescent="0.65">
      <c r="B71" s="13">
        <f t="shared" si="1"/>
        <v>8</v>
      </c>
      <c r="C71" s="14" t="str">
        <f t="shared" si="0"/>
        <v>/* 8 */        "que corría por mis huesos.",</v>
      </c>
      <c r="D71" s="77" t="s">
        <v>1536</v>
      </c>
      <c r="E71" s="75" t="s">
        <v>1150</v>
      </c>
      <c r="F71" s="82"/>
      <c r="G71" s="83" t="s">
        <v>1117</v>
      </c>
      <c r="H71" s="83"/>
      <c r="I71" s="75"/>
      <c r="J71" s="82"/>
      <c r="K71" s="83"/>
      <c r="L71" s="83"/>
      <c r="M71" s="15"/>
      <c r="O71" s="22"/>
      <c r="P71"/>
      <c r="Q71"/>
      <c r="R71"/>
      <c r="V71" s="15"/>
      <c r="Y71"/>
      <c r="AB71" s="15"/>
      <c r="AF71"/>
    </row>
    <row r="72" spans="2:32" ht="27" x14ac:dyDescent="0.65">
      <c r="B72" s="13">
        <f t="shared" si="1"/>
        <v>9</v>
      </c>
      <c r="C72" s="14" t="str">
        <f t="shared" si="0"/>
        <v>/* 9 */        "Maldito el día en que nací.",</v>
      </c>
      <c r="D72" s="76" t="s">
        <v>1537</v>
      </c>
      <c r="E72" s="74" t="s">
        <v>1117</v>
      </c>
      <c r="F72" s="79">
        <v>7</v>
      </c>
      <c r="G72" s="80"/>
      <c r="H72" s="80"/>
      <c r="I72" s="74"/>
      <c r="J72" s="79"/>
      <c r="K72" s="80"/>
      <c r="L72" s="80"/>
      <c r="M72" s="15"/>
      <c r="O72" s="22"/>
      <c r="P72"/>
      <c r="Q72"/>
      <c r="R72"/>
      <c r="V72" s="15"/>
      <c r="Y72"/>
      <c r="AB72" s="15"/>
      <c r="AF72"/>
    </row>
    <row r="73" spans="2:32" ht="27" x14ac:dyDescent="0.65">
      <c r="B73" s="13">
        <f t="shared" si="1"/>
        <v>10</v>
      </c>
      <c r="C73" s="14" t="str">
        <f t="shared" si="0"/>
        <v>/* 10 */        "Maldito el hombre",</v>
      </c>
      <c r="D73" s="77" t="s">
        <v>1538</v>
      </c>
      <c r="E73" s="75"/>
      <c r="F73" s="82"/>
      <c r="G73" s="83"/>
      <c r="H73" s="83"/>
      <c r="I73" s="75"/>
      <c r="J73" s="82"/>
      <c r="K73" s="83"/>
      <c r="L73" s="83"/>
      <c r="M73" s="15"/>
      <c r="O73" s="22"/>
      <c r="P73"/>
      <c r="Q73"/>
      <c r="R73"/>
      <c r="V73" s="15"/>
      <c r="Y73"/>
      <c r="AB73" s="15"/>
      <c r="AF73"/>
    </row>
    <row r="74" spans="2:32" ht="27" x14ac:dyDescent="0.65">
      <c r="B74" s="13">
        <f t="shared" si="1"/>
        <v>11</v>
      </c>
      <c r="C74" s="14" t="str">
        <f t="shared" si="0"/>
        <v>/* 11 */        "que le dio la noticia a mi padre:",</v>
      </c>
      <c r="D74" s="76" t="s">
        <v>1539</v>
      </c>
      <c r="E74" s="74"/>
      <c r="F74" s="79"/>
      <c r="G74" s="80"/>
      <c r="H74" s="80"/>
      <c r="I74" s="74"/>
      <c r="J74" s="79"/>
      <c r="K74" s="80"/>
      <c r="L74" s="80"/>
      <c r="M74" s="15"/>
      <c r="O74" s="22"/>
      <c r="P74"/>
      <c r="Q74"/>
      <c r="R74"/>
      <c r="V74" s="15"/>
      <c r="Y74"/>
      <c r="AB74" s="15"/>
      <c r="AF74"/>
    </row>
    <row r="75" spans="2:32" ht="27" x14ac:dyDescent="0.65">
      <c r="B75" s="13">
        <f t="shared" si="1"/>
        <v>12</v>
      </c>
      <c r="C75" s="14" t="str">
        <f t="shared" si="0"/>
        <v>/* 12 */        "«Te ha nacido un hijo».",</v>
      </c>
      <c r="D75" s="77" t="s">
        <v>1540</v>
      </c>
      <c r="E75" s="75"/>
      <c r="F75" s="82"/>
      <c r="G75" s="83"/>
      <c r="H75" s="83"/>
      <c r="I75" s="75"/>
      <c r="J75" s="82"/>
      <c r="K75" s="83"/>
      <c r="L75" s="83"/>
      <c r="M75" s="15"/>
      <c r="O75" s="22"/>
      <c r="P75"/>
      <c r="Q75"/>
      <c r="R75"/>
      <c r="V75" s="15"/>
      <c r="Y75"/>
      <c r="AB75" s="15"/>
      <c r="AF75"/>
    </row>
    <row r="76" spans="2:32" ht="27" x14ac:dyDescent="0.65">
      <c r="B76" s="13">
        <f t="shared" si="1"/>
        <v>13</v>
      </c>
      <c r="C76" s="14" t="str">
        <f t="shared" si="0"/>
        <v>/* 13 */        "¿Por qué he salido del seno de mi madre,",</v>
      </c>
      <c r="D76" s="76" t="s">
        <v>1541</v>
      </c>
      <c r="E76" s="74"/>
      <c r="F76" s="79"/>
      <c r="G76" s="80"/>
      <c r="H76" s="80"/>
      <c r="I76" s="74"/>
      <c r="J76" s="79"/>
      <c r="K76" s="80"/>
      <c r="L76" s="80"/>
      <c r="M76" s="15"/>
      <c r="O76" s="22"/>
      <c r="P76"/>
      <c r="Q76"/>
      <c r="R76"/>
      <c r="V76" s="15"/>
      <c r="Y76"/>
      <c r="AB76" s="15"/>
      <c r="AF76"/>
    </row>
    <row r="77" spans="2:32" ht="27" x14ac:dyDescent="0.65">
      <c r="B77" s="13">
        <f t="shared" si="1"/>
        <v>14</v>
      </c>
      <c r="C77" s="14" t="str">
        <f t="shared" si="0"/>
        <v>/* 14 */        "si sólo debo ver penas y aflicción?",</v>
      </c>
      <c r="D77" s="77" t="s">
        <v>1542</v>
      </c>
      <c r="E77" s="75"/>
      <c r="F77" s="82"/>
      <c r="G77" s="83"/>
      <c r="H77" s="83"/>
      <c r="I77" s="75"/>
      <c r="J77" s="82"/>
      <c r="K77" s="83"/>
      <c r="L77" s="83"/>
      <c r="M77" s="15"/>
      <c r="O77" s="22"/>
      <c r="P77"/>
      <c r="Q77"/>
      <c r="R77"/>
      <c r="V77" s="15"/>
      <c r="Y77"/>
      <c r="AB77" s="15"/>
      <c r="AF77"/>
    </row>
    <row r="78" spans="2:32" ht="27" x14ac:dyDescent="0.65">
      <c r="B78" s="13">
        <f t="shared" si="1"/>
        <v>15</v>
      </c>
      <c r="C78" s="14" t="str">
        <f t="shared" si="0"/>
        <v>/* 15 */        "Cantad himnos al Señor, alabad su Nombre",</v>
      </c>
      <c r="D78" s="76" t="s">
        <v>1543</v>
      </c>
      <c r="E78" s="74" t="s">
        <v>1123</v>
      </c>
      <c r="F78" s="79" t="s">
        <v>1214</v>
      </c>
      <c r="G78" s="80" t="s">
        <v>1117</v>
      </c>
      <c r="H78" s="80">
        <v>7</v>
      </c>
      <c r="I78" s="74" t="s">
        <v>1123</v>
      </c>
      <c r="J78" s="79" t="s">
        <v>1214</v>
      </c>
      <c r="K78" s="80"/>
      <c r="L78" s="80"/>
      <c r="M78" s="15"/>
      <c r="O78" s="22"/>
      <c r="P78"/>
      <c r="Q78"/>
      <c r="R78"/>
      <c r="V78" s="15"/>
      <c r="Y78"/>
      <c r="AB78" s="15"/>
      <c r="AF78"/>
    </row>
    <row r="79" spans="2:32" ht="27" x14ac:dyDescent="0.65">
      <c r="B79" s="13">
        <f t="shared" si="1"/>
        <v>16</v>
      </c>
      <c r="C79" s="14" t="str">
        <f t="shared" si="0"/>
        <v>/* 16 */        "que ha salvado la vida de este pobre.",</v>
      </c>
      <c r="D79" s="77" t="s">
        <v>1544</v>
      </c>
      <c r="E79" s="75" t="s">
        <v>1150</v>
      </c>
      <c r="F79" s="82" t="s">
        <v>1117</v>
      </c>
      <c r="G79" s="83">
        <v>7</v>
      </c>
      <c r="H79" s="83"/>
      <c r="I79" s="75"/>
      <c r="J79" s="82"/>
      <c r="K79" s="83"/>
      <c r="L79" s="83"/>
      <c r="M79" s="15"/>
      <c r="O79" s="22"/>
      <c r="P79"/>
      <c r="Q79"/>
      <c r="R79"/>
      <c r="V79" s="15"/>
      <c r="Y79"/>
      <c r="AB79" s="15"/>
      <c r="AF79"/>
    </row>
    <row r="80" spans="2:32" ht="27" x14ac:dyDescent="0.65">
      <c r="B80" s="13">
        <f t="shared" si="1"/>
        <v>17</v>
      </c>
      <c r="C80" s="14" t="str">
        <f t="shared" si="0"/>
        <v/>
      </c>
      <c r="D80" s="76"/>
      <c r="E80" s="74"/>
      <c r="F80" s="79"/>
      <c r="G80" s="80"/>
      <c r="H80" s="80"/>
      <c r="I80" s="74"/>
      <c r="J80" s="79"/>
      <c r="K80" s="80"/>
      <c r="L80" s="80"/>
      <c r="M80" s="15"/>
      <c r="O80" s="22"/>
      <c r="P80"/>
      <c r="Q80"/>
      <c r="R80"/>
      <c r="V80" s="15"/>
      <c r="Y80"/>
      <c r="AB80" s="15"/>
      <c r="AF80"/>
    </row>
    <row r="81" spans="1:32" ht="27" x14ac:dyDescent="0.65">
      <c r="B81" s="13">
        <f t="shared" si="1"/>
        <v>18</v>
      </c>
      <c r="C81" s="14" t="str">
        <f t="shared" si="0"/>
        <v/>
      </c>
      <c r="D81" s="77"/>
      <c r="E81" s="75"/>
      <c r="F81" s="82"/>
      <c r="G81" s="83"/>
      <c r="H81" s="83"/>
      <c r="I81" s="75"/>
      <c r="J81" s="82"/>
      <c r="K81" s="83"/>
      <c r="L81" s="83"/>
      <c r="M81" s="15"/>
      <c r="O81" s="22"/>
      <c r="P81"/>
      <c r="Q81"/>
      <c r="R81"/>
      <c r="V81" s="15"/>
      <c r="Y81"/>
      <c r="AB81" s="15"/>
      <c r="AF81"/>
    </row>
    <row r="82" spans="1:32" ht="27" x14ac:dyDescent="0.65">
      <c r="B82" s="13">
        <f t="shared" si="1"/>
        <v>19</v>
      </c>
      <c r="C82" s="14" t="str">
        <f t="shared" si="0"/>
        <v/>
      </c>
      <c r="D82" s="76"/>
      <c r="E82" s="74"/>
      <c r="F82" s="79"/>
      <c r="G82" s="80"/>
      <c r="H82" s="80"/>
      <c r="I82" s="74"/>
      <c r="J82" s="79"/>
      <c r="K82" s="80"/>
      <c r="L82" s="80"/>
      <c r="M82" s="15"/>
      <c r="O82" s="22"/>
      <c r="P82"/>
      <c r="Q82"/>
      <c r="R82"/>
      <c r="V82" s="15"/>
      <c r="Y82"/>
      <c r="AB82" s="15"/>
      <c r="AF82"/>
    </row>
    <row r="83" spans="1:32" ht="27" x14ac:dyDescent="0.65">
      <c r="B83" s="13">
        <f t="shared" si="1"/>
        <v>20</v>
      </c>
      <c r="C83" s="14" t="str">
        <f t="shared" si="0"/>
        <v/>
      </c>
      <c r="D83" s="77"/>
      <c r="E83" s="75"/>
      <c r="F83" s="82"/>
      <c r="G83" s="83"/>
      <c r="H83" s="83"/>
      <c r="I83" s="75"/>
      <c r="J83" s="82"/>
      <c r="K83" s="83"/>
      <c r="L83" s="83"/>
      <c r="M83" s="15"/>
      <c r="O83" s="22"/>
      <c r="P83"/>
      <c r="Q83"/>
      <c r="R83"/>
      <c r="V83" s="15"/>
      <c r="Y83"/>
      <c r="AB83" s="15"/>
      <c r="AF83"/>
    </row>
    <row r="84" spans="1:32" ht="27" x14ac:dyDescent="0.65">
      <c r="B84" s="13">
        <f t="shared" si="1"/>
        <v>21</v>
      </c>
      <c r="C84" s="14" t="str">
        <f t="shared" si="0"/>
        <v/>
      </c>
      <c r="D84" s="76"/>
      <c r="E84" s="74"/>
      <c r="F84" s="79"/>
      <c r="G84" s="80"/>
      <c r="H84" s="80"/>
      <c r="I84" s="74"/>
      <c r="J84" s="79"/>
      <c r="K84" s="80"/>
      <c r="L84" s="80"/>
      <c r="M84" s="15"/>
      <c r="O84" s="22"/>
      <c r="P84"/>
      <c r="Q84"/>
      <c r="R84"/>
      <c r="V84" s="15"/>
      <c r="Y84"/>
      <c r="AB84" s="15"/>
      <c r="AF84"/>
    </row>
    <row r="85" spans="1:32" ht="27" x14ac:dyDescent="0.65">
      <c r="B85" s="13">
        <f t="shared" si="1"/>
        <v>22</v>
      </c>
      <c r="C85" s="14" t="str">
        <f t="shared" si="0"/>
        <v/>
      </c>
      <c r="D85" s="77"/>
      <c r="E85" s="75"/>
      <c r="F85" s="82"/>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[ac("La", "cp14","m"), ac("Mi","cp90","7")],</v>
      </c>
      <c r="D96" s="14" t="str">
        <f>IF(D64="","","hay letras")</f>
        <v>hay letras</v>
      </c>
      <c r="E96" s="73" t="s">
        <v>1211</v>
      </c>
      <c r="F96" s="21" t="str">
        <f>IF(E64="","",E64)</f>
        <v>La</v>
      </c>
      <c r="G96" s="44" t="s">
        <v>1212</v>
      </c>
      <c r="H96" s="21" t="str">
        <f>IF(F96="","","14")</f>
        <v>14</v>
      </c>
      <c r="I96" s="44" t="s">
        <v>1213</v>
      </c>
      <c r="J96" s="21" t="str">
        <f>IF(F64="","",F64)</f>
        <v>m</v>
      </c>
      <c r="K96" s="73" t="str">
        <f>IF(F96&lt;&gt;"",IF(L96="",""")],","""), ac("""),"")</f>
        <v>"), ac("</v>
      </c>
      <c r="L96" s="47" t="str">
        <f>IF(G64="","",G64)</f>
        <v>Mi</v>
      </c>
      <c r="M96" s="52" t="str">
        <f t="shared" ref="M96:M122" si="4">IF(L96="","",""",""")</f>
        <v>","</v>
      </c>
      <c r="N96" s="53" t="str">
        <f t="shared" ref="N96:N122" si="5">IF(L96="","","cp")</f>
        <v>cp</v>
      </c>
      <c r="O96" s="47" t="str">
        <f>IF(L96="","","90")</f>
        <v>90</v>
      </c>
      <c r="P96" s="49" t="str">
        <f t="shared" ref="P96:P122" si="6">IF(L96="","",""",""")</f>
        <v>","</v>
      </c>
      <c r="Q96" s="25">
        <f>IF(H64="","",H64)</f>
        <v>7</v>
      </c>
      <c r="R96" s="73" t="str">
        <f>IF(L96&lt;&gt;"",IF(S96="",""")],","""), ac("""),"")</f>
        <v>")],</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[ac("La", "cp14","m")],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v>
      </c>
      <c r="L97" s="47" t="str">
        <f t="shared" ref="L97:L122" si="16">IF(G65="","",G65)</f>
        <v/>
      </c>
      <c r="M97" s="52" t="str">
        <f t="shared" si="4"/>
        <v/>
      </c>
      <c r="N97" s="53" t="str">
        <f t="shared" si="5"/>
        <v/>
      </c>
      <c r="O97" s="47" t="str">
        <f t="shared" ref="O97:O122" si="17">IF(L97="","","90")</f>
        <v/>
      </c>
      <c r="P97" s="49" t="str">
        <f t="shared" si="6"/>
        <v/>
      </c>
      <c r="Q97" s="25" t="str">
        <f t="shared" ref="Q97:Q122" si="18">IF(H65="","",H65)</f>
        <v/>
      </c>
      <c r="R97" s="73" t="str">
        <f t="shared" ref="R97:R122" si="19">IF(L97&lt;&gt;"",IF(S97="",""")],","""), ac("""),"")</f>
        <v/>
      </c>
      <c r="S97" s="21" t="str">
        <f t="shared" ref="S97:S122" si="20">IF(I65="","",I65)</f>
        <v/>
      </c>
      <c r="T97" s="21" t="str">
        <f t="shared" si="7"/>
        <v/>
      </c>
      <c r="U97" s="21" t="str">
        <f t="shared" ref="U97:U122" si="21">IF(S97="","","cp")</f>
        <v/>
      </c>
      <c r="V97" s="21" t="str">
        <f t="shared" ref="V97:V122" si="22">IF(S97="","","150")</f>
        <v/>
      </c>
      <c r="W97" s="21" t="str">
        <f t="shared" ref="W97:W122" si="23">IF(S97="","",""",""")</f>
        <v/>
      </c>
      <c r="X97" s="21" t="str">
        <f t="shared" ref="X97:X122" si="24">IF(J65="","",J65)</f>
        <v/>
      </c>
      <c r="Y97" s="73" t="str">
        <f t="shared" si="8"/>
        <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[ac("Mi", "cp14","7"), ac("La","cp90","m")],</v>
      </c>
      <c r="D98" s="14" t="str">
        <f t="shared" si="12"/>
        <v>hay letras</v>
      </c>
      <c r="E98" s="73" t="s">
        <v>1211</v>
      </c>
      <c r="F98" s="21" t="str">
        <f t="shared" si="13"/>
        <v>Mi</v>
      </c>
      <c r="G98" s="44" t="s">
        <v>1212</v>
      </c>
      <c r="H98" s="21" t="str">
        <f t="shared" si="14"/>
        <v>14</v>
      </c>
      <c r="I98" s="44" t="s">
        <v>1213</v>
      </c>
      <c r="J98" s="21">
        <f t="shared" si="15"/>
        <v>7</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[ac("Mi", "cp14","7")],</v>
      </c>
      <c r="D99" s="14" t="str">
        <f t="shared" si="12"/>
        <v>hay letras</v>
      </c>
      <c r="E99" s="73" t="s">
        <v>1211</v>
      </c>
      <c r="F99" s="21" t="str">
        <f t="shared" si="13"/>
        <v>Mi</v>
      </c>
      <c r="G99" s="44" t="s">
        <v>1212</v>
      </c>
      <c r="H99" s="21" t="str">
        <f t="shared" si="14"/>
        <v>14</v>
      </c>
      <c r="I99" s="44" t="s">
        <v>1213</v>
      </c>
      <c r="J99" s="21">
        <f t="shared" si="15"/>
        <v>7</v>
      </c>
      <c r="K99" s="73" t="str">
        <f t="shared" si="31"/>
        <v>")],</v>
      </c>
      <c r="L99" s="47" t="str">
        <f t="shared" si="16"/>
        <v/>
      </c>
      <c r="M99" s="52" t="str">
        <f t="shared" si="4"/>
        <v/>
      </c>
      <c r="N99" s="53" t="str">
        <f t="shared" si="5"/>
        <v/>
      </c>
      <c r="O99" s="47" t="str">
        <f t="shared" si="17"/>
        <v/>
      </c>
      <c r="P99" s="49" t="str">
        <f t="shared" si="6"/>
        <v/>
      </c>
      <c r="Q99" s="25" t="str">
        <f t="shared" si="18"/>
        <v/>
      </c>
      <c r="R99" s="73" t="str">
        <f t="shared" si="19"/>
        <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[ac("La", "cp14","m")],</v>
      </c>
      <c r="D100" s="14" t="str">
        <f t="shared" si="12"/>
        <v>hay letras</v>
      </c>
      <c r="E100" s="73" t="s">
        <v>1211</v>
      </c>
      <c r="F100" s="21" t="str">
        <f t="shared" si="13"/>
        <v>La</v>
      </c>
      <c r="G100" s="39" t="s">
        <v>1212</v>
      </c>
      <c r="H100" s="21" t="str">
        <f t="shared" si="14"/>
        <v>14</v>
      </c>
      <c r="I100" s="39" t="s">
        <v>1213</v>
      </c>
      <c r="J100" s="21" t="str">
        <f t="shared" si="15"/>
        <v>m</v>
      </c>
      <c r="K100" s="73" t="str">
        <f t="shared" si="31"/>
        <v>")],</v>
      </c>
      <c r="L100" s="47" t="str">
        <f t="shared" si="16"/>
        <v/>
      </c>
      <c r="M100" s="52" t="str">
        <f t="shared" si="4"/>
        <v/>
      </c>
      <c r="N100" s="53" t="str">
        <f t="shared" si="5"/>
        <v/>
      </c>
      <c r="O100" s="47" t="str">
        <f t="shared" si="17"/>
        <v/>
      </c>
      <c r="P100" s="49" t="str">
        <f t="shared" si="6"/>
        <v/>
      </c>
      <c r="Q100" s="25" t="str">
        <f t="shared" si="18"/>
        <v/>
      </c>
      <c r="R100" s="73" t="str">
        <f t="shared" si="19"/>
        <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[ac("Mi", "cp14","7")],</v>
      </c>
      <c r="D101" s="14" t="str">
        <f t="shared" si="12"/>
        <v>hay letras</v>
      </c>
      <c r="E101" s="73" t="s">
        <v>1211</v>
      </c>
      <c r="F101" s="24" t="str">
        <f t="shared" si="13"/>
        <v>Mi</v>
      </c>
      <c r="G101" s="40" t="s">
        <v>1212</v>
      </c>
      <c r="H101" s="21" t="str">
        <f t="shared" si="14"/>
        <v>14</v>
      </c>
      <c r="I101" s="40" t="s">
        <v>1213</v>
      </c>
      <c r="J101" s="24">
        <f t="shared" si="15"/>
        <v>7</v>
      </c>
      <c r="K101" s="73" t="str">
        <f t="shared" si="31"/>
        <v>")],</v>
      </c>
      <c r="L101" s="48" t="str">
        <f t="shared" si="16"/>
        <v/>
      </c>
      <c r="M101" s="54" t="str">
        <f t="shared" si="4"/>
        <v/>
      </c>
      <c r="N101" s="55" t="str">
        <f t="shared" si="5"/>
        <v/>
      </c>
      <c r="O101" s="48" t="str">
        <f t="shared" si="17"/>
        <v/>
      </c>
      <c r="P101" s="41" t="str">
        <f t="shared" si="6"/>
        <v/>
      </c>
      <c r="Q101" s="26" t="str">
        <f t="shared" si="18"/>
        <v/>
      </c>
      <c r="R101" s="73" t="str">
        <f t="shared" si="19"/>
        <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7 */   [ac("", "cp0","")],</v>
      </c>
      <c r="D102" s="14" t="str">
        <f t="shared" si="12"/>
        <v>hay letras</v>
      </c>
      <c r="E102" s="73" t="s">
        <v>1211</v>
      </c>
      <c r="F102" s="21" t="str">
        <f t="shared" si="13"/>
        <v/>
      </c>
      <c r="G102" s="39" t="s">
        <v>1212</v>
      </c>
      <c r="H102" s="21" t="str">
        <f t="shared" si="14"/>
        <v/>
      </c>
      <c r="I102" s="39" t="s">
        <v>1213</v>
      </c>
      <c r="J102" s="21" t="str">
        <f t="shared" si="15"/>
        <v/>
      </c>
      <c r="K102" s="73" t="str">
        <f t="shared" si="31"/>
        <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8*/      [ac("Fa", "cp14",""), ac("Mi","cp90","")],</v>
      </c>
      <c r="D103" s="14" t="str">
        <f t="shared" si="12"/>
        <v>hay letras</v>
      </c>
      <c r="E103" s="73" t="s">
        <v>1211</v>
      </c>
      <c r="F103" s="24" t="str">
        <f t="shared" si="13"/>
        <v>Fa</v>
      </c>
      <c r="G103" s="40" t="s">
        <v>1212</v>
      </c>
      <c r="H103" s="21" t="str">
        <f t="shared" si="14"/>
        <v>14</v>
      </c>
      <c r="I103" s="40" t="s">
        <v>1213</v>
      </c>
      <c r="J103" s="24" t="str">
        <f t="shared" si="15"/>
        <v/>
      </c>
      <c r="K103" s="73" t="str">
        <f t="shared" si="31"/>
        <v>"), ac("</v>
      </c>
      <c r="L103" s="48" t="str">
        <f t="shared" si="16"/>
        <v>Mi</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9*/      [ac("Mi", "cp14","7")],</v>
      </c>
      <c r="D104" s="14" t="str">
        <f t="shared" si="12"/>
        <v>hay letras</v>
      </c>
      <c r="E104" s="73" t="s">
        <v>1211</v>
      </c>
      <c r="F104" s="21" t="str">
        <f t="shared" si="13"/>
        <v>Mi</v>
      </c>
      <c r="G104" s="39" t="s">
        <v>1212</v>
      </c>
      <c r="H104" s="21" t="str">
        <f t="shared" si="14"/>
        <v>14</v>
      </c>
      <c r="I104" s="39" t="s">
        <v>1213</v>
      </c>
      <c r="J104" s="21">
        <f t="shared" si="15"/>
        <v>7</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10 */   [ac("", "cp0","")],</v>
      </c>
      <c r="D105" s="14" t="str">
        <f t="shared" si="12"/>
        <v>hay letras</v>
      </c>
      <c r="E105" s="73" t="s">
        <v>1211</v>
      </c>
      <c r="F105" s="24" t="str">
        <f t="shared" si="13"/>
        <v/>
      </c>
      <c r="G105" s="40" t="s">
        <v>1212</v>
      </c>
      <c r="H105" s="21" t="str">
        <f t="shared" si="14"/>
        <v/>
      </c>
      <c r="I105" s="40" t="s">
        <v>1213</v>
      </c>
      <c r="J105" s="24" t="str">
        <f t="shared" si="15"/>
        <v/>
      </c>
      <c r="K105" s="73" t="str">
        <f t="shared" si="31"/>
        <v/>
      </c>
      <c r="L105" s="48" t="str">
        <f t="shared" si="16"/>
        <v/>
      </c>
      <c r="M105" s="54" t="str">
        <f t="shared" si="4"/>
        <v/>
      </c>
      <c r="N105" s="55" t="str">
        <f t="shared" si="5"/>
        <v/>
      </c>
      <c r="O105" s="48" t="str">
        <f t="shared" si="17"/>
        <v/>
      </c>
      <c r="P105" s="41" t="str">
        <f t="shared" si="6"/>
        <v/>
      </c>
      <c r="Q105" s="26" t="str">
        <f t="shared" si="18"/>
        <v/>
      </c>
      <c r="R105" s="73" t="str">
        <f t="shared" si="19"/>
        <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11 */   [ac("", "cp0","")],</v>
      </c>
      <c r="D106" s="14" t="str">
        <f t="shared" si="12"/>
        <v>hay letras</v>
      </c>
      <c r="E106" s="73" t="s">
        <v>1211</v>
      </c>
      <c r="F106" s="21" t="str">
        <f t="shared" si="13"/>
        <v/>
      </c>
      <c r="G106" s="39" t="s">
        <v>1212</v>
      </c>
      <c r="H106" s="21" t="str">
        <f t="shared" si="14"/>
        <v/>
      </c>
      <c r="I106" s="39" t="s">
        <v>1213</v>
      </c>
      <c r="J106" s="21" t="str">
        <f t="shared" si="15"/>
        <v/>
      </c>
      <c r="K106" s="73" t="str">
        <f t="shared" si="31"/>
        <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12 */   [ac("", "cp0","")],</v>
      </c>
      <c r="D107" s="14" t="str">
        <f t="shared" si="12"/>
        <v>hay letras</v>
      </c>
      <c r="E107" s="73" t="s">
        <v>1211</v>
      </c>
      <c r="F107" s="24" t="str">
        <f t="shared" si="13"/>
        <v/>
      </c>
      <c r="G107" s="40" t="s">
        <v>1212</v>
      </c>
      <c r="H107" s="21" t="str">
        <f t="shared" si="14"/>
        <v/>
      </c>
      <c r="I107" s="40" t="s">
        <v>1213</v>
      </c>
      <c r="J107" s="24" t="str">
        <f t="shared" si="15"/>
        <v/>
      </c>
      <c r="K107" s="73" t="str">
        <f t="shared" si="31"/>
        <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13 */   [ac("", "cp0","")],</v>
      </c>
      <c r="D108" s="14" t="str">
        <f t="shared" si="12"/>
        <v>hay letras</v>
      </c>
      <c r="E108" s="73" t="s">
        <v>1211</v>
      </c>
      <c r="F108" s="21" t="str">
        <f t="shared" si="13"/>
        <v/>
      </c>
      <c r="G108" s="39" t="s">
        <v>1212</v>
      </c>
      <c r="H108" s="21" t="str">
        <f t="shared" si="14"/>
        <v/>
      </c>
      <c r="I108" s="39" t="s">
        <v>1213</v>
      </c>
      <c r="J108" s="21" t="str">
        <f t="shared" si="15"/>
        <v/>
      </c>
      <c r="K108" s="73" t="str">
        <f t="shared" si="31"/>
        <v/>
      </c>
      <c r="L108" s="47" t="str">
        <f t="shared" si="16"/>
        <v/>
      </c>
      <c r="M108" s="52" t="str">
        <f t="shared" si="4"/>
        <v/>
      </c>
      <c r="N108" s="53" t="str">
        <f t="shared" si="5"/>
        <v/>
      </c>
      <c r="O108" s="47" t="str">
        <f t="shared" si="17"/>
        <v/>
      </c>
      <c r="P108" s="49" t="str">
        <f t="shared" si="6"/>
        <v/>
      </c>
      <c r="Q108" s="25" t="str">
        <f t="shared" si="18"/>
        <v/>
      </c>
      <c r="R108" s="73" t="str">
        <f t="shared" si="19"/>
        <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14 */   [ac("", "cp0","")],</v>
      </c>
      <c r="D109" s="14" t="str">
        <f t="shared" si="12"/>
        <v>hay letras</v>
      </c>
      <c r="E109" s="73" t="s">
        <v>1211</v>
      </c>
      <c r="F109" s="24" t="str">
        <f t="shared" si="13"/>
        <v/>
      </c>
      <c r="G109" s="40" t="s">
        <v>1212</v>
      </c>
      <c r="H109" s="21" t="str">
        <f t="shared" si="14"/>
        <v/>
      </c>
      <c r="I109" s="40" t="s">
        <v>1213</v>
      </c>
      <c r="J109" s="24" t="str">
        <f t="shared" si="15"/>
        <v/>
      </c>
      <c r="K109" s="73" t="str">
        <f t="shared" si="31"/>
        <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15*/      [ac("La", "cp14","m"), ac("Mi","cp90","7"), ac("La","cp150","m")],</v>
      </c>
      <c r="D110" s="14" t="str">
        <f t="shared" si="12"/>
        <v>hay letras</v>
      </c>
      <c r="E110" s="73" t="s">
        <v>1211</v>
      </c>
      <c r="F110" s="21" t="str">
        <f t="shared" si="13"/>
        <v>La</v>
      </c>
      <c r="G110" s="39" t="s">
        <v>1212</v>
      </c>
      <c r="H110" s="21" t="str">
        <f t="shared" si="14"/>
        <v>14</v>
      </c>
      <c r="I110" s="39" t="s">
        <v>1213</v>
      </c>
      <c r="J110" s="21" t="str">
        <f t="shared" si="15"/>
        <v>m</v>
      </c>
      <c r="K110" s="73" t="str">
        <f t="shared" si="31"/>
        <v>"), ac("</v>
      </c>
      <c r="L110" s="47" t="str">
        <f t="shared" si="16"/>
        <v>Mi</v>
      </c>
      <c r="M110" s="52" t="str">
        <f t="shared" si="4"/>
        <v>","</v>
      </c>
      <c r="N110" s="53" t="str">
        <f t="shared" si="5"/>
        <v>cp</v>
      </c>
      <c r="O110" s="47" t="str">
        <f t="shared" si="17"/>
        <v>90</v>
      </c>
      <c r="P110" s="49" t="str">
        <f t="shared" si="6"/>
        <v>","</v>
      </c>
      <c r="Q110" s="25">
        <f t="shared" si="18"/>
        <v>7</v>
      </c>
      <c r="R110" s="73" t="str">
        <f t="shared" si="19"/>
        <v>"), ac("</v>
      </c>
      <c r="S110" s="21" t="str">
        <f t="shared" si="20"/>
        <v>La</v>
      </c>
      <c r="T110" s="21" t="str">
        <f t="shared" si="7"/>
        <v>","</v>
      </c>
      <c r="U110" s="21" t="str">
        <f t="shared" si="21"/>
        <v>cp</v>
      </c>
      <c r="V110" s="21" t="str">
        <f t="shared" si="22"/>
        <v>150</v>
      </c>
      <c r="W110" s="21" t="str">
        <f t="shared" si="23"/>
        <v>","</v>
      </c>
      <c r="X110" s="21" t="str">
        <f t="shared" si="24"/>
        <v>m</v>
      </c>
      <c r="Y110" s="73" t="str">
        <f t="shared" si="8"/>
        <v>")],</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16*/      [ac("Fa", "cp14","Mi"), ac("7","cp90","")],</v>
      </c>
      <c r="D111" s="14" t="str">
        <f t="shared" si="12"/>
        <v>hay letras</v>
      </c>
      <c r="E111" s="73" t="s">
        <v>1211</v>
      </c>
      <c r="F111" s="24" t="str">
        <f>IF(E79="","",E79)</f>
        <v>Fa</v>
      </c>
      <c r="G111" s="40" t="s">
        <v>1212</v>
      </c>
      <c r="H111" s="21" t="str">
        <f t="shared" si="14"/>
        <v>14</v>
      </c>
      <c r="I111" s="40" t="s">
        <v>1213</v>
      </c>
      <c r="J111" s="24" t="str">
        <f t="shared" si="15"/>
        <v>Mi</v>
      </c>
      <c r="K111" s="73" t="str">
        <f t="shared" si="31"/>
        <v>"), ac("</v>
      </c>
      <c r="L111" s="48">
        <f t="shared" si="16"/>
        <v>7</v>
      </c>
      <c r="M111" s="54" t="str">
        <f t="shared" si="4"/>
        <v>","</v>
      </c>
      <c r="N111" s="55" t="str">
        <f t="shared" si="5"/>
        <v>cp</v>
      </c>
      <c r="O111" s="48" t="str">
        <f t="shared" si="17"/>
        <v>90</v>
      </c>
      <c r="P111" s="41" t="str">
        <f t="shared" si="6"/>
        <v>","</v>
      </c>
      <c r="Q111" s="26" t="str">
        <f t="shared" si="18"/>
        <v/>
      </c>
      <c r="R111" s="73" t="str">
        <f t="shared" si="19"/>
        <v>")],</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c>
      <c r="D112" s="14" t="str">
        <f t="shared" si="12"/>
        <v/>
      </c>
      <c r="E112" s="73" t="s">
        <v>1211</v>
      </c>
      <c r="F112" s="21" t="str">
        <f t="shared" si="13"/>
        <v/>
      </c>
      <c r="G112" s="39" t="s">
        <v>1212</v>
      </c>
      <c r="H112" s="21" t="str">
        <f t="shared" si="14"/>
        <v/>
      </c>
      <c r="I112" s="39" t="s">
        <v>1213</v>
      </c>
      <c r="J112" s="21" t="str">
        <f t="shared" si="15"/>
        <v/>
      </c>
      <c r="K112" s="73" t="str">
        <f t="shared" si="31"/>
        <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"ME HAS SEDUCIDO, SEÑOR,",</v>
      </c>
      <c r="D127" s="76" t="s">
        <v>1545</v>
      </c>
      <c r="E127" s="74" t="s">
        <v>1123</v>
      </c>
      <c r="F127" s="79" t="s">
        <v>1214</v>
      </c>
      <c r="G127" s="80" t="s">
        <v>1117</v>
      </c>
      <c r="H127" s="81">
        <v>7</v>
      </c>
      <c r="I127" s="74"/>
      <c r="J127" s="79"/>
      <c r="K127" s="81"/>
      <c r="L127" s="81"/>
      <c r="O127"/>
      <c r="P127"/>
      <c r="Q127"/>
      <c r="R127"/>
      <c r="V127" s="15"/>
      <c r="Y127"/>
      <c r="AB127" s="15"/>
      <c r="AF127"/>
    </row>
    <row r="128" spans="1:32" ht="27" x14ac:dyDescent="0.65">
      <c r="B128" s="13">
        <f>+B127+1</f>
        <v>2</v>
      </c>
      <c r="C128" s="14" t="str">
        <f t="shared" si="33"/>
        <v>/* 2 */        "Y ME HE DEJADO SEDUCIR.",</v>
      </c>
      <c r="D128" s="77" t="s">
        <v>1546</v>
      </c>
      <c r="E128" s="75" t="s">
        <v>1123</v>
      </c>
      <c r="F128" s="82" t="s">
        <v>1214</v>
      </c>
      <c r="G128" s="83"/>
      <c r="H128" s="84"/>
      <c r="I128" s="75"/>
      <c r="J128" s="82"/>
      <c r="K128" s="84"/>
      <c r="L128" s="84"/>
      <c r="O128"/>
      <c r="P128"/>
      <c r="Q128"/>
      <c r="R128"/>
      <c r="V128" s="15"/>
      <c r="Y128"/>
      <c r="AB128" s="15"/>
      <c r="AF128"/>
    </row>
    <row r="129" spans="2:32" ht="27" x14ac:dyDescent="0.65">
      <c r="B129" s="13">
        <f t="shared" ref="B129:B166" si="34">+B128+1</f>
        <v>3</v>
      </c>
      <c r="C129" s="14" t="str">
        <f t="shared" si="33"/>
        <v>/* 3 */        "HAS LUCHADO CONMIGO",</v>
      </c>
      <c r="D129" s="76" t="s">
        <v>1547</v>
      </c>
      <c r="E129" s="74" t="s">
        <v>1117</v>
      </c>
      <c r="F129" s="79">
        <v>7</v>
      </c>
      <c r="G129" s="80"/>
      <c r="H129" s="81"/>
      <c r="I129" s="74"/>
      <c r="J129" s="79"/>
      <c r="K129" s="81"/>
      <c r="L129" s="81"/>
      <c r="O129"/>
      <c r="P129"/>
      <c r="Q129"/>
      <c r="R129"/>
      <c r="V129" s="15"/>
      <c r="Y129"/>
      <c r="AB129" s="15"/>
      <c r="AF129"/>
    </row>
    <row r="130" spans="2:32" ht="27" x14ac:dyDescent="0.65">
      <c r="B130" s="13">
        <f t="shared" si="34"/>
        <v>4</v>
      </c>
      <c r="C130" s="14" t="str">
        <f t="shared" si="33"/>
        <v>/* 4 */        "Y ME HAS VENCIDO.",</v>
      </c>
      <c r="D130" s="77" t="s">
        <v>1548</v>
      </c>
      <c r="E130" s="75" t="s">
        <v>1123</v>
      </c>
      <c r="F130" s="82" t="s">
        <v>1214</v>
      </c>
      <c r="G130" s="83"/>
      <c r="H130" s="84"/>
      <c r="I130" s="75"/>
      <c r="J130" s="82"/>
      <c r="K130" s="84"/>
      <c r="L130" s="84"/>
      <c r="O130"/>
      <c r="P130"/>
      <c r="Q130"/>
      <c r="R130"/>
      <c r="V130" s="15"/>
      <c r="Y130"/>
      <c r="AB130" s="15"/>
      <c r="AF130"/>
    </row>
    <row r="131" spans="2:32" ht="27" x14ac:dyDescent="0.65">
      <c r="B131" s="13">
        <f t="shared" si="34"/>
        <v>5</v>
      </c>
      <c r="C131" s="14" t="str">
        <f t="shared" si="33"/>
        <v>/* 5 */        "HAS SIDO MÁS FUERTE QUE YO,",</v>
      </c>
      <c r="D131" s="76" t="s">
        <v>1549</v>
      </c>
      <c r="E131" s="74" t="s">
        <v>1150</v>
      </c>
      <c r="F131" s="79"/>
      <c r="G131" s="80"/>
      <c r="H131" s="81"/>
      <c r="I131" s="74"/>
      <c r="J131" s="79"/>
      <c r="K131" s="81"/>
      <c r="L131" s="81"/>
      <c r="O131"/>
      <c r="P131"/>
      <c r="Q131"/>
      <c r="R131"/>
      <c r="V131" s="15"/>
      <c r="Y131"/>
      <c r="AB131" s="15"/>
      <c r="AF131"/>
    </row>
    <row r="132" spans="2:32" ht="27" x14ac:dyDescent="0.65">
      <c r="B132" s="13">
        <f t="shared" si="34"/>
        <v>6</v>
      </c>
      <c r="C132" s="14" t="str">
        <f t="shared" si="33"/>
        <v>/* 6 */        "ME HAS PODIDO.",</v>
      </c>
      <c r="D132" s="77" t="s">
        <v>1550</v>
      </c>
      <c r="E132" s="75" t="s">
        <v>1117</v>
      </c>
      <c r="F132" s="82">
        <v>7</v>
      </c>
      <c r="G132" s="83"/>
      <c r="H132" s="84"/>
      <c r="I132" s="75"/>
      <c r="J132" s="82"/>
      <c r="K132" s="84"/>
      <c r="L132" s="84"/>
      <c r="M132" s="22"/>
      <c r="O132"/>
      <c r="P132"/>
      <c r="Q132"/>
      <c r="R132"/>
      <c r="V132" s="15"/>
      <c r="Y132"/>
      <c r="AB132" s="15"/>
      <c r="AF132"/>
    </row>
    <row r="133" spans="2:32" ht="27" x14ac:dyDescent="0.65">
      <c r="B133" s="13">
        <f t="shared" si="34"/>
        <v>7</v>
      </c>
      <c r="C133" s="14" t="str">
        <f t="shared" si="33"/>
        <v>/* 7 */        "MAS EN MI CORAZÓN",</v>
      </c>
      <c r="D133" s="76" t="s">
        <v>1551</v>
      </c>
      <c r="E133" s="74" t="s">
        <v>1117</v>
      </c>
      <c r="F133" s="79">
        <v>7</v>
      </c>
      <c r="G133" s="80"/>
      <c r="H133" s="81"/>
      <c r="I133" s="74"/>
      <c r="J133" s="79"/>
      <c r="K133" s="81"/>
      <c r="L133" s="81"/>
      <c r="M133" s="22"/>
      <c r="O133"/>
      <c r="P133"/>
      <c r="Q133"/>
      <c r="R133"/>
      <c r="V133" s="15"/>
      <c r="Y133"/>
      <c r="AB133" s="15"/>
      <c r="AF133"/>
    </row>
    <row r="134" spans="2:32" ht="27" x14ac:dyDescent="0.65">
      <c r="B134" s="13">
        <f t="shared" si="34"/>
        <v>8</v>
      </c>
      <c r="C134" s="14" t="str">
        <f t="shared" si="33"/>
        <v>/* 8 */        "HABÍA UN FUEGO ARDIENTE,",</v>
      </c>
      <c r="D134" s="77" t="s">
        <v>1552</v>
      </c>
      <c r="E134" s="75"/>
      <c r="F134" s="82"/>
      <c r="G134" s="83"/>
      <c r="H134" s="84"/>
      <c r="I134" s="75"/>
      <c r="J134" s="82"/>
      <c r="K134" s="84"/>
      <c r="L134" s="84"/>
      <c r="M134" s="22"/>
      <c r="O134"/>
      <c r="P134"/>
      <c r="Q134"/>
      <c r="R134"/>
      <c r="V134" s="15"/>
      <c r="Y134"/>
      <c r="AB134" s="15"/>
      <c r="AF134"/>
    </row>
    <row r="135" spans="2:32" ht="27" x14ac:dyDescent="0.65">
      <c r="B135" s="13">
        <f t="shared" si="34"/>
        <v>9</v>
      </c>
      <c r="C135" s="14" t="str">
        <f t="shared" si="33"/>
        <v>/* 9 */        "QUE CORRÍA POR MIS HUESOS.",</v>
      </c>
      <c r="D135" s="76" t="s">
        <v>1553</v>
      </c>
      <c r="E135" s="74" t="s">
        <v>1150</v>
      </c>
      <c r="F135" s="79"/>
      <c r="G135" s="80" t="s">
        <v>1117</v>
      </c>
      <c r="H135" s="81"/>
      <c r="I135" s="74"/>
      <c r="J135" s="79"/>
      <c r="K135" s="81"/>
      <c r="L135" s="81"/>
      <c r="M135" s="22"/>
      <c r="O135"/>
      <c r="P135"/>
      <c r="Q135"/>
      <c r="R135"/>
      <c r="V135" s="15"/>
      <c r="Y135"/>
      <c r="AB135" s="15"/>
      <c r="AF135"/>
    </row>
    <row r="136" spans="2:32" ht="27" x14ac:dyDescent="0.65">
      <c r="B136" s="13">
        <f t="shared" si="34"/>
        <v>10</v>
      </c>
      <c r="C136" s="14" t="str">
        <f t="shared" si="33"/>
        <v>/* 10 */        "ME HAS SEDUCIDO, SEÑOR,",</v>
      </c>
      <c r="D136" s="77" t="s">
        <v>1545</v>
      </c>
      <c r="E136" s="75" t="s">
        <v>1123</v>
      </c>
      <c r="F136" s="82" t="s">
        <v>1214</v>
      </c>
      <c r="G136" s="83" t="s">
        <v>1117</v>
      </c>
      <c r="H136" s="84">
        <v>7</v>
      </c>
      <c r="I136" s="75"/>
      <c r="J136" s="82"/>
      <c r="K136" s="84"/>
      <c r="L136" s="84"/>
      <c r="M136" s="22"/>
      <c r="O136"/>
      <c r="P136"/>
      <c r="Q136"/>
      <c r="R136"/>
      <c r="V136" s="15"/>
      <c r="Y136"/>
      <c r="AB136" s="15"/>
      <c r="AF136"/>
    </row>
    <row r="137" spans="2:32" ht="27" x14ac:dyDescent="0.65">
      <c r="B137" s="13">
        <f t="shared" si="34"/>
        <v>11</v>
      </c>
      <c r="C137" s="14" t="str">
        <f t="shared" si="33"/>
        <v>/* 11 */        "Y ME HE DEJADO SEDUCIR.",</v>
      </c>
      <c r="D137" s="76" t="s">
        <v>1546</v>
      </c>
      <c r="E137" s="74" t="s">
        <v>1123</v>
      </c>
      <c r="F137" s="79" t="s">
        <v>1214</v>
      </c>
      <c r="G137" s="80"/>
      <c r="H137" s="81"/>
      <c r="I137" s="74"/>
      <c r="J137" s="79"/>
      <c r="K137" s="81"/>
      <c r="L137" s="81"/>
      <c r="M137" s="22"/>
      <c r="O137"/>
      <c r="P137"/>
      <c r="Q137"/>
      <c r="R137"/>
      <c r="V137" s="15"/>
      <c r="Y137"/>
      <c r="AB137" s="15"/>
      <c r="AF137"/>
    </row>
    <row r="138" spans="2:32" ht="27" x14ac:dyDescent="0.65">
      <c r="B138" s="13">
        <f t="shared" si="34"/>
        <v>12</v>
      </c>
      <c r="C138" s="14" t="str">
        <f t="shared" si="33"/>
        <v>/* 12 */        "HAS LUCHADO CONMIGO",</v>
      </c>
      <c r="D138" s="77" t="s">
        <v>1547</v>
      </c>
      <c r="E138" s="75" t="s">
        <v>1117</v>
      </c>
      <c r="F138" s="82">
        <v>7</v>
      </c>
      <c r="G138" s="83"/>
      <c r="H138" s="84"/>
      <c r="I138" s="75"/>
      <c r="J138" s="82"/>
      <c r="K138" s="84"/>
      <c r="L138" s="84"/>
      <c r="M138" s="22"/>
      <c r="O138"/>
      <c r="P138"/>
      <c r="Q138"/>
      <c r="R138"/>
      <c r="V138" s="15"/>
      <c r="Y138"/>
      <c r="AB138" s="15"/>
      <c r="AF138"/>
    </row>
    <row r="139" spans="2:32" ht="27" x14ac:dyDescent="0.65">
      <c r="B139" s="13">
        <f t="shared" si="34"/>
        <v>13</v>
      </c>
      <c r="C139" s="14" t="str">
        <f t="shared" si="33"/>
        <v>/* 13 */        "Y ME HAS VENCIDO.",</v>
      </c>
      <c r="D139" s="76" t="s">
        <v>1548</v>
      </c>
      <c r="E139" s="74" t="s">
        <v>1123</v>
      </c>
      <c r="F139" s="79" t="s">
        <v>1214</v>
      </c>
      <c r="G139" s="80"/>
      <c r="H139" s="81"/>
      <c r="I139" s="74"/>
      <c r="J139" s="79"/>
      <c r="K139" s="81"/>
      <c r="L139" s="81"/>
      <c r="M139" s="22"/>
      <c r="O139"/>
      <c r="P139"/>
      <c r="Q139"/>
      <c r="R139"/>
      <c r="V139" s="15"/>
      <c r="Y139"/>
      <c r="AB139" s="15"/>
      <c r="AF139"/>
    </row>
    <row r="140" spans="2:32" ht="27" x14ac:dyDescent="0.65">
      <c r="B140" s="13">
        <f t="shared" si="34"/>
        <v>14</v>
      </c>
      <c r="C140" s="14" t="str">
        <f t="shared" si="33"/>
        <v>/* 14 */        "HAS SIDO MÁS FUERTE QUE YO,",</v>
      </c>
      <c r="D140" s="77" t="s">
        <v>1549</v>
      </c>
      <c r="E140" s="75" t="s">
        <v>1150</v>
      </c>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15 */        "ME HAS PODIDO.",</v>
      </c>
      <c r="D141" s="76" t="s">
        <v>1550</v>
      </c>
      <c r="E141" s="74" t="s">
        <v>1117</v>
      </c>
      <c r="F141" s="79">
        <v>7</v>
      </c>
      <c r="G141" s="80"/>
      <c r="H141" s="81"/>
      <c r="I141" s="74"/>
      <c r="J141" s="79"/>
      <c r="K141" s="81"/>
      <c r="L141" s="81"/>
      <c r="M141" s="22"/>
      <c r="O141"/>
      <c r="P141"/>
      <c r="Q141"/>
      <c r="R141"/>
      <c r="V141" s="15"/>
      <c r="Y141"/>
      <c r="AB141" s="15"/>
      <c r="AF141"/>
    </row>
    <row r="142" spans="2:32" ht="27" x14ac:dyDescent="0.65">
      <c r="B142" s="13">
        <f t="shared" si="34"/>
        <v>16</v>
      </c>
      <c r="C142" s="14" t="str">
        <f t="shared" si="33"/>
        <v>/* 16 */        "MAS EL SEÑOR ESTÁ CONMIGO,",</v>
      </c>
      <c r="D142" s="77" t="s">
        <v>1554</v>
      </c>
      <c r="E142" s="75" t="s">
        <v>1450</v>
      </c>
      <c r="F142" s="82"/>
      <c r="G142" s="83" t="s">
        <v>1217</v>
      </c>
      <c r="H142" s="84"/>
      <c r="I142" s="75"/>
      <c r="J142" s="82"/>
      <c r="K142" s="84"/>
      <c r="L142" s="84"/>
      <c r="M142" s="22"/>
      <c r="O142"/>
      <c r="P142"/>
      <c r="Q142"/>
      <c r="R142"/>
      <c r="V142" s="15"/>
      <c r="Y142"/>
      <c r="AB142" s="15"/>
      <c r="AF142"/>
    </row>
    <row r="143" spans="2:32" ht="27" x14ac:dyDescent="0.65">
      <c r="B143" s="13">
        <f t="shared" si="34"/>
        <v>17</v>
      </c>
      <c r="C143" s="14" t="str">
        <f t="shared" si="33"/>
        <v>/* 17 */        "COMO UN HÉROE VALEROSO.",</v>
      </c>
      <c r="D143" s="76" t="s">
        <v>1555</v>
      </c>
      <c r="E143" s="74" t="s">
        <v>1450</v>
      </c>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18 */        "MAS EL SEÑOR ESTÁ CONMIGO,",</v>
      </c>
      <c r="D144" s="77" t="s">
        <v>1554</v>
      </c>
      <c r="E144" s="75" t="s">
        <v>1450</v>
      </c>
      <c r="F144" s="82" t="s">
        <v>1217</v>
      </c>
      <c r="G144" s="83"/>
      <c r="H144" s="84"/>
      <c r="I144" s="75"/>
      <c r="J144" s="82"/>
      <c r="K144" s="84"/>
      <c r="L144" s="84"/>
      <c r="M144" s="22"/>
      <c r="O144"/>
      <c r="P144"/>
      <c r="Q144"/>
      <c r="R144"/>
      <c r="V144" s="15"/>
      <c r="Y144"/>
      <c r="AB144" s="15"/>
      <c r="AF144"/>
    </row>
    <row r="145" spans="2:32" ht="27" x14ac:dyDescent="0.65">
      <c r="B145" s="13">
        <f t="shared" si="34"/>
        <v>19</v>
      </c>
      <c r="C145" s="14" t="str">
        <f t="shared" si="33"/>
        <v>/* 19 */        "COMO UN HÉROE VALEROSO.",</v>
      </c>
      <c r="D145" s="76" t="s">
        <v>1555</v>
      </c>
      <c r="E145" s="74" t="s">
        <v>1450</v>
      </c>
      <c r="F145" s="79"/>
      <c r="G145" s="80"/>
      <c r="H145" s="81"/>
      <c r="I145" s="74"/>
      <c r="J145" s="79"/>
      <c r="K145" s="81"/>
      <c r="L145" s="81"/>
      <c r="M145" s="22"/>
      <c r="O145"/>
      <c r="P145"/>
      <c r="Q145"/>
      <c r="R145"/>
      <c r="V145" s="15"/>
      <c r="Y145"/>
      <c r="AB145" s="15"/>
      <c r="AF145"/>
    </row>
    <row r="146" spans="2:32" ht="27" x14ac:dyDescent="0.65">
      <c r="B146" s="13">
        <f t="shared" si="34"/>
        <v>20</v>
      </c>
      <c r="C146" s="14" t="str">
        <f t="shared" si="33"/>
        <v>/* 20 */        "ME HAS SEDUCIDO, SEÑOR,",</v>
      </c>
      <c r="D146" s="77" t="s">
        <v>1545</v>
      </c>
      <c r="E146" s="75" t="s">
        <v>1123</v>
      </c>
      <c r="F146" s="82" t="s">
        <v>1214</v>
      </c>
      <c r="G146" s="83" t="s">
        <v>1117</v>
      </c>
      <c r="H146" s="84">
        <v>7</v>
      </c>
      <c r="I146" s="75"/>
      <c r="J146" s="82"/>
      <c r="K146" s="84"/>
      <c r="L146" s="84"/>
      <c r="M146" s="22"/>
      <c r="O146"/>
      <c r="P146"/>
      <c r="Q146"/>
      <c r="R146"/>
      <c r="V146" s="15"/>
      <c r="Y146"/>
      <c r="AB146" s="15"/>
      <c r="AF146"/>
    </row>
    <row r="147" spans="2:32" ht="27" x14ac:dyDescent="0.65">
      <c r="B147" s="13">
        <f t="shared" si="34"/>
        <v>21</v>
      </c>
      <c r="C147" s="14" t="str">
        <f t="shared" si="33"/>
        <v>/* 21 */        "Y ME HE DEJADO SEDUCIR.",</v>
      </c>
      <c r="D147" s="76" t="s">
        <v>1546</v>
      </c>
      <c r="E147" s="74" t="s">
        <v>1123</v>
      </c>
      <c r="F147" s="79" t="s">
        <v>1214</v>
      </c>
      <c r="G147" s="80"/>
      <c r="H147" s="81"/>
      <c r="I147" s="74"/>
      <c r="J147" s="79"/>
      <c r="K147" s="81"/>
      <c r="L147" s="81"/>
      <c r="M147" s="22"/>
      <c r="O147"/>
      <c r="P147"/>
      <c r="Q147"/>
      <c r="R147"/>
      <c r="V147" s="15"/>
      <c r="Y147"/>
      <c r="AB147" s="15"/>
      <c r="AF147"/>
    </row>
    <row r="148" spans="2:32" ht="27" x14ac:dyDescent="0.65">
      <c r="B148" s="13">
        <f t="shared" si="34"/>
        <v>22</v>
      </c>
      <c r="C148" s="14" t="str">
        <f t="shared" si="33"/>
        <v>/* 22 */        "HAS LUCHADO CONMIGO",</v>
      </c>
      <c r="D148" s="77" t="s">
        <v>1547</v>
      </c>
      <c r="E148" s="75" t="s">
        <v>1117</v>
      </c>
      <c r="F148" s="82">
        <v>7</v>
      </c>
      <c r="G148" s="83"/>
      <c r="H148" s="84"/>
      <c r="I148" s="75"/>
      <c r="J148" s="82"/>
      <c r="K148" s="84"/>
      <c r="L148" s="84"/>
      <c r="M148" s="22"/>
      <c r="O148"/>
      <c r="P148"/>
      <c r="Q148"/>
      <c r="R148"/>
      <c r="V148" s="15"/>
      <c r="Y148"/>
      <c r="AB148" s="15"/>
      <c r="AF148"/>
    </row>
    <row r="149" spans="2:32" ht="27" x14ac:dyDescent="0.65">
      <c r="B149" s="13">
        <f t="shared" si="34"/>
        <v>23</v>
      </c>
      <c r="C149" s="14" t="str">
        <f t="shared" si="33"/>
        <v>/* 23 */        "Y ME HAS VENCIDO.",</v>
      </c>
      <c r="D149" s="76" t="s">
        <v>1548</v>
      </c>
      <c r="E149" s="74" t="s">
        <v>1123</v>
      </c>
      <c r="F149" s="79" t="s">
        <v>1214</v>
      </c>
      <c r="G149" s="80"/>
      <c r="H149" s="81"/>
      <c r="I149" s="74"/>
      <c r="J149" s="79"/>
      <c r="K149" s="81"/>
      <c r="L149" s="81"/>
      <c r="M149" s="22"/>
      <c r="O149"/>
      <c r="P149"/>
      <c r="Q149"/>
      <c r="R149"/>
      <c r="V149" s="15"/>
      <c r="Y149"/>
      <c r="AB149" s="15"/>
      <c r="AF149"/>
    </row>
    <row r="150" spans="2:32" ht="27" x14ac:dyDescent="0.65">
      <c r="B150" s="13">
        <f t="shared" si="34"/>
        <v>24</v>
      </c>
      <c r="C150" s="14" t="str">
        <f t="shared" si="33"/>
        <v>/* 24 */        "HAS SIDO MÁS FUERTE QUE YO,",</v>
      </c>
      <c r="D150" s="77" t="s">
        <v>1549</v>
      </c>
      <c r="E150" s="75" t="s">
        <v>1150</v>
      </c>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25 */        "ME HAS PODIDO.",</v>
      </c>
      <c r="D151" s="76" t="s">
        <v>1550</v>
      </c>
      <c r="E151" s="74" t="s">
        <v>1117</v>
      </c>
      <c r="F151" s="79">
        <v>7</v>
      </c>
      <c r="G151" s="80"/>
      <c r="H151" s="81"/>
      <c r="I151" s="74"/>
      <c r="J151" s="79"/>
      <c r="K151" s="81"/>
      <c r="L151" s="81"/>
      <c r="M151" s="22"/>
      <c r="O151"/>
      <c r="P151"/>
      <c r="Q151"/>
      <c r="R151"/>
      <c r="V151" s="15"/>
      <c r="Y151"/>
      <c r="AB151" s="15"/>
      <c r="AF151"/>
    </row>
    <row r="152" spans="2:32" ht="27" x14ac:dyDescent="0.65">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7" x14ac:dyDescent="0.65">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210" si="36">IF(D170="","",IF(F170="",A170,_xlfn.CONCAT("/* ",B170,"*/      ",E170:AF170)))</f>
        <v>/* 1*/      [ac("La", "cp14","m"), ac("Mi","cp90","7")],</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 ac("</v>
      </c>
      <c r="L170" s="47" t="str">
        <f t="shared" ref="L170:L210" si="39">IF(G127="","",G127)</f>
        <v>Mi</v>
      </c>
      <c r="M170" s="52" t="str">
        <f t="shared" ref="M170:M210" si="40">IF(L170="","",""",""")</f>
        <v>","</v>
      </c>
      <c r="N170" s="53" t="str">
        <f t="shared" ref="N170:N210" si="41">IF(L170="","","cp")</f>
        <v>cp</v>
      </c>
      <c r="O170" s="47">
        <f>IF(L170="","",90)</f>
        <v>90</v>
      </c>
      <c r="P170" s="53" t="str">
        <f t="shared" ref="P170:P210" si="42">IF(L170="","",""",""")</f>
        <v>","</v>
      </c>
      <c r="Q170" s="25">
        <f t="shared" ref="Q170:Q210" si="43">IF(H127="","",H127)</f>
        <v>7</v>
      </c>
      <c r="R170" s="73" t="str">
        <f t="shared" ref="R170:R210" si="44">IF(L170&lt;&gt;"",IF(S170="",""")],","""), ac("""),"")</f>
        <v>")],</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 x14ac:dyDescent="0.55000000000000004">
      <c r="A171" s="13" t="str">
        <f t="shared" si="35"/>
        <v>/* 2 */   [ac("", "cp0","")],</v>
      </c>
      <c r="B171" s="13">
        <f>+B170+1</f>
        <v>2</v>
      </c>
      <c r="C171" s="14" t="str">
        <f t="shared" si="36"/>
        <v>/* 2*/      [ac("La", "cp14","m")],</v>
      </c>
      <c r="D171" s="14" t="str">
        <f t="shared" si="37"/>
        <v>hay letras</v>
      </c>
      <c r="E171" s="72" t="s">
        <v>1211</v>
      </c>
      <c r="F171" s="46" t="str">
        <f t="shared" si="38"/>
        <v>La</v>
      </c>
      <c r="G171" s="45" t="s">
        <v>1212</v>
      </c>
      <c r="H171" s="46">
        <f t="shared" ref="H171:H210" si="57">IF(F171="","",14)</f>
        <v>14</v>
      </c>
      <c r="I171" s="45" t="s">
        <v>1213</v>
      </c>
      <c r="J171" s="24" t="str">
        <f>IF(F128="","",F128)</f>
        <v>m</v>
      </c>
      <c r="K171" s="73" t="str">
        <f t="shared" ref="K171:K210" si="58">IF(F171&lt;&gt;"",IF(L171="",""")],","""), ac("""),"")</f>
        <v>")],</v>
      </c>
      <c r="L171" s="48" t="str">
        <f t="shared" si="39"/>
        <v/>
      </c>
      <c r="M171" s="54" t="str">
        <f t="shared" si="40"/>
        <v/>
      </c>
      <c r="N171" s="55" t="str">
        <f t="shared" si="41"/>
        <v/>
      </c>
      <c r="O171" s="48" t="str">
        <f t="shared" ref="O171:O210" si="59">IF(L171="","",90)</f>
        <v/>
      </c>
      <c r="P171" s="55" t="str">
        <f t="shared" si="42"/>
        <v/>
      </c>
      <c r="Q171" s="26" t="str">
        <f t="shared" si="43"/>
        <v/>
      </c>
      <c r="R171" s="73" t="str">
        <f t="shared" si="44"/>
        <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 x14ac:dyDescent="0.55000000000000004">
      <c r="A172" s="13" t="str">
        <f t="shared" si="35"/>
        <v>/* 3 */   [ac("", "cp0","")],</v>
      </c>
      <c r="B172" s="13">
        <f t="shared" ref="B172:B210" si="62">+B171+1</f>
        <v>3</v>
      </c>
      <c r="C172" s="14" t="str">
        <f t="shared" si="36"/>
        <v>/* 3*/      [ac("Mi", "cp14","7")],</v>
      </c>
      <c r="D172" s="14" t="str">
        <f t="shared" si="37"/>
        <v>hay letras</v>
      </c>
      <c r="E172" s="72" t="s">
        <v>1211</v>
      </c>
      <c r="F172" s="38" t="str">
        <f t="shared" si="38"/>
        <v>Mi</v>
      </c>
      <c r="G172" s="44" t="s">
        <v>1212</v>
      </c>
      <c r="H172" s="38">
        <f t="shared" si="57"/>
        <v>14</v>
      </c>
      <c r="I172" s="44" t="s">
        <v>1213</v>
      </c>
      <c r="J172" s="21">
        <f>IF(F129="","",F129)</f>
        <v>7</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 x14ac:dyDescent="0.55000000000000004">
      <c r="A173" s="13" t="str">
        <f t="shared" si="35"/>
        <v>/* 4 */   [ac("", "cp0","")],</v>
      </c>
      <c r="B173" s="13">
        <f t="shared" si="62"/>
        <v>4</v>
      </c>
      <c r="C173" s="14" t="str">
        <f t="shared" si="36"/>
        <v>/* 4*/      [ac("La", "cp14","m")],</v>
      </c>
      <c r="D173" s="14" t="str">
        <f t="shared" si="37"/>
        <v>hay letras</v>
      </c>
      <c r="E173" s="72" t="s">
        <v>1211</v>
      </c>
      <c r="F173" s="46" t="str">
        <f t="shared" si="38"/>
        <v>La</v>
      </c>
      <c r="G173" s="45" t="s">
        <v>1212</v>
      </c>
      <c r="H173" s="46">
        <f t="shared" si="57"/>
        <v>14</v>
      </c>
      <c r="I173" s="45" t="s">
        <v>1213</v>
      </c>
      <c r="J173" s="24" t="str">
        <f t="shared" ref="J173" si="63">IF(F130="","",F130)</f>
        <v>m</v>
      </c>
      <c r="K173" s="73" t="str">
        <f t="shared" si="58"/>
        <v>")],</v>
      </c>
      <c r="L173" s="48" t="str">
        <f t="shared" si="39"/>
        <v/>
      </c>
      <c r="M173" s="54" t="str">
        <f t="shared" si="40"/>
        <v/>
      </c>
      <c r="N173" s="55" t="str">
        <f t="shared" si="41"/>
        <v/>
      </c>
      <c r="O173" s="48" t="str">
        <f t="shared" si="59"/>
        <v/>
      </c>
      <c r="P173" s="55" t="str">
        <f t="shared" si="42"/>
        <v/>
      </c>
      <c r="Q173" s="26" t="str">
        <f t="shared" si="43"/>
        <v/>
      </c>
      <c r="R173" s="73" t="str">
        <f t="shared" si="44"/>
        <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 x14ac:dyDescent="0.55000000000000004">
      <c r="A174" s="13" t="str">
        <f t="shared" si="35"/>
        <v>/* 5 */   [ac("", "cp0","")],</v>
      </c>
      <c r="B174" s="13">
        <f>+B173+1</f>
        <v>5</v>
      </c>
      <c r="C174" s="14" t="str">
        <f t="shared" si="36"/>
        <v>/* 5*/      [ac("Fa", "cp14","")],</v>
      </c>
      <c r="D174" s="14" t="str">
        <f t="shared" si="37"/>
        <v>hay letras</v>
      </c>
      <c r="E174" s="72" t="s">
        <v>1211</v>
      </c>
      <c r="F174" s="38" t="str">
        <f t="shared" si="38"/>
        <v>Fa</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 x14ac:dyDescent="0.55000000000000004">
      <c r="A175" s="13" t="str">
        <f t="shared" si="35"/>
        <v>/* 6 */   [ac("", "cp0","")],</v>
      </c>
      <c r="B175" s="13">
        <f t="shared" si="62"/>
        <v>6</v>
      </c>
      <c r="C175" s="14" t="str">
        <f t="shared" si="36"/>
        <v>/* 6*/      [ac("Mi", "cp14","7")],</v>
      </c>
      <c r="D175" s="14" t="str">
        <f t="shared" si="37"/>
        <v>hay letras</v>
      </c>
      <c r="E175" s="72" t="s">
        <v>1211</v>
      </c>
      <c r="F175" s="46" t="str">
        <f t="shared" si="38"/>
        <v>Mi</v>
      </c>
      <c r="G175" s="45" t="s">
        <v>1212</v>
      </c>
      <c r="H175" s="46">
        <f t="shared" si="57"/>
        <v>14</v>
      </c>
      <c r="I175" s="45" t="s">
        <v>1213</v>
      </c>
      <c r="J175" s="24">
        <f t="shared" ref="J175" si="64">IF(F132="","",F132)</f>
        <v>7</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 x14ac:dyDescent="0.55000000000000004">
      <c r="A176" s="13" t="str">
        <f t="shared" si="35"/>
        <v>/* 7 */   [ac("", "cp0","")],</v>
      </c>
      <c r="B176" s="13">
        <f t="shared" si="62"/>
        <v>7</v>
      </c>
      <c r="C176" s="14" t="str">
        <f t="shared" si="36"/>
        <v>/* 7*/      [ac("Mi", "cp14","7")],</v>
      </c>
      <c r="D176" s="14" t="str">
        <f t="shared" si="37"/>
        <v>hay letras</v>
      </c>
      <c r="E176" s="72" t="s">
        <v>1211</v>
      </c>
      <c r="F176" s="38" t="str">
        <f t="shared" si="38"/>
        <v>Mi</v>
      </c>
      <c r="G176" s="44" t="s">
        <v>1212</v>
      </c>
      <c r="H176" s="38">
        <f t="shared" si="57"/>
        <v>14</v>
      </c>
      <c r="I176" s="44" t="s">
        <v>1213</v>
      </c>
      <c r="J176" s="21">
        <f>IF(F133="","",F133)</f>
        <v>7</v>
      </c>
      <c r="K176" s="73" t="str">
        <f t="shared" si="58"/>
        <v>")],</v>
      </c>
      <c r="L176" s="47" t="str">
        <f t="shared" si="39"/>
        <v/>
      </c>
      <c r="M176" s="52" t="str">
        <f t="shared" si="40"/>
        <v/>
      </c>
      <c r="N176" s="53" t="str">
        <f t="shared" si="41"/>
        <v/>
      </c>
      <c r="O176" s="47" t="str">
        <f t="shared" si="59"/>
        <v/>
      </c>
      <c r="P176" s="53" t="str">
        <f t="shared" si="42"/>
        <v/>
      </c>
      <c r="Q176" s="25" t="str">
        <f t="shared" si="43"/>
        <v/>
      </c>
      <c r="R176" s="73" t="str">
        <f t="shared" si="44"/>
        <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 x14ac:dyDescent="0.55000000000000004">
      <c r="A177" s="13" t="str">
        <f t="shared" si="35"/>
        <v>/* 8 */   [ac("", "cp0","")],</v>
      </c>
      <c r="B177" s="13">
        <f t="shared" si="62"/>
        <v>8</v>
      </c>
      <c r="C177" s="14" t="str">
        <f t="shared" si="36"/>
        <v>/* 8 */   [ac("", "cp0","")],</v>
      </c>
      <c r="D177" s="14" t="str">
        <f t="shared" si="37"/>
        <v>hay letras</v>
      </c>
      <c r="E177" s="72" t="s">
        <v>1211</v>
      </c>
      <c r="F177" s="46" t="str">
        <f t="shared" si="38"/>
        <v/>
      </c>
      <c r="G177" s="45" t="s">
        <v>1212</v>
      </c>
      <c r="H177" s="46" t="str">
        <f t="shared" si="57"/>
        <v/>
      </c>
      <c r="I177" s="45" t="s">
        <v>1213</v>
      </c>
      <c r="J177" s="24" t="str">
        <f t="shared" ref="J177" si="65">IF(F134="","",F134)</f>
        <v/>
      </c>
      <c r="K177" s="73" t="str">
        <f t="shared" si="58"/>
        <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 x14ac:dyDescent="0.55000000000000004">
      <c r="A178" s="13" t="str">
        <f t="shared" si="35"/>
        <v>/* 9 */   [ac("", "cp0","")],</v>
      </c>
      <c r="B178" s="13">
        <f>+B177+1</f>
        <v>9</v>
      </c>
      <c r="C178" s="14" t="str">
        <f t="shared" si="36"/>
        <v>/* 9*/      [ac("Fa", "cp14",""), ac("Mi","cp90","")],</v>
      </c>
      <c r="D178" s="14" t="str">
        <f t="shared" si="37"/>
        <v>hay letras</v>
      </c>
      <c r="E178" s="72" t="s">
        <v>1211</v>
      </c>
      <c r="F178" s="38" t="str">
        <f t="shared" si="38"/>
        <v>Fa</v>
      </c>
      <c r="G178" s="44" t="s">
        <v>1212</v>
      </c>
      <c r="H178" s="38">
        <f t="shared" si="57"/>
        <v>14</v>
      </c>
      <c r="I178" s="44" t="s">
        <v>1213</v>
      </c>
      <c r="J178" s="21" t="str">
        <f>IF(F135="","",F135)</f>
        <v/>
      </c>
      <c r="K178" s="73" t="str">
        <f t="shared" si="58"/>
        <v>"), ac("</v>
      </c>
      <c r="L178" s="47" t="str">
        <f t="shared" si="39"/>
        <v>Mi</v>
      </c>
      <c r="M178" s="52" t="str">
        <f t="shared" si="40"/>
        <v>","</v>
      </c>
      <c r="N178" s="53" t="str">
        <f t="shared" si="41"/>
        <v>cp</v>
      </c>
      <c r="O178" s="47">
        <f t="shared" si="59"/>
        <v>90</v>
      </c>
      <c r="P178" s="53" t="str">
        <f t="shared" si="42"/>
        <v>","</v>
      </c>
      <c r="Q178" s="25" t="str">
        <f t="shared" si="43"/>
        <v/>
      </c>
      <c r="R178" s="73" t="str">
        <f t="shared" si="44"/>
        <v>")],</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 x14ac:dyDescent="0.55000000000000004">
      <c r="A179" s="13" t="str">
        <f t="shared" si="35"/>
        <v>/* 10 */   [ac("", "cp0","")],</v>
      </c>
      <c r="B179" s="13">
        <f t="shared" si="62"/>
        <v>10</v>
      </c>
      <c r="C179" s="14" t="str">
        <f t="shared" si="36"/>
        <v>/* 10*/      [ac("La", "cp14","m"), ac("Mi","cp90","7")],</v>
      </c>
      <c r="D179" s="14" t="str">
        <f t="shared" si="37"/>
        <v>hay letras</v>
      </c>
      <c r="E179" s="72" t="s">
        <v>1211</v>
      </c>
      <c r="F179" s="46" t="str">
        <f t="shared" si="38"/>
        <v>La</v>
      </c>
      <c r="G179" s="45" t="s">
        <v>1212</v>
      </c>
      <c r="H179" s="46">
        <f t="shared" si="57"/>
        <v>14</v>
      </c>
      <c r="I179" s="45" t="s">
        <v>1213</v>
      </c>
      <c r="J179" s="24" t="str">
        <f t="shared" ref="J179" si="66">IF(F136="","",F136)</f>
        <v>m</v>
      </c>
      <c r="K179" s="73" t="str">
        <f t="shared" si="58"/>
        <v>"), ac("</v>
      </c>
      <c r="L179" s="48" t="str">
        <f t="shared" si="39"/>
        <v>Mi</v>
      </c>
      <c r="M179" s="54" t="str">
        <f t="shared" si="40"/>
        <v>","</v>
      </c>
      <c r="N179" s="55" t="str">
        <f t="shared" si="41"/>
        <v>cp</v>
      </c>
      <c r="O179" s="48">
        <f t="shared" si="59"/>
        <v>90</v>
      </c>
      <c r="P179" s="55" t="str">
        <f t="shared" si="42"/>
        <v>","</v>
      </c>
      <c r="Q179" s="26">
        <f t="shared" si="43"/>
        <v>7</v>
      </c>
      <c r="R179" s="73" t="str">
        <f t="shared" si="44"/>
        <v>")],</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 x14ac:dyDescent="0.55000000000000004">
      <c r="A180" s="13" t="str">
        <f t="shared" si="35"/>
        <v>/* 11 */   [ac("", "cp0","")],</v>
      </c>
      <c r="B180" s="13">
        <f t="shared" si="62"/>
        <v>11</v>
      </c>
      <c r="C180" s="14" t="str">
        <f t="shared" si="36"/>
        <v>/* 11*/      [ac("La", "cp14","m")],</v>
      </c>
      <c r="D180" s="14" t="str">
        <f t="shared" si="37"/>
        <v>hay letras</v>
      </c>
      <c r="E180" s="72" t="s">
        <v>1211</v>
      </c>
      <c r="F180" s="38" t="str">
        <f t="shared" si="38"/>
        <v>La</v>
      </c>
      <c r="G180" s="44" t="s">
        <v>1212</v>
      </c>
      <c r="H180" s="38">
        <f t="shared" si="57"/>
        <v>14</v>
      </c>
      <c r="I180" s="44" t="s">
        <v>1213</v>
      </c>
      <c r="J180" s="21" t="str">
        <f>IF(F137="","",F137)</f>
        <v>m</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 x14ac:dyDescent="0.55000000000000004">
      <c r="A181" s="13" t="str">
        <f t="shared" si="35"/>
        <v>/* 12 */   [ac("", "cp0","")],</v>
      </c>
      <c r="B181" s="13">
        <f t="shared" si="62"/>
        <v>12</v>
      </c>
      <c r="C181" s="14" t="str">
        <f t="shared" si="36"/>
        <v>/* 12*/      [ac("Mi", "cp14","7")],</v>
      </c>
      <c r="D181" s="14" t="str">
        <f t="shared" si="37"/>
        <v>hay letras</v>
      </c>
      <c r="E181" s="72" t="s">
        <v>1211</v>
      </c>
      <c r="F181" s="46" t="str">
        <f t="shared" si="38"/>
        <v>Mi</v>
      </c>
      <c r="G181" s="45" t="s">
        <v>1212</v>
      </c>
      <c r="H181" s="46">
        <f t="shared" si="57"/>
        <v>14</v>
      </c>
      <c r="I181" s="45" t="s">
        <v>1213</v>
      </c>
      <c r="J181" s="24">
        <f t="shared" ref="J181" si="67">IF(F138="","",F138)</f>
        <v>7</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 x14ac:dyDescent="0.55000000000000004">
      <c r="A182" s="13" t="str">
        <f t="shared" si="35"/>
        <v>/* 13 */   [ac("", "cp0","")],</v>
      </c>
      <c r="B182" s="13">
        <f>+B181+1</f>
        <v>13</v>
      </c>
      <c r="C182" s="14" t="str">
        <f t="shared" si="36"/>
        <v>/* 13*/      [ac("La", "cp14","m")],</v>
      </c>
      <c r="D182" s="14" t="str">
        <f t="shared" si="37"/>
        <v>hay letras</v>
      </c>
      <c r="E182" s="72" t="s">
        <v>1211</v>
      </c>
      <c r="F182" s="38" t="str">
        <f t="shared" si="38"/>
        <v>La</v>
      </c>
      <c r="G182" s="44" t="s">
        <v>1212</v>
      </c>
      <c r="H182" s="38">
        <f t="shared" si="57"/>
        <v>14</v>
      </c>
      <c r="I182" s="44" t="s">
        <v>1213</v>
      </c>
      <c r="J182" s="21" t="str">
        <f>IF(F139="","",F139)</f>
        <v>m</v>
      </c>
      <c r="K182" s="73" t="str">
        <f t="shared" si="58"/>
        <v>")],</v>
      </c>
      <c r="L182" s="47" t="str">
        <f t="shared" si="39"/>
        <v/>
      </c>
      <c r="M182" s="52" t="str">
        <f t="shared" si="40"/>
        <v/>
      </c>
      <c r="N182" s="53" t="str">
        <f t="shared" si="41"/>
        <v/>
      </c>
      <c r="O182" s="47" t="str">
        <f t="shared" si="59"/>
        <v/>
      </c>
      <c r="P182" s="53" t="str">
        <f t="shared" si="42"/>
        <v/>
      </c>
      <c r="Q182" s="25" t="str">
        <f t="shared" si="43"/>
        <v/>
      </c>
      <c r="R182" s="73" t="str">
        <f t="shared" si="44"/>
        <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 x14ac:dyDescent="0.55000000000000004">
      <c r="A183" s="13" t="str">
        <f t="shared" si="35"/>
        <v>/* 14 */   [ac("", "cp0","")],</v>
      </c>
      <c r="B183" s="13">
        <f t="shared" si="62"/>
        <v>14</v>
      </c>
      <c r="C183" s="14" t="str">
        <f t="shared" si="36"/>
        <v>/* 14*/      [ac("Fa", "cp14","")],</v>
      </c>
      <c r="D183" s="14" t="str">
        <f t="shared" si="37"/>
        <v>hay letras</v>
      </c>
      <c r="E183" s="72" t="s">
        <v>1211</v>
      </c>
      <c r="F183" s="46" t="str">
        <f t="shared" si="38"/>
        <v>Fa</v>
      </c>
      <c r="G183" s="45" t="s">
        <v>1212</v>
      </c>
      <c r="H183" s="46">
        <f t="shared" si="57"/>
        <v>14</v>
      </c>
      <c r="I183" s="45" t="s">
        <v>1213</v>
      </c>
      <c r="J183" s="24" t="str">
        <f t="shared" ref="J183" si="68">IF(F140="","",F140)</f>
        <v/>
      </c>
      <c r="K183" s="73" t="str">
        <f t="shared" si="58"/>
        <v>")],</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 x14ac:dyDescent="0.55000000000000004">
      <c r="A184" s="13" t="str">
        <f t="shared" si="35"/>
        <v>/* 15 */   [ac("", "cp0","")],</v>
      </c>
      <c r="B184" s="13">
        <f t="shared" si="62"/>
        <v>15</v>
      </c>
      <c r="C184" s="14" t="str">
        <f t="shared" si="36"/>
        <v>/* 15*/      [ac("Mi", "cp14","7")],</v>
      </c>
      <c r="D184" s="14" t="str">
        <f t="shared" si="37"/>
        <v>hay letras</v>
      </c>
      <c r="E184" s="72" t="s">
        <v>1211</v>
      </c>
      <c r="F184" s="38" t="str">
        <f t="shared" si="38"/>
        <v>Mi</v>
      </c>
      <c r="G184" s="44" t="s">
        <v>1212</v>
      </c>
      <c r="H184" s="38">
        <f t="shared" si="57"/>
        <v>14</v>
      </c>
      <c r="I184" s="44" t="s">
        <v>1213</v>
      </c>
      <c r="J184" s="21">
        <f>IF(F141="","",F141)</f>
        <v>7</v>
      </c>
      <c r="K184" s="73" t="str">
        <f t="shared" si="58"/>
        <v>")],</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 x14ac:dyDescent="0.55000000000000004">
      <c r="A185" s="13" t="str">
        <f t="shared" si="35"/>
        <v>/* 16 */   [ac("", "cp0","")],</v>
      </c>
      <c r="B185" s="13">
        <f t="shared" si="62"/>
        <v>16</v>
      </c>
      <c r="C185" s="14" t="str">
        <f t="shared" si="36"/>
        <v>/* 16*/      [ac("Do", "cp14",""), ac("Sol","cp90","")],</v>
      </c>
      <c r="D185" s="14" t="str">
        <f t="shared" si="37"/>
        <v>hay letras</v>
      </c>
      <c r="E185" s="72" t="s">
        <v>1211</v>
      </c>
      <c r="F185" s="46" t="str">
        <f t="shared" si="38"/>
        <v>Do</v>
      </c>
      <c r="G185" s="45" t="s">
        <v>1212</v>
      </c>
      <c r="H185" s="46">
        <f t="shared" si="57"/>
        <v>14</v>
      </c>
      <c r="I185" s="45" t="s">
        <v>1213</v>
      </c>
      <c r="J185" s="24" t="str">
        <f t="shared" ref="J185" si="69">IF(F142="","",F142)</f>
        <v/>
      </c>
      <c r="K185" s="73" t="str">
        <f t="shared" si="58"/>
        <v>"), ac("</v>
      </c>
      <c r="L185" s="48" t="str">
        <f t="shared" si="39"/>
        <v>Sol</v>
      </c>
      <c r="M185" s="54" t="str">
        <f t="shared" si="40"/>
        <v>","</v>
      </c>
      <c r="N185" s="55" t="str">
        <f t="shared" si="41"/>
        <v>cp</v>
      </c>
      <c r="O185" s="48">
        <f t="shared" si="59"/>
        <v>90</v>
      </c>
      <c r="P185" s="55" t="str">
        <f t="shared" si="42"/>
        <v>","</v>
      </c>
      <c r="Q185" s="26" t="str">
        <f t="shared" si="43"/>
        <v/>
      </c>
      <c r="R185" s="73" t="str">
        <f t="shared" si="44"/>
        <v>")],</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 x14ac:dyDescent="0.55000000000000004">
      <c r="A186" s="13" t="str">
        <f t="shared" si="35"/>
        <v>/* 17 */   [ac("", "cp0","")],</v>
      </c>
      <c r="B186" s="13">
        <f t="shared" si="62"/>
        <v>17</v>
      </c>
      <c r="C186" s="14" t="str">
        <f t="shared" si="36"/>
        <v>/* 17*/      [ac("Do", "cp14","")],</v>
      </c>
      <c r="D186" s="14" t="str">
        <f t="shared" si="37"/>
        <v>hay letras</v>
      </c>
      <c r="E186" s="72" t="s">
        <v>1211</v>
      </c>
      <c r="F186" s="38" t="str">
        <f t="shared" si="38"/>
        <v>Do</v>
      </c>
      <c r="G186" s="44" t="s">
        <v>1212</v>
      </c>
      <c r="H186" s="38">
        <f t="shared" si="57"/>
        <v>14</v>
      </c>
      <c r="I186" s="44" t="s">
        <v>1213</v>
      </c>
      <c r="J186" s="21" t="str">
        <f>IF(F143="","",F143)</f>
        <v/>
      </c>
      <c r="K186" s="73" t="str">
        <f t="shared" si="58"/>
        <v>")],</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 x14ac:dyDescent="0.55000000000000004">
      <c r="A187" s="13" t="str">
        <f t="shared" si="35"/>
        <v>/* 18 */   [ac("", "cp0","")],</v>
      </c>
      <c r="B187" s="13">
        <f t="shared" si="62"/>
        <v>18</v>
      </c>
      <c r="C187" s="14" t="str">
        <f t="shared" si="36"/>
        <v>/* 18*/      [ac("Do", "cp14","Sol")],</v>
      </c>
      <c r="D187" s="14" t="str">
        <f t="shared" si="37"/>
        <v>hay letras</v>
      </c>
      <c r="E187" s="72" t="s">
        <v>1211</v>
      </c>
      <c r="F187" s="46" t="str">
        <f t="shared" si="38"/>
        <v>Do</v>
      </c>
      <c r="G187" s="45" t="s">
        <v>1212</v>
      </c>
      <c r="H187" s="46">
        <f t="shared" si="57"/>
        <v>14</v>
      </c>
      <c r="I187" s="45" t="s">
        <v>1213</v>
      </c>
      <c r="J187" s="24" t="str">
        <f t="shared" ref="J187" si="70">IF(F144="","",F144)</f>
        <v>Sol</v>
      </c>
      <c r="K187" s="73" t="str">
        <f t="shared" si="58"/>
        <v>")],</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 x14ac:dyDescent="0.55000000000000004">
      <c r="A188" s="13" t="str">
        <f t="shared" si="35"/>
        <v>/* 19 */   [ac("", "cp0","")],</v>
      </c>
      <c r="B188" s="13">
        <f t="shared" si="62"/>
        <v>19</v>
      </c>
      <c r="C188" s="14" t="str">
        <f t="shared" si="36"/>
        <v>/* 19*/      [ac("Do", "cp14","")],</v>
      </c>
      <c r="D188" s="14" t="str">
        <f t="shared" si="37"/>
        <v>hay letras</v>
      </c>
      <c r="E188" s="72" t="s">
        <v>1211</v>
      </c>
      <c r="F188" s="38" t="str">
        <f t="shared" si="38"/>
        <v>Do</v>
      </c>
      <c r="G188" s="44" t="s">
        <v>1212</v>
      </c>
      <c r="H188" s="38">
        <f t="shared" si="57"/>
        <v>14</v>
      </c>
      <c r="I188" s="44" t="s">
        <v>1213</v>
      </c>
      <c r="J188" s="21" t="str">
        <f>IF(F145="","",F145)</f>
        <v/>
      </c>
      <c r="K188" s="73" t="str">
        <f t="shared" si="58"/>
        <v>")],</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 x14ac:dyDescent="0.55000000000000004">
      <c r="A189" s="13" t="str">
        <f t="shared" si="35"/>
        <v>/* 20 */   [ac("", "cp0","")],</v>
      </c>
      <c r="B189" s="13">
        <f t="shared" si="62"/>
        <v>20</v>
      </c>
      <c r="C189" s="14" t="str">
        <f t="shared" si="36"/>
        <v>/* 20*/      [ac("La", "cp14","m"), ac("Mi","cp90","7")],</v>
      </c>
      <c r="D189" s="14" t="str">
        <f t="shared" si="37"/>
        <v>hay letras</v>
      </c>
      <c r="E189" s="72" t="s">
        <v>1211</v>
      </c>
      <c r="F189" s="46" t="str">
        <f t="shared" si="38"/>
        <v>La</v>
      </c>
      <c r="G189" s="45" t="s">
        <v>1212</v>
      </c>
      <c r="H189" s="46">
        <f t="shared" si="57"/>
        <v>14</v>
      </c>
      <c r="I189" s="45" t="s">
        <v>1213</v>
      </c>
      <c r="J189" s="24" t="str">
        <f t="shared" ref="J189" si="71">IF(F146="","",F146)</f>
        <v>m</v>
      </c>
      <c r="K189" s="73" t="str">
        <f t="shared" si="58"/>
        <v>"), ac("</v>
      </c>
      <c r="L189" s="48" t="str">
        <f t="shared" si="39"/>
        <v>Mi</v>
      </c>
      <c r="M189" s="54" t="str">
        <f t="shared" si="40"/>
        <v>","</v>
      </c>
      <c r="N189" s="55" t="str">
        <f t="shared" si="41"/>
        <v>cp</v>
      </c>
      <c r="O189" s="48">
        <f t="shared" si="59"/>
        <v>90</v>
      </c>
      <c r="P189" s="55" t="str">
        <f t="shared" si="42"/>
        <v>","</v>
      </c>
      <c r="Q189" s="26">
        <f t="shared" si="43"/>
        <v>7</v>
      </c>
      <c r="R189" s="73" t="str">
        <f t="shared" si="44"/>
        <v>")],</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 x14ac:dyDescent="0.55000000000000004">
      <c r="A190" s="13" t="str">
        <f t="shared" si="35"/>
        <v>/* 21 */   [ac("", "cp0","")],</v>
      </c>
      <c r="B190" s="13">
        <f t="shared" si="62"/>
        <v>21</v>
      </c>
      <c r="C190" s="14" t="str">
        <f t="shared" si="36"/>
        <v>/* 21*/      [ac("La", "cp14","m")],</v>
      </c>
      <c r="D190" s="14" t="str">
        <f t="shared" si="37"/>
        <v>hay letras</v>
      </c>
      <c r="E190" s="72" t="s">
        <v>1211</v>
      </c>
      <c r="F190" s="38" t="str">
        <f t="shared" si="38"/>
        <v>La</v>
      </c>
      <c r="G190" s="44" t="s">
        <v>1212</v>
      </c>
      <c r="H190" s="38">
        <f t="shared" si="57"/>
        <v>14</v>
      </c>
      <c r="I190" s="44" t="s">
        <v>1213</v>
      </c>
      <c r="J190" s="21" t="str">
        <f>IF(F147="","",F147)</f>
        <v>m</v>
      </c>
      <c r="K190" s="73" t="str">
        <f t="shared" si="58"/>
        <v>")],</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 x14ac:dyDescent="0.55000000000000004">
      <c r="A191" s="13" t="str">
        <f t="shared" si="35"/>
        <v>/* 22 */   [ac("", "cp0","")],</v>
      </c>
      <c r="B191" s="13">
        <f t="shared" si="62"/>
        <v>22</v>
      </c>
      <c r="C191" s="14" t="str">
        <f t="shared" si="36"/>
        <v>/* 22*/      [ac("Mi", "cp14","7")],</v>
      </c>
      <c r="D191" s="14" t="str">
        <f t="shared" si="37"/>
        <v>hay letras</v>
      </c>
      <c r="E191" s="72" t="s">
        <v>1211</v>
      </c>
      <c r="F191" s="46" t="str">
        <f t="shared" si="38"/>
        <v>Mi</v>
      </c>
      <c r="G191" s="45" t="s">
        <v>1212</v>
      </c>
      <c r="H191" s="46">
        <f t="shared" si="57"/>
        <v>14</v>
      </c>
      <c r="I191" s="45" t="s">
        <v>1213</v>
      </c>
      <c r="J191" s="24">
        <f t="shared" ref="J191" si="72">IF(F148="","",F148)</f>
        <v>7</v>
      </c>
      <c r="K191" s="73" t="str">
        <f t="shared" si="58"/>
        <v>")],</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 x14ac:dyDescent="0.55000000000000004">
      <c r="A192" s="13" t="str">
        <f t="shared" si="35"/>
        <v>/* 23 */   [ac("", "cp0","")],</v>
      </c>
      <c r="B192" s="13">
        <f t="shared" si="62"/>
        <v>23</v>
      </c>
      <c r="C192" s="14" t="str">
        <f t="shared" si="36"/>
        <v>/* 23*/      [ac("La", "cp14","m")],</v>
      </c>
      <c r="D192" s="14" t="str">
        <f t="shared" si="37"/>
        <v>hay letras</v>
      </c>
      <c r="E192" s="72" t="s">
        <v>1211</v>
      </c>
      <c r="F192" s="38" t="str">
        <f t="shared" si="38"/>
        <v>La</v>
      </c>
      <c r="G192" s="44" t="s">
        <v>1212</v>
      </c>
      <c r="H192" s="38">
        <f t="shared" si="57"/>
        <v>14</v>
      </c>
      <c r="I192" s="44" t="s">
        <v>1213</v>
      </c>
      <c r="J192" s="21" t="str">
        <f>IF(F149="","",F149)</f>
        <v>m</v>
      </c>
      <c r="K192" s="73" t="str">
        <f t="shared" si="58"/>
        <v>")],</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 x14ac:dyDescent="0.55000000000000004">
      <c r="A193" s="13" t="str">
        <f t="shared" si="35"/>
        <v>/* 24 */   [ac("", "cp0","")],</v>
      </c>
      <c r="B193" s="13">
        <f t="shared" si="62"/>
        <v>24</v>
      </c>
      <c r="C193" s="14" t="str">
        <f t="shared" si="36"/>
        <v>/* 24*/      [ac("Fa", "cp14","")],</v>
      </c>
      <c r="D193" s="14" t="str">
        <f t="shared" si="37"/>
        <v>hay letras</v>
      </c>
      <c r="E193" s="72" t="s">
        <v>1211</v>
      </c>
      <c r="F193" s="46" t="str">
        <f t="shared" si="38"/>
        <v>Fa</v>
      </c>
      <c r="G193" s="45" t="s">
        <v>1212</v>
      </c>
      <c r="H193" s="46">
        <f t="shared" si="57"/>
        <v>14</v>
      </c>
      <c r="I193" s="45" t="s">
        <v>1213</v>
      </c>
      <c r="J193" s="24" t="str">
        <f t="shared" ref="J193" si="73">IF(F150="","",F150)</f>
        <v/>
      </c>
      <c r="K193" s="73" t="str">
        <f t="shared" si="58"/>
        <v>")],</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 x14ac:dyDescent="0.55000000000000004">
      <c r="A194" s="13" t="str">
        <f t="shared" si="35"/>
        <v>/* 25 */   [ac("", "cp0","")],</v>
      </c>
      <c r="B194" s="13">
        <f t="shared" si="62"/>
        <v>25</v>
      </c>
      <c r="C194" s="14" t="str">
        <f t="shared" si="36"/>
        <v>/* 25*/      [ac("Mi", "cp14","7")],</v>
      </c>
      <c r="D194" s="14" t="str">
        <f t="shared" si="37"/>
        <v>hay letras</v>
      </c>
      <c r="E194" s="72" t="s">
        <v>1211</v>
      </c>
      <c r="F194" s="38" t="str">
        <f t="shared" si="38"/>
        <v>Mi</v>
      </c>
      <c r="G194" s="44" t="s">
        <v>1212</v>
      </c>
      <c r="H194" s="38">
        <f t="shared" si="57"/>
        <v>14</v>
      </c>
      <c r="I194" s="44" t="s">
        <v>1213</v>
      </c>
      <c r="J194" s="21">
        <f>IF(F151="","",F151)</f>
        <v>7</v>
      </c>
      <c r="K194" s="73" t="str">
        <f t="shared" si="58"/>
        <v>")],</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 x14ac:dyDescent="0.550000000000000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 x14ac:dyDescent="0.550000000000000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D7FABFBE-CAEB-45E2-B0E7-0139A921BE84}"/>
  </hyperlink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3D7284-55FC-4AE1-9948-BC5B436CB0DB}">
  <dimension ref="A1:AF244"/>
  <sheetViews>
    <sheetView zoomScale="85" zoomScaleNormal="85" workbookViewId="0">
      <pane ySplit="1" topLeftCell="A2" activePane="bottomLeft" state="frozen"/>
      <selection activeCell="B1" sqref="B1"/>
      <selection pane="bottomLeft" activeCell="F9" sqref="F9"/>
    </sheetView>
  </sheetViews>
  <sheetFormatPr defaultRowHeight="23.5" x14ac:dyDescent="0.55000000000000004"/>
  <cols>
    <col min="1" max="1" width="20.54296875" customWidth="1"/>
    <col min="2" max="2" width="4.81640625" style="13" bestFit="1" customWidth="1"/>
    <col min="3" max="3" width="62.453125" style="14" customWidth="1"/>
    <col min="4" max="4" width="68.7265625" style="13" customWidth="1"/>
    <col min="5" max="5" width="10.453125" customWidth="1"/>
    <col min="6" max="6" width="10.453125" style="15" customWidth="1"/>
    <col min="7" max="7" width="11.453125" style="15" customWidth="1"/>
    <col min="8" max="9" width="10.453125" style="15" customWidth="1"/>
    <col min="10" max="10" width="10.453125" style="22" customWidth="1"/>
    <col min="11" max="11" width="12.54296875" style="15" customWidth="1"/>
    <col min="12" max="12" width="10.453125" style="15" customWidth="1"/>
    <col min="13" max="13" width="10.453125" customWidth="1"/>
    <col min="14" max="14" width="10.453125" style="42" customWidth="1"/>
    <col min="15" max="15" width="10.453125" style="15" customWidth="1"/>
    <col min="16" max="16" width="10.453125" style="51" customWidth="1"/>
    <col min="17" max="17" width="8.7265625" style="22" customWidth="1"/>
    <col min="18" max="18" width="12.54296875" style="42" customWidth="1"/>
    <col min="19" max="24" width="8.7265625" customWidth="1"/>
    <col min="25" max="25" width="12.54296875" style="15" customWidth="1"/>
    <col min="26" max="26" width="5.54296875" bestFit="1" customWidth="1"/>
    <col min="32" max="32" width="12.54296875" style="15" customWidth="1"/>
  </cols>
  <sheetData>
    <row r="1" spans="1:32" ht="28.5" x14ac:dyDescent="0.65">
      <c r="A1" s="85" t="s">
        <v>1503</v>
      </c>
      <c r="C1" s="86" t="s">
        <v>1451</v>
      </c>
      <c r="D1" s="86"/>
    </row>
    <row r="2" spans="1:32" x14ac:dyDescent="0.55000000000000004">
      <c r="C2" s="12"/>
    </row>
    <row r="3" spans="1:32" s="13" customFormat="1" x14ac:dyDescent="0.55000000000000004">
      <c r="C3" s="12" t="s">
        <v>1286</v>
      </c>
      <c r="E3"/>
      <c r="F3" s="15"/>
      <c r="G3" s="15"/>
      <c r="H3" s="15"/>
      <c r="I3" s="15"/>
      <c r="J3" s="22"/>
      <c r="K3" s="15"/>
      <c r="L3" s="15"/>
      <c r="M3"/>
      <c r="N3" s="42"/>
      <c r="O3" s="15"/>
      <c r="P3" s="51"/>
      <c r="Q3" s="22"/>
      <c r="R3" s="42"/>
      <c r="S3"/>
      <c r="T3"/>
      <c r="U3"/>
      <c r="V3"/>
      <c r="W3"/>
      <c r="X3"/>
      <c r="Y3" s="15"/>
      <c r="Z3"/>
      <c r="AA3"/>
      <c r="AF3" s="16"/>
    </row>
    <row r="4" spans="1:32" s="13" customFormat="1" x14ac:dyDescent="0.55000000000000004">
      <c r="C4" s="58" t="s">
        <v>1290</v>
      </c>
      <c r="E4"/>
      <c r="F4" s="15"/>
      <c r="G4" s="15"/>
      <c r="H4" s="15"/>
      <c r="I4" s="15"/>
      <c r="J4" s="22"/>
      <c r="K4" s="15"/>
      <c r="L4" s="15"/>
      <c r="M4"/>
      <c r="N4" s="42"/>
      <c r="O4" s="15"/>
      <c r="P4" s="51"/>
      <c r="Q4" s="22"/>
      <c r="R4" s="42"/>
      <c r="S4"/>
      <c r="T4"/>
      <c r="U4"/>
      <c r="V4"/>
      <c r="W4"/>
      <c r="X4"/>
      <c r="Y4" s="15"/>
      <c r="Z4"/>
      <c r="AA4"/>
      <c r="AF4" s="16"/>
    </row>
    <row r="5" spans="1:32" s="13" customFormat="1" x14ac:dyDescent="0.55000000000000004">
      <c r="C5" s="60" t="s">
        <v>1287</v>
      </c>
      <c r="E5"/>
      <c r="F5" s="15"/>
      <c r="G5" s="15"/>
      <c r="H5" s="15"/>
      <c r="I5" s="15"/>
      <c r="J5" s="22"/>
      <c r="K5" s="15"/>
      <c r="L5" s="15"/>
      <c r="M5"/>
      <c r="N5" s="42"/>
      <c r="O5" s="15"/>
      <c r="P5" s="51"/>
      <c r="Q5" s="22"/>
      <c r="R5" s="42"/>
      <c r="S5"/>
      <c r="T5"/>
      <c r="U5"/>
      <c r="V5"/>
      <c r="W5"/>
      <c r="X5"/>
      <c r="Y5" s="15"/>
      <c r="Z5"/>
      <c r="AA5"/>
      <c r="AF5" s="16"/>
    </row>
    <row r="6" spans="1:32" s="13" customFormat="1" x14ac:dyDescent="0.55000000000000004">
      <c r="C6" s="59" t="s">
        <v>1356</v>
      </c>
      <c r="E6"/>
      <c r="F6" s="15"/>
      <c r="G6" s="15"/>
      <c r="H6" s="15"/>
      <c r="I6" s="15"/>
      <c r="J6" s="22"/>
      <c r="K6" s="15"/>
      <c r="L6" s="15"/>
      <c r="M6"/>
      <c r="N6" s="42"/>
      <c r="O6" s="15"/>
      <c r="P6" s="51"/>
      <c r="Q6" s="22"/>
      <c r="R6" s="42"/>
      <c r="S6"/>
      <c r="T6"/>
      <c r="U6"/>
      <c r="V6"/>
      <c r="W6"/>
      <c r="X6"/>
      <c r="Y6" s="15"/>
      <c r="Z6"/>
      <c r="AA6"/>
      <c r="AF6" s="16"/>
    </row>
    <row r="7" spans="1:32" s="13" customFormat="1" x14ac:dyDescent="0.55000000000000004">
      <c r="C7" s="59" t="s">
        <v>1357</v>
      </c>
      <c r="E7"/>
      <c r="F7" s="15"/>
      <c r="G7" s="15"/>
      <c r="H7" s="15"/>
      <c r="I7" s="15"/>
      <c r="J7" s="22"/>
      <c r="K7" s="15"/>
      <c r="L7" s="15"/>
      <c r="M7"/>
      <c r="N7" s="42"/>
      <c r="O7" s="15"/>
      <c r="P7" s="51"/>
      <c r="Q7" s="22"/>
      <c r="R7" s="42"/>
      <c r="S7"/>
      <c r="T7"/>
      <c r="U7"/>
      <c r="V7"/>
      <c r="W7"/>
      <c r="X7"/>
      <c r="Y7" s="15"/>
      <c r="Z7"/>
      <c r="AA7"/>
      <c r="AF7" s="16"/>
    </row>
    <row r="8" spans="1:32" s="13" customFormat="1" x14ac:dyDescent="0.55000000000000004">
      <c r="C8" s="59" t="s">
        <v>1358</v>
      </c>
      <c r="E8"/>
      <c r="F8" s="15"/>
      <c r="G8" s="15"/>
      <c r="H8" s="15"/>
      <c r="I8" s="15"/>
      <c r="J8" s="22"/>
      <c r="K8" s="15"/>
      <c r="L8" s="15"/>
      <c r="M8"/>
      <c r="N8" s="42"/>
      <c r="O8" s="15"/>
      <c r="P8" s="51"/>
      <c r="Q8" s="22"/>
      <c r="R8" s="42"/>
      <c r="S8"/>
      <c r="T8"/>
      <c r="U8"/>
      <c r="V8"/>
      <c r="W8"/>
      <c r="X8"/>
      <c r="Y8" s="15"/>
      <c r="Z8"/>
      <c r="AA8"/>
      <c r="AF8" s="16"/>
    </row>
    <row r="9" spans="1:32" s="13" customFormat="1" x14ac:dyDescent="0.55000000000000004">
      <c r="C9" s="67" t="s">
        <v>1288</v>
      </c>
      <c r="E9"/>
      <c r="F9" s="15"/>
      <c r="G9" s="15"/>
      <c r="H9" s="15"/>
      <c r="I9" s="15"/>
      <c r="J9" s="22"/>
      <c r="K9" s="15"/>
      <c r="L9" s="15"/>
      <c r="M9"/>
      <c r="N9" s="42"/>
      <c r="O9" s="15"/>
      <c r="P9" s="51"/>
      <c r="Q9" s="22"/>
      <c r="R9" s="42"/>
      <c r="S9"/>
      <c r="T9"/>
      <c r="U9"/>
      <c r="V9"/>
      <c r="W9"/>
      <c r="X9"/>
      <c r="Y9" s="15"/>
      <c r="Z9"/>
      <c r="AA9"/>
      <c r="AF9" s="16"/>
    </row>
    <row r="10" spans="1:32" s="13" customFormat="1" x14ac:dyDescent="0.55000000000000004">
      <c r="C10" s="67" t="s">
        <v>1289</v>
      </c>
      <c r="E10"/>
      <c r="F10" s="15"/>
      <c r="G10" s="15"/>
      <c r="H10" s="15"/>
      <c r="I10" s="15"/>
      <c r="J10" s="22"/>
      <c r="K10" s="15"/>
      <c r="L10" s="15"/>
      <c r="M10"/>
      <c r="N10" s="42"/>
      <c r="O10" s="15"/>
      <c r="P10" s="51"/>
      <c r="Q10" s="22"/>
      <c r="R10" s="42"/>
      <c r="S10"/>
      <c r="T10"/>
      <c r="U10"/>
      <c r="V10"/>
      <c r="W10"/>
      <c r="X10"/>
      <c r="Y10" s="15"/>
      <c r="Z10"/>
      <c r="AA10"/>
      <c r="AF10" s="16"/>
    </row>
    <row r="11" spans="1:32" s="13" customFormat="1" x14ac:dyDescent="0.55000000000000004">
      <c r="C11" s="58" t="s">
        <v>1291</v>
      </c>
      <c r="E11"/>
      <c r="F11" s="15"/>
      <c r="G11" s="15"/>
      <c r="H11" s="15"/>
      <c r="I11" s="15"/>
      <c r="J11" s="22"/>
      <c r="K11" s="15"/>
      <c r="L11" s="15"/>
      <c r="M11"/>
      <c r="N11" s="42"/>
      <c r="O11" s="15"/>
      <c r="P11" s="51"/>
      <c r="Q11" s="22"/>
      <c r="R11" s="42"/>
      <c r="S11"/>
      <c r="T11"/>
      <c r="U11"/>
      <c r="V11"/>
      <c r="W11"/>
      <c r="X11"/>
      <c r="Y11" s="15"/>
      <c r="Z11"/>
      <c r="AA11"/>
      <c r="AF11" s="16"/>
    </row>
    <row r="12" spans="1:32" s="13" customFormat="1" x14ac:dyDescent="0.55000000000000004">
      <c r="C12" s="60" t="s">
        <v>1287</v>
      </c>
      <c r="E12"/>
      <c r="F12" s="15"/>
      <c r="G12" s="15"/>
      <c r="H12" s="15"/>
      <c r="I12" s="15"/>
      <c r="J12" s="22"/>
      <c r="K12" s="15"/>
      <c r="L12" s="15"/>
      <c r="M12"/>
      <c r="N12" s="42"/>
      <c r="O12" s="15"/>
      <c r="P12" s="51"/>
      <c r="Q12" s="22"/>
      <c r="R12" s="42"/>
      <c r="S12"/>
      <c r="T12"/>
      <c r="U12"/>
      <c r="V12"/>
      <c r="W12"/>
      <c r="X12"/>
      <c r="Y12" s="15"/>
      <c r="Z12"/>
      <c r="AA12"/>
      <c r="AF12" s="16"/>
    </row>
    <row r="13" spans="1:32" s="13" customFormat="1" x14ac:dyDescent="0.55000000000000004">
      <c r="C13" s="59" t="s">
        <v>1356</v>
      </c>
      <c r="E13"/>
      <c r="F13" s="15"/>
      <c r="G13" s="15"/>
      <c r="H13" s="15"/>
      <c r="I13" s="15"/>
      <c r="J13" s="22"/>
      <c r="K13" s="15"/>
      <c r="L13" s="15"/>
      <c r="M13"/>
      <c r="N13" s="42"/>
      <c r="O13" s="15"/>
      <c r="P13" s="51"/>
      <c r="Q13" s="22"/>
      <c r="R13" s="42"/>
      <c r="S13"/>
      <c r="T13"/>
      <c r="U13"/>
      <c r="V13"/>
      <c r="W13"/>
      <c r="X13"/>
      <c r="Y13" s="15"/>
      <c r="Z13"/>
      <c r="AA13"/>
      <c r="AF13" s="16"/>
    </row>
    <row r="14" spans="1:32" s="13" customFormat="1" x14ac:dyDescent="0.55000000000000004">
      <c r="C14" s="59" t="s">
        <v>1357</v>
      </c>
      <c r="E14"/>
      <c r="F14" s="15"/>
      <c r="G14" s="15"/>
      <c r="H14" s="15"/>
      <c r="I14" s="15"/>
      <c r="J14" s="22"/>
      <c r="K14" s="15"/>
      <c r="L14" s="15"/>
      <c r="M14"/>
      <c r="N14" s="42"/>
      <c r="O14" s="15"/>
      <c r="P14" s="51"/>
      <c r="Q14" s="22"/>
      <c r="R14" s="42"/>
      <c r="S14"/>
      <c r="T14"/>
      <c r="U14"/>
      <c r="V14"/>
      <c r="W14"/>
      <c r="X14"/>
      <c r="Y14" s="15"/>
      <c r="Z14"/>
      <c r="AA14"/>
      <c r="AF14" s="16"/>
    </row>
    <row r="15" spans="1:32" s="13" customFormat="1" x14ac:dyDescent="0.55000000000000004">
      <c r="C15" s="59" t="s">
        <v>1358</v>
      </c>
      <c r="E15"/>
      <c r="F15" s="15"/>
      <c r="G15" s="15"/>
      <c r="H15" s="15"/>
      <c r="I15" s="15"/>
      <c r="J15" s="22"/>
      <c r="K15" s="15"/>
      <c r="L15" s="15"/>
      <c r="M15"/>
      <c r="N15" s="42"/>
      <c r="O15" s="15"/>
      <c r="P15" s="51"/>
      <c r="Q15" s="22"/>
      <c r="R15" s="42"/>
      <c r="S15"/>
      <c r="T15"/>
      <c r="U15"/>
      <c r="V15"/>
      <c r="W15"/>
      <c r="X15"/>
      <c r="Y15" s="15"/>
      <c r="Z15"/>
      <c r="AA15"/>
      <c r="AF15" s="16"/>
    </row>
    <row r="16" spans="1:32" s="13" customFormat="1" x14ac:dyDescent="0.55000000000000004">
      <c r="C16" s="67" t="s">
        <v>1288</v>
      </c>
      <c r="E16"/>
      <c r="F16" s="15"/>
      <c r="G16" s="15"/>
      <c r="H16" s="15"/>
      <c r="I16" s="15"/>
      <c r="J16" s="22"/>
      <c r="K16" s="15"/>
      <c r="L16" s="15"/>
      <c r="M16"/>
      <c r="N16" s="42"/>
      <c r="O16" s="15"/>
      <c r="P16" s="51"/>
      <c r="Q16" s="22"/>
      <c r="R16" s="42"/>
      <c r="S16"/>
      <c r="T16"/>
      <c r="U16"/>
      <c r="V16"/>
      <c r="W16"/>
      <c r="X16"/>
      <c r="Y16" s="15"/>
      <c r="Z16"/>
      <c r="AA16"/>
      <c r="AF16" s="16"/>
    </row>
    <row r="17" spans="3:32" s="13" customFormat="1" x14ac:dyDescent="0.55000000000000004">
      <c r="C17" s="12"/>
      <c r="E17"/>
      <c r="F17" s="15"/>
      <c r="G17" s="15"/>
      <c r="H17" s="15"/>
      <c r="I17" s="15"/>
      <c r="J17" s="22"/>
      <c r="K17" s="15"/>
      <c r="L17" s="15"/>
      <c r="M17"/>
      <c r="N17" s="42"/>
      <c r="O17" s="15"/>
      <c r="P17" s="51"/>
      <c r="Q17" s="22"/>
      <c r="R17" s="42"/>
      <c r="S17"/>
      <c r="T17"/>
      <c r="U17"/>
      <c r="V17"/>
      <c r="W17"/>
      <c r="X17"/>
      <c r="Y17" s="15"/>
      <c r="Z17"/>
      <c r="AA17"/>
      <c r="AF17" s="16"/>
    </row>
    <row r="18" spans="3:32" s="13" customFormat="1" x14ac:dyDescent="0.55000000000000004">
      <c r="C18" s="58" t="s">
        <v>1292</v>
      </c>
      <c r="E18"/>
      <c r="F18" s="15"/>
      <c r="G18" s="15"/>
      <c r="H18" s="15"/>
      <c r="I18" s="15"/>
      <c r="J18" s="22"/>
      <c r="K18" s="15"/>
      <c r="L18" s="15"/>
      <c r="M18"/>
      <c r="N18" s="42"/>
      <c r="O18" s="15"/>
      <c r="P18" s="51"/>
      <c r="Q18" s="22"/>
      <c r="R18" s="42"/>
      <c r="S18"/>
      <c r="T18"/>
      <c r="U18"/>
      <c r="V18"/>
      <c r="W18"/>
      <c r="X18"/>
      <c r="Y18" s="15"/>
      <c r="Z18"/>
      <c r="AA18"/>
      <c r="AF18" s="16"/>
    </row>
    <row r="19" spans="3:32" s="13" customFormat="1" x14ac:dyDescent="0.55000000000000004">
      <c r="C19" s="59" t="s">
        <v>1293</v>
      </c>
      <c r="E19"/>
      <c r="F19" s="15"/>
      <c r="G19" s="15"/>
      <c r="H19" s="15"/>
      <c r="I19" s="15"/>
      <c r="J19" s="22"/>
      <c r="K19" s="15"/>
      <c r="L19" s="15"/>
      <c r="M19"/>
      <c r="N19" s="42"/>
      <c r="O19" s="15"/>
      <c r="P19" s="51"/>
      <c r="Q19" s="22"/>
      <c r="R19" s="42"/>
      <c r="S19"/>
      <c r="T19"/>
      <c r="U19"/>
      <c r="V19"/>
      <c r="W19"/>
      <c r="X19"/>
      <c r="Y19" s="15"/>
      <c r="Z19"/>
      <c r="AA19"/>
      <c r="AF19" s="16"/>
    </row>
    <row r="20" spans="3:32" s="13" customFormat="1" x14ac:dyDescent="0.55000000000000004">
      <c r="C20" s="59" t="s">
        <v>1294</v>
      </c>
      <c r="E20"/>
      <c r="F20" s="15"/>
      <c r="G20" s="15"/>
      <c r="H20" s="15"/>
      <c r="I20" s="15"/>
      <c r="J20" s="22"/>
      <c r="K20" s="15"/>
      <c r="L20" s="15"/>
      <c r="M20"/>
      <c r="N20" s="42"/>
      <c r="O20" s="15"/>
      <c r="P20" s="51"/>
      <c r="Q20" s="22"/>
      <c r="R20" s="42"/>
      <c r="S20"/>
      <c r="T20"/>
      <c r="U20"/>
      <c r="V20"/>
      <c r="W20"/>
      <c r="X20"/>
      <c r="Y20" s="15"/>
      <c r="Z20"/>
      <c r="AA20"/>
      <c r="AF20" s="16"/>
    </row>
    <row r="21" spans="3:32" s="13" customFormat="1" x14ac:dyDescent="0.55000000000000004">
      <c r="C21" s="12"/>
      <c r="E21"/>
      <c r="F21" s="15"/>
      <c r="G21" s="15"/>
      <c r="H21" s="15"/>
      <c r="I21" s="15"/>
      <c r="J21" s="22"/>
      <c r="K21" s="15"/>
      <c r="L21" s="15"/>
      <c r="M21"/>
      <c r="N21" s="42"/>
      <c r="O21" s="15"/>
      <c r="P21" s="51"/>
      <c r="Q21" s="22"/>
      <c r="R21" s="42"/>
      <c r="S21"/>
      <c r="T21"/>
      <c r="U21"/>
      <c r="V21"/>
      <c r="W21"/>
      <c r="X21"/>
      <c r="Y21" s="15"/>
      <c r="Z21"/>
      <c r="AA21"/>
      <c r="AF21" s="16"/>
    </row>
    <row r="22" spans="3:32" s="13" customFormat="1" x14ac:dyDescent="0.55000000000000004">
      <c r="C22" s="60" t="s">
        <v>1295</v>
      </c>
      <c r="E22"/>
      <c r="F22" s="15"/>
      <c r="G22" s="15"/>
      <c r="H22" s="15"/>
      <c r="I22" s="15"/>
      <c r="J22" s="22"/>
      <c r="K22" s="15"/>
      <c r="L22" s="15"/>
      <c r="M22"/>
      <c r="N22" s="42"/>
      <c r="O22" s="15"/>
      <c r="P22" s="51"/>
      <c r="Q22" s="22"/>
      <c r="R22" s="42"/>
      <c r="S22"/>
      <c r="T22"/>
      <c r="U22"/>
      <c r="V22"/>
      <c r="W22"/>
      <c r="X22"/>
      <c r="Y22" s="15"/>
      <c r="Z22"/>
      <c r="AA22"/>
      <c r="AF22" s="16"/>
    </row>
    <row r="23" spans="3:32" s="13" customFormat="1" x14ac:dyDescent="0.55000000000000004">
      <c r="C23" s="59" t="s">
        <v>1297</v>
      </c>
      <c r="E23"/>
      <c r="F23" s="15"/>
      <c r="G23" s="15"/>
      <c r="H23" s="15"/>
      <c r="I23" s="15"/>
      <c r="J23" s="22"/>
      <c r="K23" s="15"/>
      <c r="L23" s="15"/>
      <c r="M23"/>
      <c r="N23" s="42"/>
      <c r="O23" s="15"/>
      <c r="P23" s="51"/>
      <c r="Q23" s="22"/>
      <c r="R23" s="42"/>
      <c r="S23"/>
      <c r="T23"/>
      <c r="U23"/>
      <c r="V23"/>
      <c r="W23"/>
      <c r="X23"/>
      <c r="Y23" s="15"/>
      <c r="Z23"/>
      <c r="AA23"/>
      <c r="AF23" s="16"/>
    </row>
    <row r="24" spans="3:32" s="13" customFormat="1" x14ac:dyDescent="0.55000000000000004">
      <c r="C24" s="61" t="s">
        <v>1296</v>
      </c>
      <c r="E24"/>
      <c r="F24" s="15"/>
      <c r="G24" s="15"/>
      <c r="H24" s="15"/>
      <c r="I24" s="15"/>
      <c r="J24" s="22"/>
      <c r="K24" s="15"/>
      <c r="L24" s="15"/>
      <c r="M24"/>
      <c r="N24" s="42"/>
      <c r="O24" s="15"/>
      <c r="P24" s="51"/>
      <c r="Q24" s="22"/>
      <c r="R24" s="42"/>
      <c r="S24"/>
      <c r="T24"/>
      <c r="U24"/>
      <c r="V24"/>
      <c r="W24"/>
      <c r="X24"/>
      <c r="Y24" s="15"/>
      <c r="Z24"/>
      <c r="AA24"/>
      <c r="AF24" s="16"/>
    </row>
    <row r="25" spans="3:32" s="13" customFormat="1" x14ac:dyDescent="0.55000000000000004">
      <c r="C25" s="12"/>
      <c r="E25"/>
      <c r="F25" s="15"/>
      <c r="G25" s="15"/>
      <c r="H25" s="15"/>
      <c r="I25" s="15"/>
      <c r="J25" s="22"/>
      <c r="K25" s="15"/>
      <c r="L25" s="15"/>
      <c r="M25"/>
      <c r="N25" s="42"/>
      <c r="O25" s="15"/>
      <c r="P25" s="51"/>
      <c r="Q25" s="22"/>
      <c r="R25" s="42"/>
      <c r="S25"/>
      <c r="T25"/>
      <c r="U25"/>
      <c r="V25"/>
      <c r="W25"/>
      <c r="X25"/>
      <c r="Y25" s="15"/>
      <c r="Z25"/>
      <c r="AA25"/>
      <c r="AF25" s="16"/>
    </row>
    <row r="26" spans="3:32" s="13" customFormat="1" x14ac:dyDescent="0.55000000000000004">
      <c r="C26" s="59" t="s">
        <v>1300</v>
      </c>
      <c r="E26"/>
      <c r="F26" s="15"/>
      <c r="G26" s="15"/>
      <c r="H26" s="15"/>
      <c r="I26" s="15"/>
      <c r="J26" s="22"/>
      <c r="K26" s="15"/>
      <c r="L26" s="15"/>
      <c r="M26"/>
      <c r="N26" s="42"/>
      <c r="O26" s="15"/>
      <c r="P26" s="51"/>
      <c r="Q26" s="22"/>
      <c r="R26" s="42"/>
      <c r="S26"/>
      <c r="T26"/>
      <c r="U26"/>
      <c r="V26"/>
      <c r="W26"/>
      <c r="X26"/>
      <c r="Y26" s="15"/>
      <c r="Z26"/>
      <c r="AA26"/>
      <c r="AF26" s="16"/>
    </row>
    <row r="27" spans="3:32" s="13" customFormat="1" x14ac:dyDescent="0.55000000000000004">
      <c r="C27" s="59" t="s">
        <v>1301</v>
      </c>
      <c r="E27"/>
      <c r="F27" s="15"/>
      <c r="G27" s="15"/>
      <c r="H27" s="15"/>
      <c r="I27" s="15"/>
      <c r="J27" s="22"/>
      <c r="K27" s="15"/>
      <c r="L27" s="15"/>
      <c r="M27"/>
      <c r="N27" s="42"/>
      <c r="O27" s="15"/>
      <c r="P27" s="51"/>
      <c r="Q27" s="22"/>
      <c r="R27" s="42"/>
      <c r="S27"/>
      <c r="T27"/>
      <c r="U27"/>
      <c r="V27"/>
      <c r="W27"/>
      <c r="X27"/>
      <c r="Y27" s="15"/>
      <c r="Z27"/>
      <c r="AA27"/>
      <c r="AF27" s="16"/>
    </row>
    <row r="28" spans="3:32" s="13" customFormat="1" x14ac:dyDescent="0.55000000000000004">
      <c r="C28" s="59" t="s">
        <v>1302</v>
      </c>
      <c r="E28"/>
      <c r="F28" s="15"/>
      <c r="G28" s="15"/>
      <c r="H28" s="15"/>
      <c r="I28" s="15"/>
      <c r="J28" s="22"/>
      <c r="K28" s="15"/>
      <c r="L28" s="15"/>
      <c r="M28"/>
      <c r="N28" s="42"/>
      <c r="O28" s="15"/>
      <c r="P28" s="51"/>
      <c r="Q28" s="22"/>
      <c r="R28" s="42"/>
      <c r="S28"/>
      <c r="T28"/>
      <c r="U28"/>
      <c r="V28"/>
      <c r="W28"/>
      <c r="X28"/>
      <c r="Y28" s="15"/>
      <c r="Z28"/>
      <c r="AA28"/>
      <c r="AF28" s="16"/>
    </row>
    <row r="29" spans="3:32" s="13" customFormat="1" x14ac:dyDescent="0.55000000000000004">
      <c r="C29" s="59" t="s">
        <v>1303</v>
      </c>
      <c r="E29"/>
      <c r="F29" s="15"/>
      <c r="G29" s="15"/>
      <c r="H29" s="15"/>
      <c r="I29" s="15"/>
      <c r="J29" s="22"/>
      <c r="K29" s="15"/>
      <c r="L29" s="15"/>
      <c r="M29"/>
      <c r="N29" s="42"/>
      <c r="O29" s="15"/>
      <c r="P29" s="51"/>
      <c r="Q29" s="22"/>
      <c r="R29" s="42"/>
      <c r="S29"/>
      <c r="T29"/>
      <c r="U29"/>
      <c r="V29"/>
      <c r="W29"/>
      <c r="X29"/>
      <c r="Y29" s="15"/>
      <c r="Z29"/>
      <c r="AA29"/>
      <c r="AF29" s="16"/>
    </row>
    <row r="30" spans="3:32" s="13" customFormat="1" x14ac:dyDescent="0.55000000000000004">
      <c r="C30" s="59" t="s">
        <v>1304</v>
      </c>
      <c r="E30"/>
      <c r="F30" s="15"/>
      <c r="G30" s="15"/>
      <c r="H30" s="15"/>
      <c r="I30" s="15"/>
      <c r="J30" s="22"/>
      <c r="K30" s="15"/>
      <c r="L30" s="15"/>
      <c r="M30"/>
      <c r="N30" s="42"/>
      <c r="O30" s="15"/>
      <c r="P30" s="51"/>
      <c r="Q30" s="22"/>
      <c r="R30" s="42"/>
      <c r="S30"/>
      <c r="T30"/>
      <c r="U30"/>
      <c r="V30"/>
      <c r="W30"/>
      <c r="X30"/>
      <c r="Y30" s="15"/>
      <c r="Z30"/>
      <c r="AA30"/>
      <c r="AF30" s="16"/>
    </row>
    <row r="31" spans="3:32" s="13" customFormat="1" x14ac:dyDescent="0.55000000000000004">
      <c r="C31" s="61" t="s">
        <v>1298</v>
      </c>
      <c r="E31"/>
      <c r="F31" s="15"/>
      <c r="G31" s="15"/>
      <c r="H31" s="15"/>
      <c r="I31" s="15"/>
      <c r="J31" s="22"/>
      <c r="K31" s="15"/>
      <c r="L31" s="15"/>
      <c r="M31"/>
      <c r="N31" s="42"/>
      <c r="O31" s="15"/>
      <c r="P31" s="51"/>
      <c r="Q31" s="22"/>
      <c r="R31" s="42"/>
      <c r="S31"/>
      <c r="T31"/>
      <c r="U31"/>
      <c r="V31"/>
      <c r="W31"/>
      <c r="X31"/>
      <c r="Y31" s="15"/>
      <c r="Z31"/>
      <c r="AA31"/>
      <c r="AF31" s="16"/>
    </row>
    <row r="32" spans="3:32" s="13" customFormat="1" x14ac:dyDescent="0.55000000000000004">
      <c r="C32" s="61" t="s">
        <v>1299</v>
      </c>
      <c r="E32"/>
      <c r="F32" s="15"/>
      <c r="G32" s="15"/>
      <c r="H32" s="15"/>
      <c r="I32" s="15"/>
      <c r="J32" s="22"/>
      <c r="K32" s="15"/>
      <c r="L32" s="15"/>
      <c r="M32"/>
      <c r="N32" s="42"/>
      <c r="O32" s="15"/>
      <c r="P32" s="51"/>
      <c r="Q32" s="22"/>
      <c r="R32" s="42"/>
      <c r="S32"/>
      <c r="T32"/>
      <c r="U32"/>
      <c r="V32"/>
      <c r="W32"/>
      <c r="X32"/>
      <c r="Y32" s="15"/>
      <c r="Z32"/>
      <c r="AA32"/>
      <c r="AF32" s="16"/>
    </row>
    <row r="33" spans="3:32" s="13" customFormat="1" x14ac:dyDescent="0.55000000000000004">
      <c r="C33" s="12"/>
      <c r="E33"/>
      <c r="F33" s="15"/>
      <c r="G33" s="15"/>
      <c r="H33" s="15"/>
      <c r="I33" s="15"/>
      <c r="J33" s="22"/>
      <c r="K33" s="15"/>
      <c r="L33" s="15"/>
      <c r="M33"/>
      <c r="N33" s="42"/>
      <c r="O33" s="15"/>
      <c r="P33" s="51"/>
      <c r="Q33" s="22"/>
      <c r="R33" s="42"/>
      <c r="S33"/>
      <c r="T33"/>
      <c r="U33"/>
      <c r="V33"/>
      <c r="W33"/>
      <c r="X33"/>
      <c r="Y33" s="15"/>
      <c r="Z33"/>
      <c r="AA33"/>
      <c r="AF33" s="16"/>
    </row>
    <row r="34" spans="3:32" s="13" customFormat="1" x14ac:dyDescent="0.55000000000000004">
      <c r="C34" s="59" t="s">
        <v>1311</v>
      </c>
      <c r="E34"/>
      <c r="F34" s="15"/>
      <c r="G34" s="15"/>
      <c r="H34" s="15"/>
      <c r="I34" s="15"/>
      <c r="J34" s="22"/>
      <c r="K34" s="15"/>
      <c r="L34" s="15"/>
      <c r="M34"/>
      <c r="N34" s="42"/>
      <c r="O34" s="15"/>
      <c r="P34" s="51"/>
      <c r="Q34" s="22"/>
      <c r="R34" s="42"/>
      <c r="S34"/>
      <c r="T34"/>
      <c r="U34"/>
      <c r="V34"/>
      <c r="W34"/>
      <c r="X34"/>
      <c r="Y34" s="15"/>
      <c r="Z34"/>
      <c r="AA34"/>
      <c r="AF34" s="16"/>
    </row>
    <row r="35" spans="3:32" s="13" customFormat="1" x14ac:dyDescent="0.55000000000000004">
      <c r="C35" s="59" t="s">
        <v>1313</v>
      </c>
      <c r="E35"/>
      <c r="F35" s="15"/>
      <c r="G35" s="15"/>
      <c r="H35" s="15"/>
      <c r="I35" s="15"/>
      <c r="J35" s="22"/>
      <c r="K35" s="15"/>
      <c r="L35" s="15"/>
      <c r="M35"/>
      <c r="N35" s="42"/>
      <c r="O35" s="15"/>
      <c r="P35" s="51"/>
      <c r="Q35" s="22"/>
      <c r="R35" s="42"/>
      <c r="S35"/>
      <c r="T35"/>
      <c r="U35"/>
      <c r="V35"/>
      <c r="W35"/>
      <c r="X35"/>
      <c r="Y35" s="15"/>
      <c r="Z35"/>
      <c r="AA35"/>
      <c r="AF35" s="16"/>
    </row>
    <row r="36" spans="3:32" s="13" customFormat="1" x14ac:dyDescent="0.55000000000000004">
      <c r="C36" s="61" t="s">
        <v>1305</v>
      </c>
      <c r="E36"/>
      <c r="F36" s="15"/>
      <c r="G36" s="15"/>
      <c r="H36" s="15"/>
      <c r="I36" s="15"/>
      <c r="J36" s="22"/>
      <c r="K36" s="15"/>
      <c r="L36" s="15"/>
      <c r="M36"/>
      <c r="N36" s="42"/>
      <c r="O36" s="15"/>
      <c r="P36" s="51"/>
      <c r="Q36" s="22"/>
      <c r="R36" s="42"/>
      <c r="S36"/>
      <c r="T36"/>
      <c r="U36"/>
      <c r="V36"/>
      <c r="W36"/>
      <c r="X36"/>
      <c r="Y36" s="15"/>
      <c r="Z36"/>
      <c r="AA36"/>
      <c r="AF36" s="16"/>
    </row>
    <row r="37" spans="3:32" s="13" customFormat="1" x14ac:dyDescent="0.55000000000000004">
      <c r="C37" s="59" t="s">
        <v>1306</v>
      </c>
      <c r="E37"/>
      <c r="F37" s="15"/>
      <c r="G37" s="15"/>
      <c r="H37" s="15"/>
      <c r="I37" s="15"/>
      <c r="J37" s="22"/>
      <c r="K37" s="15"/>
      <c r="L37" s="15"/>
      <c r="M37"/>
      <c r="N37" s="42"/>
      <c r="O37" s="15"/>
      <c r="P37" s="51"/>
      <c r="Q37" s="22"/>
      <c r="R37" s="42"/>
      <c r="S37"/>
      <c r="T37"/>
      <c r="U37"/>
      <c r="V37"/>
      <c r="W37"/>
      <c r="X37"/>
      <c r="Y37" s="15"/>
      <c r="Z37"/>
      <c r="AA37"/>
      <c r="AF37" s="16"/>
    </row>
    <row r="38" spans="3:32" s="13" customFormat="1" x14ac:dyDescent="0.55000000000000004">
      <c r="C38" s="59" t="s">
        <v>1312</v>
      </c>
      <c r="E38"/>
      <c r="F38" s="15"/>
      <c r="G38" s="15"/>
      <c r="H38" s="15"/>
      <c r="I38" s="15"/>
      <c r="J38" s="22"/>
      <c r="K38" s="15"/>
      <c r="L38" s="15"/>
      <c r="M38"/>
      <c r="N38" s="42"/>
      <c r="O38" s="15"/>
      <c r="P38" s="51"/>
      <c r="Q38" s="22"/>
      <c r="R38" s="42"/>
      <c r="S38"/>
      <c r="T38"/>
      <c r="U38"/>
      <c r="V38"/>
      <c r="W38"/>
      <c r="X38"/>
      <c r="Y38" s="15"/>
      <c r="Z38"/>
      <c r="AA38"/>
      <c r="AF38" s="16"/>
    </row>
    <row r="39" spans="3:32" s="13" customFormat="1" x14ac:dyDescent="0.55000000000000004">
      <c r="C39" s="59" t="s">
        <v>1314</v>
      </c>
      <c r="E39"/>
      <c r="F39" s="15"/>
      <c r="G39" s="15"/>
      <c r="H39" s="15"/>
      <c r="I39" s="15"/>
      <c r="J39" s="22"/>
      <c r="K39" s="15"/>
      <c r="L39" s="15"/>
      <c r="M39"/>
      <c r="N39" s="42"/>
      <c r="O39" s="15"/>
      <c r="P39" s="51"/>
      <c r="Q39" s="22"/>
      <c r="R39" s="42"/>
      <c r="S39"/>
      <c r="T39"/>
      <c r="U39"/>
      <c r="V39"/>
      <c r="W39"/>
      <c r="X39"/>
      <c r="Y39" s="15"/>
      <c r="Z39"/>
      <c r="AA39"/>
      <c r="AF39" s="16"/>
    </row>
    <row r="40" spans="3:32" s="13" customFormat="1" x14ac:dyDescent="0.55000000000000004">
      <c r="C40" s="59" t="s">
        <v>1315</v>
      </c>
      <c r="E40"/>
      <c r="F40" s="15"/>
      <c r="G40" s="15"/>
      <c r="H40" s="15"/>
      <c r="I40" s="15"/>
      <c r="J40" s="22"/>
      <c r="K40" s="15"/>
      <c r="L40" s="15"/>
      <c r="M40"/>
      <c r="N40" s="42"/>
      <c r="O40" s="15"/>
      <c r="P40" s="51"/>
      <c r="Q40" s="22"/>
      <c r="R40" s="42"/>
      <c r="S40"/>
      <c r="T40"/>
      <c r="U40"/>
      <c r="V40"/>
      <c r="W40"/>
      <c r="X40"/>
      <c r="Y40" s="15"/>
      <c r="Z40"/>
      <c r="AA40"/>
      <c r="AF40" s="16"/>
    </row>
    <row r="41" spans="3:32" s="13" customFormat="1" x14ac:dyDescent="0.55000000000000004">
      <c r="C41" s="59" t="s">
        <v>1316</v>
      </c>
      <c r="E41"/>
      <c r="F41" s="15"/>
      <c r="G41" s="15"/>
      <c r="H41" s="15"/>
      <c r="I41" s="15"/>
      <c r="J41" s="22"/>
      <c r="K41" s="15"/>
      <c r="L41" s="15"/>
      <c r="M41"/>
      <c r="N41" s="42"/>
      <c r="O41" s="15"/>
      <c r="P41" s="51"/>
      <c r="Q41" s="22"/>
      <c r="R41" s="42"/>
      <c r="S41"/>
      <c r="T41"/>
      <c r="U41"/>
      <c r="V41"/>
      <c r="W41"/>
      <c r="X41"/>
      <c r="Y41" s="15"/>
      <c r="Z41"/>
      <c r="AA41"/>
      <c r="AF41" s="16"/>
    </row>
    <row r="42" spans="3:32" s="13" customFormat="1" x14ac:dyDescent="0.55000000000000004">
      <c r="C42" s="59" t="s">
        <v>1317</v>
      </c>
      <c r="E42"/>
      <c r="F42" s="15"/>
      <c r="G42" s="15"/>
      <c r="H42" s="15"/>
      <c r="I42" s="15"/>
      <c r="J42" s="22"/>
      <c r="K42" s="15"/>
      <c r="L42" s="15"/>
      <c r="M42"/>
      <c r="N42" s="42"/>
      <c r="O42" s="15"/>
      <c r="P42" s="51"/>
      <c r="Q42" s="22"/>
      <c r="R42" s="42"/>
      <c r="S42"/>
      <c r="T42"/>
      <c r="U42"/>
      <c r="V42"/>
      <c r="W42"/>
      <c r="X42"/>
      <c r="Y42" s="15"/>
      <c r="Z42"/>
      <c r="AA42"/>
      <c r="AF42" s="16"/>
    </row>
    <row r="43" spans="3:32" s="13" customFormat="1" x14ac:dyDescent="0.55000000000000004">
      <c r="C43" s="61" t="s">
        <v>1307</v>
      </c>
      <c r="E43"/>
      <c r="F43" s="15"/>
      <c r="G43" s="15"/>
      <c r="H43" s="15"/>
      <c r="I43" s="15"/>
      <c r="J43" s="22"/>
      <c r="K43" s="15"/>
      <c r="L43" s="15"/>
      <c r="M43"/>
      <c r="N43" s="42"/>
      <c r="O43" s="15"/>
      <c r="P43" s="51"/>
      <c r="Q43" s="22"/>
      <c r="R43" s="42"/>
      <c r="S43"/>
      <c r="T43"/>
      <c r="U43"/>
      <c r="V43"/>
      <c r="W43"/>
      <c r="X43"/>
      <c r="Y43" s="15"/>
      <c r="Z43"/>
      <c r="AA43"/>
      <c r="AF43" s="16"/>
    </row>
    <row r="44" spans="3:32" s="13" customFormat="1" x14ac:dyDescent="0.55000000000000004">
      <c r="C44" s="61" t="s">
        <v>1308</v>
      </c>
      <c r="E44"/>
      <c r="F44" s="15"/>
      <c r="G44" s="15"/>
      <c r="H44" s="15"/>
      <c r="I44" s="15"/>
      <c r="J44" s="22"/>
      <c r="K44" s="15"/>
      <c r="L44" s="15"/>
      <c r="M44"/>
      <c r="N44" s="42"/>
      <c r="O44" s="15"/>
      <c r="P44" s="51"/>
      <c r="Q44" s="22"/>
      <c r="R44" s="42"/>
      <c r="S44"/>
      <c r="T44"/>
      <c r="U44"/>
      <c r="V44"/>
      <c r="W44"/>
      <c r="X44"/>
      <c r="Y44" s="15"/>
      <c r="Z44"/>
      <c r="AA44"/>
      <c r="AF44" s="16"/>
    </row>
    <row r="45" spans="3:32" s="13" customFormat="1" x14ac:dyDescent="0.55000000000000004">
      <c r="C45" s="59" t="s">
        <v>1309</v>
      </c>
      <c r="E45"/>
      <c r="F45" s="15"/>
      <c r="G45" s="15"/>
      <c r="H45" s="15"/>
      <c r="I45" s="15"/>
      <c r="J45" s="22"/>
      <c r="K45" s="15"/>
      <c r="L45" s="15"/>
      <c r="M45"/>
      <c r="N45" s="42"/>
      <c r="O45" s="15"/>
      <c r="P45" s="51"/>
      <c r="Q45" s="22"/>
      <c r="R45" s="42"/>
      <c r="S45"/>
      <c r="T45"/>
      <c r="U45"/>
      <c r="V45"/>
      <c r="W45"/>
      <c r="X45"/>
      <c r="Y45" s="15"/>
      <c r="Z45"/>
      <c r="AA45"/>
      <c r="AF45" s="16"/>
    </row>
    <row r="46" spans="3:32" s="13" customFormat="1" x14ac:dyDescent="0.55000000000000004">
      <c r="C46" s="59" t="s">
        <v>1318</v>
      </c>
      <c r="E46"/>
      <c r="F46" s="15"/>
      <c r="G46" s="15"/>
      <c r="H46" s="15"/>
      <c r="I46" s="15"/>
      <c r="J46" s="22"/>
      <c r="K46" s="15"/>
      <c r="L46" s="15"/>
      <c r="M46"/>
      <c r="N46" s="42"/>
      <c r="O46" s="15"/>
      <c r="P46" s="51"/>
      <c r="Q46" s="22"/>
      <c r="R46" s="42"/>
      <c r="S46"/>
      <c r="T46"/>
      <c r="U46"/>
      <c r="V46"/>
      <c r="W46"/>
      <c r="X46"/>
      <c r="Y46" s="15"/>
      <c r="Z46"/>
      <c r="AA46"/>
      <c r="AF46" s="16"/>
    </row>
    <row r="47" spans="3:32" s="13" customFormat="1" x14ac:dyDescent="0.55000000000000004">
      <c r="C47" s="61" t="s">
        <v>1310</v>
      </c>
      <c r="E47"/>
      <c r="F47" s="15"/>
      <c r="G47" s="15"/>
      <c r="H47" s="15"/>
      <c r="I47" s="15"/>
      <c r="J47" s="22"/>
      <c r="K47" s="15"/>
      <c r="L47" s="15"/>
      <c r="M47"/>
      <c r="N47" s="42"/>
      <c r="O47" s="15"/>
      <c r="P47" s="51"/>
      <c r="Q47" s="22"/>
      <c r="R47" s="42"/>
      <c r="S47"/>
      <c r="T47"/>
      <c r="U47"/>
      <c r="V47"/>
      <c r="W47"/>
      <c r="X47"/>
      <c r="Y47" s="15"/>
      <c r="Z47"/>
      <c r="AA47"/>
      <c r="AF47" s="16"/>
    </row>
    <row r="48" spans="3:32" s="13" customFormat="1" x14ac:dyDescent="0.55000000000000004">
      <c r="C48" s="12" t="s">
        <v>1199</v>
      </c>
      <c r="E48"/>
      <c r="F48" s="15"/>
      <c r="G48" s="15"/>
      <c r="H48" s="15"/>
      <c r="I48" s="15"/>
      <c r="J48" s="22"/>
      <c r="K48" s="15"/>
      <c r="L48" s="15"/>
      <c r="M48"/>
      <c r="N48" s="42"/>
      <c r="O48" s="15"/>
      <c r="P48" s="51"/>
      <c r="Q48" s="22"/>
      <c r="R48" s="42"/>
      <c r="S48"/>
      <c r="T48"/>
      <c r="U48"/>
      <c r="V48"/>
      <c r="W48"/>
      <c r="X48"/>
      <c r="Y48" s="15"/>
      <c r="Z48"/>
      <c r="AA48"/>
      <c r="AF48" s="16"/>
    </row>
    <row r="49" spans="2:32" s="13" customFormat="1" x14ac:dyDescent="0.55000000000000004">
      <c r="C49" s="59" t="s">
        <v>1321</v>
      </c>
      <c r="E49"/>
      <c r="F49" s="15"/>
      <c r="G49" s="15"/>
      <c r="H49" s="15"/>
      <c r="I49" s="15"/>
      <c r="J49" s="22"/>
      <c r="K49" s="15"/>
      <c r="L49" s="15"/>
      <c r="M49"/>
      <c r="N49" s="42"/>
      <c r="O49" s="15"/>
      <c r="P49" s="51"/>
      <c r="Q49" s="22"/>
      <c r="R49" s="42"/>
      <c r="S49"/>
      <c r="T49"/>
      <c r="U49"/>
      <c r="V49"/>
      <c r="W49"/>
      <c r="X49"/>
      <c r="Y49" s="15"/>
      <c r="Z49"/>
      <c r="AA49"/>
      <c r="AF49" s="16"/>
    </row>
    <row r="50" spans="2:32" s="13" customFormat="1" x14ac:dyDescent="0.55000000000000004">
      <c r="C50" s="60" t="s">
        <v>1319</v>
      </c>
      <c r="E50"/>
      <c r="F50" s="15"/>
      <c r="G50" s="15"/>
      <c r="H50" s="15"/>
      <c r="I50" s="15"/>
      <c r="J50" s="22"/>
      <c r="K50" s="15"/>
      <c r="L50" s="15"/>
      <c r="M50"/>
      <c r="N50" s="42"/>
      <c r="O50" s="15"/>
      <c r="P50" s="51"/>
      <c r="Q50" s="22"/>
      <c r="R50" s="42"/>
      <c r="S50"/>
      <c r="T50"/>
      <c r="U50"/>
      <c r="V50"/>
      <c r="W50"/>
      <c r="X50"/>
      <c r="Y50" s="15"/>
      <c r="Z50"/>
      <c r="AA50"/>
      <c r="AF50" s="16"/>
    </row>
    <row r="51" spans="2:32" s="13" customFormat="1" x14ac:dyDescent="0.55000000000000004">
      <c r="C51" s="60" t="s">
        <v>1320</v>
      </c>
      <c r="E51"/>
      <c r="F51" s="15"/>
      <c r="G51" s="15"/>
      <c r="H51" s="15"/>
      <c r="I51" s="15"/>
      <c r="J51" s="22"/>
      <c r="K51" s="15"/>
      <c r="L51" s="15"/>
      <c r="M51"/>
      <c r="N51" s="42"/>
      <c r="O51" s="15"/>
      <c r="P51" s="51"/>
      <c r="Q51" s="22"/>
      <c r="R51" s="42"/>
      <c r="S51"/>
      <c r="T51"/>
      <c r="U51"/>
      <c r="V51"/>
      <c r="W51"/>
      <c r="X51"/>
      <c r="Y51" s="15"/>
      <c r="Z51"/>
      <c r="AA51"/>
      <c r="AF51" s="16"/>
    </row>
    <row r="52" spans="2:32" s="13" customFormat="1" x14ac:dyDescent="0.55000000000000004">
      <c r="C52" s="14"/>
      <c r="D52" s="13" t="str" cm="1">
        <f t="array" aca="1" ref="D52" ca="1">MID(CELL("filename", B1), FIND("]", CELL("filename", B1)) + 1, 255)</f>
        <v>ID Y ANUNCIAD A MIS HERMANOS</v>
      </c>
      <c r="E52"/>
      <c r="F52" s="15"/>
      <c r="G52" s="15"/>
      <c r="H52" s="15"/>
      <c r="I52" s="15"/>
      <c r="J52" s="22"/>
      <c r="K52" s="15"/>
      <c r="L52" s="15"/>
      <c r="M52"/>
      <c r="N52" s="42"/>
      <c r="O52" s="15"/>
      <c r="P52" s="51"/>
      <c r="Q52" s="22"/>
      <c r="R52" s="42"/>
      <c r="S52"/>
      <c r="T52"/>
      <c r="U52"/>
      <c r="V52"/>
      <c r="W52"/>
      <c r="X52"/>
      <c r="Y52" s="15"/>
      <c r="Z52"/>
      <c r="AA52"/>
      <c r="AF52" s="16"/>
    </row>
    <row r="53" spans="2:32" s="13" customFormat="1" x14ac:dyDescent="0.55000000000000004">
      <c r="C53" s="12" t="str">
        <f>_xlfn.CONCAT("const NOMBREDELCANTO = ","""",D53,"""",";")</f>
        <v>const NOMBREDELCANTO = "ID Y ANUNCIAD A MIS HERMANOS";</v>
      </c>
      <c r="D53" s="13" t="str">
        <f>find!D102</f>
        <v>ID Y ANUNCIAD A MIS HERMANOS</v>
      </c>
      <c r="E53"/>
      <c r="F53" s="15"/>
      <c r="G53" s="15"/>
      <c r="H53" s="15"/>
      <c r="I53" s="15"/>
      <c r="J53" s="22"/>
      <c r="K53" s="15"/>
      <c r="L53" s="15"/>
      <c r="M53"/>
      <c r="N53" s="42"/>
      <c r="O53" s="15"/>
      <c r="P53" s="51"/>
      <c r="Q53" s="22"/>
      <c r="R53" s="42"/>
      <c r="S53"/>
      <c r="T53"/>
      <c r="U53"/>
      <c r="V53"/>
      <c r="W53"/>
      <c r="X53"/>
      <c r="Y53" s="15"/>
      <c r="Z53"/>
      <c r="AA53"/>
      <c r="AF53" s="16"/>
    </row>
    <row r="54" spans="2:32" x14ac:dyDescent="0.55000000000000004">
      <c r="D54" s="13" t="str">
        <f>find!B102</f>
        <v>idyanunciadamishermanos</v>
      </c>
    </row>
    <row r="55" spans="2:32" s="13" customFormat="1" x14ac:dyDescent="0.55000000000000004">
      <c r="C55" s="58" t="s">
        <v>1322</v>
      </c>
      <c r="E55"/>
      <c r="F55" s="15"/>
      <c r="G55" s="15"/>
      <c r="H55" s="15"/>
      <c r="I55" s="15"/>
      <c r="J55" s="22"/>
      <c r="K55" s="15"/>
      <c r="L55" s="15"/>
      <c r="M55"/>
      <c r="N55" s="42"/>
      <c r="O55" s="15"/>
      <c r="P55" s="51"/>
      <c r="Q55" s="22"/>
      <c r="R55" s="42"/>
      <c r="S55"/>
      <c r="T55"/>
      <c r="U55"/>
      <c r="V55"/>
      <c r="W55"/>
      <c r="X55"/>
      <c r="Y55" s="15"/>
      <c r="Z55"/>
      <c r="AA55"/>
      <c r="AF55" s="16"/>
    </row>
    <row r="56" spans="2:32" s="13" customFormat="1" x14ac:dyDescent="0.55000000000000004">
      <c r="C56" s="14" t="s">
        <v>1204</v>
      </c>
      <c r="E56"/>
      <c r="F56" s="15"/>
      <c r="G56" s="15"/>
      <c r="H56" s="15"/>
      <c r="I56" s="15"/>
      <c r="J56" s="22"/>
      <c r="K56" s="15"/>
      <c r="L56" s="15"/>
      <c r="M56"/>
      <c r="N56" s="42"/>
      <c r="O56" s="15"/>
      <c r="P56" s="51"/>
      <c r="Q56" s="22"/>
      <c r="R56" s="42"/>
      <c r="S56"/>
      <c r="T56"/>
      <c r="U56"/>
      <c r="V56"/>
      <c r="W56"/>
      <c r="X56"/>
      <c r="Y56" s="15"/>
      <c r="Z56"/>
      <c r="AA56"/>
      <c r="AF56" s="16"/>
    </row>
    <row r="57" spans="2:32" s="13" customFormat="1" x14ac:dyDescent="0.55000000000000004">
      <c r="C57" s="14" t="s">
        <v>1205</v>
      </c>
      <c r="E57"/>
      <c r="F57" s="15"/>
      <c r="G57" s="15"/>
      <c r="H57" s="15"/>
      <c r="I57" s="15"/>
      <c r="J57" s="22"/>
      <c r="K57" s="15"/>
      <c r="L57" s="15"/>
      <c r="M57"/>
      <c r="N57" s="42"/>
      <c r="O57" s="15"/>
      <c r="P57" s="51"/>
      <c r="Q57" s="22"/>
      <c r="R57" s="42"/>
      <c r="S57"/>
      <c r="T57"/>
      <c r="U57"/>
      <c r="V57"/>
      <c r="W57"/>
      <c r="X57"/>
      <c r="Y57" s="15"/>
      <c r="Z57"/>
      <c r="AA57"/>
      <c r="AF57" s="16"/>
    </row>
    <row r="58" spans="2:32" x14ac:dyDescent="0.55000000000000004">
      <c r="C58" s="14" t="str">
        <f>_xlfn.CONCAT("      salmo: ","""",D58,"""",",")</f>
        <v xml:space="preserve">      salmo: "Mateo 28,10.16-20",</v>
      </c>
      <c r="D58" s="13" t="str">
        <f>find!E102</f>
        <v>Mateo 28,10.16-20</v>
      </c>
    </row>
    <row r="59" spans="2:32" x14ac:dyDescent="0.55000000000000004">
      <c r="C59" s="14" t="str">
        <f>_xlfn.CONCAT("      dbnos: ","""",D59,"""",",")</f>
        <v xml:space="preserve">      dbnos: "92",</v>
      </c>
      <c r="D59" s="13">
        <f>find!A102</f>
        <v>92</v>
      </c>
    </row>
    <row r="61" spans="2:32" x14ac:dyDescent="0.55000000000000004">
      <c r="C61" s="60" t="s">
        <v>1323</v>
      </c>
    </row>
    <row r="63" spans="2:32" x14ac:dyDescent="0.55000000000000004">
      <c r="C63" s="59" t="s">
        <v>1324</v>
      </c>
    </row>
    <row r="64" spans="2:32" ht="27" x14ac:dyDescent="0.65">
      <c r="B64" s="13">
        <v>1</v>
      </c>
      <c r="C64" s="14" t="str">
        <f t="shared" ref="C64:C85" si="0">IF((E64&amp;D64)="","",_xlfn.CONCAT("/* ",B64," */","        ","""",D64,"""",","))</f>
        <v>/* 1 */        "Que allí me verán,",</v>
      </c>
      <c r="D64" s="76" t="s">
        <v>1556</v>
      </c>
      <c r="E64" s="74" t="s">
        <v>1117</v>
      </c>
      <c r="F64" s="79"/>
      <c r="G64" s="80"/>
      <c r="H64" s="80"/>
      <c r="I64" s="74"/>
      <c r="J64" s="79"/>
      <c r="K64" s="80"/>
      <c r="L64" s="80"/>
      <c r="M64" s="15"/>
      <c r="O64" s="22"/>
      <c r="P64"/>
      <c r="Q64"/>
      <c r="R64"/>
      <c r="V64" s="15"/>
      <c r="Y64"/>
      <c r="AB64" s="15"/>
      <c r="AF64"/>
    </row>
    <row r="65" spans="2:32" ht="27" x14ac:dyDescent="0.65">
      <c r="B65" s="13">
        <f>+B64+1</f>
        <v>2</v>
      </c>
      <c r="C65" s="14" t="str">
        <f t="shared" si="0"/>
        <v>/* 2 */        "Los discípulos fueron a Galilea,",</v>
      </c>
      <c r="D65" s="77" t="s">
        <v>1557</v>
      </c>
      <c r="E65" s="75" t="s">
        <v>1123</v>
      </c>
      <c r="F65" s="82" t="s">
        <v>1214</v>
      </c>
      <c r="G65" s="83" t="s">
        <v>1178</v>
      </c>
      <c r="H65" s="83" t="s">
        <v>1214</v>
      </c>
      <c r="I65" s="75" t="s">
        <v>1123</v>
      </c>
      <c r="J65" s="82" t="s">
        <v>1214</v>
      </c>
      <c r="K65" s="83"/>
      <c r="L65" s="83"/>
      <c r="M65" s="15"/>
      <c r="O65" s="22"/>
      <c r="P65"/>
      <c r="Q65"/>
      <c r="R65"/>
      <c r="V65" s="15"/>
      <c r="Y65"/>
      <c r="AB65" s="15"/>
      <c r="AF65"/>
    </row>
    <row r="66" spans="2:32" ht="27" x14ac:dyDescent="0.65">
      <c r="B66" s="13">
        <f t="shared" ref="B66:B90" si="1">+B65+1</f>
        <v>3</v>
      </c>
      <c r="C66" s="14" t="str">
        <f t="shared" si="0"/>
        <v>/* 3 */        "al monte que Jesús les había indicado.",</v>
      </c>
      <c r="D66" s="76" t="s">
        <v>1558</v>
      </c>
      <c r="E66" s="74" t="s">
        <v>1178</v>
      </c>
      <c r="F66" s="79" t="s">
        <v>1214</v>
      </c>
      <c r="G66" s="80" t="s">
        <v>1123</v>
      </c>
      <c r="H66" s="80" t="s">
        <v>1214</v>
      </c>
      <c r="I66" s="74"/>
      <c r="J66" s="79"/>
      <c r="K66" s="80"/>
      <c r="L66" s="80"/>
      <c r="M66" s="15"/>
      <c r="O66" s="22"/>
      <c r="P66"/>
      <c r="Q66"/>
      <c r="R66"/>
      <c r="V66" s="15"/>
      <c r="Y66"/>
      <c r="AB66" s="15"/>
      <c r="AF66"/>
    </row>
    <row r="67" spans="2:32" ht="27" x14ac:dyDescent="0.65">
      <c r="B67" s="13">
        <f t="shared" si="1"/>
        <v>4</v>
      </c>
      <c r="C67" s="14" t="str">
        <f t="shared" si="0"/>
        <v>/* 4 */        "Cuando lo vieron le adoraron.",</v>
      </c>
      <c r="D67" s="77" t="s">
        <v>1559</v>
      </c>
      <c r="E67" s="75" t="s">
        <v>1117</v>
      </c>
      <c r="F67" s="82"/>
      <c r="G67" s="83" t="s">
        <v>1123</v>
      </c>
      <c r="H67" s="83" t="s">
        <v>1214</v>
      </c>
      <c r="I67" s="75"/>
      <c r="J67" s="82"/>
      <c r="K67" s="83"/>
      <c r="L67" s="83"/>
      <c r="M67" s="15"/>
      <c r="O67" s="22"/>
      <c r="P67"/>
      <c r="Q67"/>
      <c r="R67"/>
      <c r="V67" s="15"/>
      <c r="Y67"/>
      <c r="AB67" s="15"/>
      <c r="AF67"/>
    </row>
    <row r="68" spans="2:32" ht="27" x14ac:dyDescent="0.65">
      <c r="B68" s="13">
        <f t="shared" si="1"/>
        <v>5</v>
      </c>
      <c r="C68" s="14" t="str">
        <f t="shared" si="0"/>
        <v>/* 5 */        "Y Jesús les dijo:",</v>
      </c>
      <c r="D68" s="76" t="s">
        <v>1560</v>
      </c>
      <c r="E68" s="74" t="s">
        <v>1150</v>
      </c>
      <c r="F68" s="79"/>
      <c r="G68" s="80" t="s">
        <v>1117</v>
      </c>
      <c r="H68" s="80"/>
      <c r="I68" s="74"/>
      <c r="J68" s="79"/>
      <c r="K68" s="80"/>
      <c r="L68" s="80"/>
      <c r="M68" s="15"/>
      <c r="O68" s="22"/>
      <c r="P68"/>
      <c r="Q68"/>
      <c r="R68"/>
      <c r="V68" s="15"/>
      <c r="Y68"/>
      <c r="AB68" s="15"/>
      <c r="AF68"/>
    </row>
    <row r="69" spans="2:32" ht="27" x14ac:dyDescent="0.65">
      <c r="B69" s="13">
        <f t="shared" si="1"/>
        <v>6</v>
      </c>
      <c r="C69" s="14" t="str">
        <f t="shared" si="0"/>
        <v>/* 6 */        "«Me ha sido dado todo poder",</v>
      </c>
      <c r="D69" s="77" t="s">
        <v>1561</v>
      </c>
      <c r="E69" s="75" t="s">
        <v>1450</v>
      </c>
      <c r="F69" s="82"/>
      <c r="G69" s="83" t="s">
        <v>1217</v>
      </c>
      <c r="H69" s="83"/>
      <c r="I69" s="75"/>
      <c r="J69" s="82"/>
      <c r="K69" s="83"/>
      <c r="L69" s="83"/>
      <c r="M69" s="15"/>
      <c r="O69" s="22"/>
      <c r="P69"/>
      <c r="Q69"/>
      <c r="R69"/>
      <c r="V69" s="15"/>
      <c r="Y69"/>
      <c r="AB69" s="15"/>
      <c r="AF69"/>
    </row>
    <row r="70" spans="2:32" ht="27" x14ac:dyDescent="0.65">
      <c r="B70" s="13">
        <f t="shared" si="1"/>
        <v>7</v>
      </c>
      <c r="C70" s="14" t="str">
        <f t="shared" si="0"/>
        <v>/* 7 */        "en el cielo y en la tierra.",</v>
      </c>
      <c r="D70" s="76" t="s">
        <v>1562</v>
      </c>
      <c r="E70" s="74" t="s">
        <v>1450</v>
      </c>
      <c r="F70" s="79"/>
      <c r="G70" s="80"/>
      <c r="H70" s="80"/>
      <c r="I70" s="74"/>
      <c r="J70" s="79"/>
      <c r="K70" s="80"/>
      <c r="L70" s="80"/>
      <c r="M70" s="15"/>
      <c r="O70" s="22"/>
      <c r="P70"/>
      <c r="Q70"/>
      <c r="R70"/>
      <c r="V70" s="15"/>
      <c r="Y70"/>
      <c r="AB70" s="15"/>
      <c r="AF70"/>
    </row>
    <row r="71" spans="2:32" ht="27" x14ac:dyDescent="0.65">
      <c r="B71" s="13">
        <f t="shared" si="1"/>
        <v>8</v>
      </c>
      <c r="C71" s="14" t="str">
        <f t="shared" si="0"/>
        <v>/* 8 */        "Id, pues, y haced discípulos",</v>
      </c>
      <c r="D71" s="77" t="s">
        <v>1563</v>
      </c>
      <c r="E71" s="75" t="s">
        <v>1450</v>
      </c>
      <c r="F71" s="82"/>
      <c r="G71" s="83" t="s">
        <v>1217</v>
      </c>
      <c r="H71" s="83"/>
      <c r="I71" s="75"/>
      <c r="J71" s="82"/>
      <c r="K71" s="83"/>
      <c r="L71" s="83"/>
      <c r="M71" s="15"/>
      <c r="O71" s="22"/>
      <c r="P71"/>
      <c r="Q71"/>
      <c r="R71"/>
      <c r="V71" s="15"/>
      <c r="Y71"/>
      <c r="AB71" s="15"/>
      <c r="AF71"/>
    </row>
    <row r="72" spans="2:32" ht="27" x14ac:dyDescent="0.65">
      <c r="B72" s="13">
        <f t="shared" si="1"/>
        <v>9</v>
      </c>
      <c r="C72" s="14" t="str">
        <f t="shared" si="0"/>
        <v>/* 9 */        "a todas las gentes",</v>
      </c>
      <c r="D72" s="76" t="s">
        <v>1564</v>
      </c>
      <c r="E72" s="74" t="s">
        <v>1450</v>
      </c>
      <c r="F72" s="79"/>
      <c r="G72" s="80"/>
      <c r="H72" s="80"/>
      <c r="I72" s="74"/>
      <c r="J72" s="79"/>
      <c r="K72" s="80"/>
      <c r="L72" s="80"/>
      <c r="M72" s="15"/>
      <c r="O72" s="22"/>
      <c r="P72"/>
      <c r="Q72"/>
      <c r="R72"/>
      <c r="V72" s="15"/>
      <c r="Y72"/>
      <c r="AB72" s="15"/>
      <c r="AF72"/>
    </row>
    <row r="73" spans="2:32" ht="27" x14ac:dyDescent="0.65">
      <c r="B73" s="13">
        <f t="shared" si="1"/>
        <v>10</v>
      </c>
      <c r="C73" s="14" t="str">
        <f t="shared" si="0"/>
        <v>/* 10 */        "bautizándolas en el nombre del Padre",</v>
      </c>
      <c r="D73" s="77" t="s">
        <v>1565</v>
      </c>
      <c r="E73" s="75" t="s">
        <v>1123</v>
      </c>
      <c r="F73" s="82" t="s">
        <v>1214</v>
      </c>
      <c r="G73" s="83" t="s">
        <v>1117</v>
      </c>
      <c r="H73" s="83"/>
      <c r="I73" s="75"/>
      <c r="J73" s="82"/>
      <c r="K73" s="83"/>
      <c r="L73" s="83"/>
      <c r="M73" s="15"/>
      <c r="O73" s="22"/>
      <c r="P73"/>
      <c r="Q73"/>
      <c r="R73"/>
      <c r="V73" s="15"/>
      <c r="Y73"/>
      <c r="AB73" s="15"/>
      <c r="AF73"/>
    </row>
    <row r="74" spans="2:32" ht="27" x14ac:dyDescent="0.65">
      <c r="B74" s="13">
        <f t="shared" si="1"/>
        <v>11</v>
      </c>
      <c r="C74" s="14" t="str">
        <f t="shared" si="0"/>
        <v>/* 11 */        "y del Hijo y del Espíritu Santo,",</v>
      </c>
      <c r="D74" s="76" t="s">
        <v>1566</v>
      </c>
      <c r="E74" s="74" t="s">
        <v>1123</v>
      </c>
      <c r="F74" s="79" t="s">
        <v>1214</v>
      </c>
      <c r="G74" s="80"/>
      <c r="H74" s="80"/>
      <c r="I74" s="74"/>
      <c r="J74" s="79"/>
      <c r="K74" s="80"/>
      <c r="L74" s="80"/>
      <c r="M74" s="15"/>
      <c r="O74" s="22"/>
      <c r="P74"/>
      <c r="Q74"/>
      <c r="R74"/>
      <c r="V74" s="15"/>
      <c r="Y74"/>
      <c r="AB74" s="15"/>
      <c r="AF74"/>
    </row>
    <row r="75" spans="2:32" ht="27" x14ac:dyDescent="0.65">
      <c r="B75" s="13">
        <f t="shared" si="1"/>
        <v>12</v>
      </c>
      <c r="C75" s="14" t="str">
        <f t="shared" si="0"/>
        <v>/* 12 */        "y enseñándoles a poner en práctica,",</v>
      </c>
      <c r="D75" s="77" t="s">
        <v>1567</v>
      </c>
      <c r="E75" s="75" t="s">
        <v>1150</v>
      </c>
      <c r="F75" s="82"/>
      <c r="G75" s="83"/>
      <c r="H75" s="83"/>
      <c r="I75" s="75"/>
      <c r="J75" s="82"/>
      <c r="K75" s="83"/>
      <c r="L75" s="83"/>
      <c r="M75" s="15"/>
      <c r="O75" s="22"/>
      <c r="P75"/>
      <c r="Q75"/>
      <c r="R75"/>
      <c r="V75" s="15"/>
      <c r="Y75"/>
      <c r="AB75" s="15"/>
      <c r="AF75"/>
    </row>
    <row r="76" spans="2:32" ht="27" x14ac:dyDescent="0.65">
      <c r="B76" s="13">
        <f t="shared" si="1"/>
        <v>13</v>
      </c>
      <c r="C76" s="14" t="str">
        <f t="shared" si="0"/>
        <v>/* 13 */        "todo lo que yo os he mandado.",</v>
      </c>
      <c r="D76" s="76" t="s">
        <v>1568</v>
      </c>
      <c r="E76" s="74" t="s">
        <v>1117</v>
      </c>
      <c r="F76" s="79"/>
      <c r="G76" s="80" t="s">
        <v>1123</v>
      </c>
      <c r="H76" s="80" t="s">
        <v>1214</v>
      </c>
      <c r="I76" s="74"/>
      <c r="J76" s="79"/>
      <c r="K76" s="80"/>
      <c r="L76" s="80"/>
      <c r="M76" s="15"/>
      <c r="O76" s="22"/>
      <c r="P76"/>
      <c r="Q76"/>
      <c r="R76"/>
      <c r="V76" s="15"/>
      <c r="Y76"/>
      <c r="AB76" s="15"/>
      <c r="AF76"/>
    </row>
    <row r="77" spans="2:32" ht="27" x14ac:dyDescent="0.65">
      <c r="B77" s="13">
        <f t="shared" si="1"/>
        <v>14</v>
      </c>
      <c r="C77" s="14" t="str">
        <f t="shared" si="0"/>
        <v>/* 14 */        "Ved que yo estoy con vosotros,",</v>
      </c>
      <c r="D77" s="77" t="s">
        <v>1569</v>
      </c>
      <c r="E77" s="75" t="s">
        <v>1123</v>
      </c>
      <c r="F77" s="82" t="s">
        <v>1214</v>
      </c>
      <c r="G77" s="83"/>
      <c r="H77" s="83"/>
      <c r="I77" s="75"/>
      <c r="J77" s="82"/>
      <c r="K77" s="83"/>
      <c r="L77" s="83"/>
      <c r="M77" s="15"/>
      <c r="O77" s="22"/>
      <c r="P77"/>
      <c r="Q77"/>
      <c r="R77"/>
      <c r="V77" s="15"/>
      <c r="Y77"/>
      <c r="AB77" s="15"/>
      <c r="AF77"/>
    </row>
    <row r="78" spans="2:32" ht="27" x14ac:dyDescent="0.65">
      <c r="B78" s="13">
        <f t="shared" si="1"/>
        <v>15</v>
      </c>
      <c r="C78" s="14" t="str">
        <f t="shared" si="0"/>
        <v>/* 15 */        "ved que yo estoy con vosotros",</v>
      </c>
      <c r="D78" s="76" t="s">
        <v>1570</v>
      </c>
      <c r="E78" s="74" t="s">
        <v>1217</v>
      </c>
      <c r="F78" s="79"/>
      <c r="G78" s="80"/>
      <c r="H78" s="80"/>
      <c r="I78" s="74"/>
      <c r="J78" s="79"/>
      <c r="K78" s="80"/>
      <c r="L78" s="80"/>
      <c r="M78" s="15"/>
      <c r="O78" s="22"/>
      <c r="P78"/>
      <c r="Q78"/>
      <c r="R78"/>
      <c r="V78" s="15"/>
      <c r="Y78"/>
      <c r="AB78" s="15"/>
      <c r="AF78"/>
    </row>
    <row r="79" spans="2:32" ht="27" x14ac:dyDescent="0.65">
      <c r="B79" s="13">
        <f t="shared" si="1"/>
        <v>16</v>
      </c>
      <c r="C79" s="14" t="str">
        <f t="shared" si="0"/>
        <v>/* 16 */        "todos los días.",</v>
      </c>
      <c r="D79" s="77" t="s">
        <v>1571</v>
      </c>
      <c r="E79" s="75" t="s">
        <v>1123</v>
      </c>
      <c r="F79" s="82" t="s">
        <v>1214</v>
      </c>
      <c r="G79" s="83"/>
      <c r="H79" s="83"/>
      <c r="I79" s="75"/>
      <c r="J79" s="82"/>
      <c r="K79" s="83"/>
      <c r="L79" s="83"/>
      <c r="M79" s="15"/>
      <c r="O79" s="22"/>
      <c r="P79"/>
      <c r="Q79"/>
      <c r="R79"/>
      <c r="V79" s="15"/>
      <c r="Y79"/>
      <c r="AB79" s="15"/>
      <c r="AF79"/>
    </row>
    <row r="80" spans="2:32" ht="27" x14ac:dyDescent="0.65">
      <c r="B80" s="13">
        <f t="shared" si="1"/>
        <v>17</v>
      </c>
      <c r="C80" s="14" t="str">
        <f t="shared" si="0"/>
        <v>/* 17 */        "Hasta el fin del mundo,",</v>
      </c>
      <c r="D80" s="76" t="s">
        <v>1572</v>
      </c>
      <c r="E80" s="74" t="s">
        <v>1117</v>
      </c>
      <c r="F80" s="79"/>
      <c r="G80" s="80"/>
      <c r="H80" s="80"/>
      <c r="I80" s="74"/>
      <c r="J80" s="79"/>
      <c r="K80" s="80"/>
      <c r="L80" s="80"/>
      <c r="M80" s="15"/>
      <c r="O80" s="22"/>
      <c r="P80"/>
      <c r="Q80"/>
      <c r="R80"/>
      <c r="V80" s="15"/>
      <c r="Y80"/>
      <c r="AB80" s="15"/>
      <c r="AF80"/>
    </row>
    <row r="81" spans="1:32" ht="27" x14ac:dyDescent="0.65">
      <c r="B81" s="13">
        <f t="shared" si="1"/>
        <v>18</v>
      </c>
      <c r="C81" s="14" t="str">
        <f t="shared" si="0"/>
        <v/>
      </c>
      <c r="D81" s="77"/>
      <c r="E81" s="75"/>
      <c r="F81" s="82"/>
      <c r="G81" s="83"/>
      <c r="H81" s="83"/>
      <c r="I81" s="75"/>
      <c r="J81" s="82"/>
      <c r="K81" s="83"/>
      <c r="L81" s="83"/>
      <c r="M81" s="15"/>
      <c r="O81" s="22"/>
      <c r="P81"/>
      <c r="Q81"/>
      <c r="R81"/>
      <c r="V81" s="15"/>
      <c r="Y81"/>
      <c r="AB81" s="15"/>
      <c r="AF81"/>
    </row>
    <row r="82" spans="1:32" ht="27" x14ac:dyDescent="0.65">
      <c r="B82" s="13">
        <f t="shared" si="1"/>
        <v>19</v>
      </c>
      <c r="C82" s="14" t="str">
        <f t="shared" si="0"/>
        <v/>
      </c>
      <c r="D82" s="76"/>
      <c r="E82" s="74"/>
      <c r="F82" s="79"/>
      <c r="G82" s="80"/>
      <c r="H82" s="80"/>
      <c r="I82" s="74"/>
      <c r="J82" s="79"/>
      <c r="K82" s="80"/>
      <c r="L82" s="80"/>
      <c r="M82" s="15"/>
      <c r="O82" s="22"/>
      <c r="P82"/>
      <c r="Q82"/>
      <c r="R82"/>
      <c r="V82" s="15"/>
      <c r="Y82"/>
      <c r="AB82" s="15"/>
      <c r="AF82"/>
    </row>
    <row r="83" spans="1:32" ht="27" x14ac:dyDescent="0.65">
      <c r="B83" s="13">
        <f t="shared" si="1"/>
        <v>20</v>
      </c>
      <c r="C83" s="14" t="str">
        <f t="shared" si="0"/>
        <v/>
      </c>
      <c r="D83" s="77"/>
      <c r="E83" s="75"/>
      <c r="F83" s="82"/>
      <c r="G83" s="83"/>
      <c r="H83" s="83"/>
      <c r="I83" s="75"/>
      <c r="J83" s="82"/>
      <c r="K83" s="83"/>
      <c r="L83" s="83"/>
      <c r="M83" s="15"/>
      <c r="O83" s="22"/>
      <c r="P83"/>
      <c r="Q83"/>
      <c r="R83"/>
      <c r="V83" s="15"/>
      <c r="Y83"/>
      <c r="AB83" s="15"/>
      <c r="AF83"/>
    </row>
    <row r="84" spans="1:32" ht="27" x14ac:dyDescent="0.65">
      <c r="B84" s="13">
        <f t="shared" si="1"/>
        <v>21</v>
      </c>
      <c r="C84" s="14" t="str">
        <f t="shared" si="0"/>
        <v/>
      </c>
      <c r="D84" s="76"/>
      <c r="E84" s="74"/>
      <c r="F84" s="79"/>
      <c r="G84" s="80"/>
      <c r="H84" s="80"/>
      <c r="I84" s="74"/>
      <c r="J84" s="79"/>
      <c r="K84" s="80"/>
      <c r="L84" s="80"/>
      <c r="M84" s="15"/>
      <c r="O84" s="22"/>
      <c r="P84"/>
      <c r="Q84"/>
      <c r="R84"/>
      <c r="V84" s="15"/>
      <c r="Y84"/>
      <c r="AB84" s="15"/>
      <c r="AF84"/>
    </row>
    <row r="85" spans="1:32" ht="27" x14ac:dyDescent="0.65">
      <c r="B85" s="13">
        <f t="shared" si="1"/>
        <v>22</v>
      </c>
      <c r="C85" s="14" t="str">
        <f t="shared" si="0"/>
        <v/>
      </c>
      <c r="D85" s="77"/>
      <c r="E85" s="75"/>
      <c r="F85" s="82"/>
      <c r="G85" s="83"/>
      <c r="H85" s="83"/>
      <c r="I85" s="75"/>
      <c r="J85" s="82"/>
      <c r="K85" s="83"/>
      <c r="L85" s="83"/>
      <c r="M85" s="15"/>
      <c r="O85" s="22"/>
      <c r="P85"/>
      <c r="Q85"/>
      <c r="R85"/>
      <c r="V85" s="15"/>
      <c r="Y85"/>
      <c r="AB85" s="15"/>
      <c r="AF85"/>
    </row>
    <row r="86" spans="1:32" ht="27" x14ac:dyDescent="0.65">
      <c r="B86" s="13">
        <f t="shared" si="1"/>
        <v>23</v>
      </c>
      <c r="C86" s="14" t="str">
        <f>IF((E86&amp;D86)="","",_xlfn.CONCAT("/* ",B86," */","        ","""",D86,"""",","))</f>
        <v/>
      </c>
      <c r="D86" s="76"/>
      <c r="E86" s="74"/>
      <c r="F86" s="79"/>
      <c r="G86" s="80"/>
      <c r="H86" s="80"/>
      <c r="I86" s="74"/>
      <c r="J86" s="79"/>
      <c r="K86" s="80"/>
      <c r="L86" s="80"/>
      <c r="M86" s="15"/>
      <c r="O86" s="22"/>
      <c r="P86"/>
      <c r="Q86"/>
      <c r="R86"/>
      <c r="V86" s="15"/>
      <c r="Y86"/>
      <c r="AB86" s="15"/>
      <c r="AF86"/>
    </row>
    <row r="87" spans="1:32" ht="27" x14ac:dyDescent="0.65">
      <c r="B87" s="13">
        <f t="shared" si="1"/>
        <v>24</v>
      </c>
      <c r="C87" s="14" t="str">
        <f t="shared" ref="C87:C90" si="2">IF((E87&amp;D87)="","",_xlfn.CONCAT("/* ",B87," */","        ","""",D87,"""",","))</f>
        <v/>
      </c>
      <c r="D87" s="77"/>
      <c r="E87" s="75"/>
      <c r="F87" s="82"/>
      <c r="G87" s="83"/>
      <c r="H87" s="83"/>
      <c r="I87" s="75"/>
      <c r="J87" s="82"/>
      <c r="K87" s="83"/>
      <c r="L87" s="83"/>
      <c r="M87" s="15"/>
      <c r="O87" s="22"/>
      <c r="P87"/>
      <c r="Q87"/>
      <c r="R87"/>
      <c r="V87" s="15"/>
      <c r="Y87"/>
      <c r="AB87" s="15"/>
      <c r="AF87"/>
    </row>
    <row r="88" spans="1:32" ht="27" x14ac:dyDescent="0.65">
      <c r="B88" s="13">
        <f t="shared" si="1"/>
        <v>25</v>
      </c>
      <c r="C88" s="14" t="str">
        <f t="shared" si="2"/>
        <v/>
      </c>
      <c r="D88" s="76"/>
      <c r="E88" s="74"/>
      <c r="F88" s="79"/>
      <c r="G88" s="80"/>
      <c r="H88" s="80"/>
      <c r="I88" s="74"/>
      <c r="J88" s="79"/>
      <c r="K88" s="80"/>
      <c r="L88" s="80"/>
      <c r="M88" s="15"/>
      <c r="O88" s="22"/>
      <c r="P88"/>
      <c r="Q88"/>
      <c r="R88"/>
      <c r="V88" s="15"/>
      <c r="Y88"/>
      <c r="AB88" s="15"/>
      <c r="AF88"/>
    </row>
    <row r="89" spans="1:32" ht="27" x14ac:dyDescent="0.65">
      <c r="B89" s="13">
        <f t="shared" si="1"/>
        <v>26</v>
      </c>
      <c r="C89" s="14" t="str">
        <f t="shared" si="2"/>
        <v/>
      </c>
      <c r="D89" s="77"/>
      <c r="E89" s="75"/>
      <c r="F89" s="82"/>
      <c r="G89" s="83"/>
      <c r="H89" s="83"/>
      <c r="I89" s="75"/>
      <c r="J89" s="82"/>
      <c r="K89" s="83"/>
      <c r="L89" s="83"/>
      <c r="M89" s="15"/>
      <c r="O89" s="22"/>
      <c r="P89"/>
      <c r="Q89"/>
      <c r="R89"/>
      <c r="V89" s="15"/>
      <c r="Y89"/>
      <c r="AB89" s="15"/>
      <c r="AF89"/>
    </row>
    <row r="90" spans="1:32" ht="27" x14ac:dyDescent="0.65">
      <c r="B90" s="13">
        <f t="shared" si="1"/>
        <v>27</v>
      </c>
      <c r="C90" s="14" t="str">
        <f t="shared" si="2"/>
        <v/>
      </c>
      <c r="D90" s="76"/>
      <c r="E90" s="74"/>
      <c r="F90" s="79"/>
      <c r="G90" s="80"/>
      <c r="H90" s="80"/>
      <c r="I90" s="74"/>
      <c r="J90" s="79"/>
      <c r="K90" s="80"/>
      <c r="L90" s="80"/>
      <c r="M90" s="15"/>
      <c r="O90" s="22"/>
      <c r="P90"/>
      <c r="Q90"/>
      <c r="R90"/>
      <c r="V90" s="15"/>
      <c r="Y90"/>
      <c r="AB90" s="15"/>
      <c r="AF90"/>
    </row>
    <row r="92" spans="1:32" x14ac:dyDescent="0.55000000000000004">
      <c r="C92" s="62" t="s">
        <v>1208</v>
      </c>
      <c r="D92"/>
    </row>
    <row r="93" spans="1:32" x14ac:dyDescent="0.55000000000000004">
      <c r="C93" s="59" t="s">
        <v>1325</v>
      </c>
    </row>
    <row r="94" spans="1:32" x14ac:dyDescent="0.55000000000000004">
      <c r="C94" s="59" t="s">
        <v>1326</v>
      </c>
      <c r="F94" s="16"/>
    </row>
    <row r="95" spans="1:32" ht="25.5" x14ac:dyDescent="0.55000000000000004">
      <c r="C95" s="63" t="s">
        <v>1327</v>
      </c>
      <c r="D95" s="63"/>
      <c r="F95" s="16"/>
      <c r="L95" t="s">
        <v>1222</v>
      </c>
      <c r="S95" t="s">
        <v>1222</v>
      </c>
    </row>
    <row r="96" spans="1:32" ht="24" x14ac:dyDescent="0.55000000000000004">
      <c r="A96" s="13" t="str">
        <f t="shared" ref="A96:A98" si="3">_xlfn.CONCAT("/* ",B96, " */   ","[ac(""",""", ""","","cp0","""",","""")],")</f>
        <v>/* 1 */   [ac("", "cp0","")],</v>
      </c>
      <c r="B96" s="13">
        <v>1</v>
      </c>
      <c r="C96" s="14" t="str">
        <f>IF(D96="","",IF(F96="",A96,_xlfn.CONCAT("/* ",B96,"*/      ",E96:AF96)))</f>
        <v>/* 1*/      [ac("Mi", "cp14","")],</v>
      </c>
      <c r="D96" s="14" t="str">
        <f>IF(D64="","","hay letras")</f>
        <v>hay letras</v>
      </c>
      <c r="E96" s="73" t="s">
        <v>1211</v>
      </c>
      <c r="F96" s="21" t="str">
        <f>IF(E64="","",E64)</f>
        <v>Mi</v>
      </c>
      <c r="G96" s="44" t="s">
        <v>1212</v>
      </c>
      <c r="H96" s="21" t="str">
        <f>IF(F96="","","14")</f>
        <v>14</v>
      </c>
      <c r="I96" s="44" t="s">
        <v>1213</v>
      </c>
      <c r="J96" s="21" t="str">
        <f>IF(F64="","",F64)</f>
        <v/>
      </c>
      <c r="K96" s="73" t="str">
        <f>IF(F96&lt;&gt;"",IF(L96="",""")],","""), ac("""),"")</f>
        <v>")],</v>
      </c>
      <c r="L96" s="47" t="str">
        <f>IF(G64="","",G64)</f>
        <v/>
      </c>
      <c r="M96" s="52" t="str">
        <f t="shared" ref="M96:M122" si="4">IF(L96="","",""",""")</f>
        <v/>
      </c>
      <c r="N96" s="53" t="str">
        <f t="shared" ref="N96:N122" si="5">IF(L96="","","cp")</f>
        <v/>
      </c>
      <c r="O96" s="47" t="str">
        <f>IF(L96="","","90")</f>
        <v/>
      </c>
      <c r="P96" s="49" t="str">
        <f t="shared" ref="P96:P122" si="6">IF(L96="","",""",""")</f>
        <v/>
      </c>
      <c r="Q96" s="25" t="str">
        <f>IF(H64="","",H64)</f>
        <v/>
      </c>
      <c r="R96" s="73" t="str">
        <f>IF(L96&lt;&gt;"",IF(S96="",""")],","""), ac("""),"")</f>
        <v/>
      </c>
      <c r="S96" s="21" t="str">
        <f>IF(I64="","",I64)</f>
        <v/>
      </c>
      <c r="T96" s="21" t="str">
        <f t="shared" ref="T96:T122" si="7">IF(S96="","",""",""")</f>
        <v/>
      </c>
      <c r="U96" s="21" t="str">
        <f>IF(S96="","","cp")</f>
        <v/>
      </c>
      <c r="V96" s="21" t="str">
        <f>IF(S96="","","150")</f>
        <v/>
      </c>
      <c r="W96" s="21" t="str">
        <f>IF(S96="","",""",""")</f>
        <v/>
      </c>
      <c r="X96" s="21" t="str">
        <f>IF(J64="","",J64)</f>
        <v/>
      </c>
      <c r="Y96" s="73" t="str">
        <f t="shared" ref="Y96:Y122" si="8">IF(S96&lt;&gt;"",IF(Z96="",""")],","""), ac("""),"")</f>
        <v/>
      </c>
      <c r="Z96" s="25" t="str">
        <f t="shared" ref="Z96:Z122" si="9">IF(K64="","",K64)</f>
        <v/>
      </c>
      <c r="AA96" s="25" t="str">
        <f>IF(Z96="","",""",""")</f>
        <v/>
      </c>
      <c r="AB96" s="25" t="str">
        <f>IF(Z96="","","cp")</f>
        <v/>
      </c>
      <c r="AC96" s="25" t="str">
        <f>IF(Z96="","","250")</f>
        <v/>
      </c>
      <c r="AD96" s="25" t="str">
        <f>IF(Z96="","",""",""")</f>
        <v/>
      </c>
      <c r="AE96" s="25" t="str">
        <f t="shared" ref="AE96:AE122" si="10">IF(L64="","",L64)</f>
        <v/>
      </c>
      <c r="AF96" s="73" t="str">
        <f>IF(Z96&lt;&gt;"",IF(AG96="",""")],","), ac("),"")</f>
        <v/>
      </c>
    </row>
    <row r="97" spans="1:32" ht="24" x14ac:dyDescent="0.55000000000000004">
      <c r="A97" s="13" t="str">
        <f t="shared" si="3"/>
        <v>/* 2 */   [ac("", "cp0","")],</v>
      </c>
      <c r="B97" s="13">
        <f>+B96+1</f>
        <v>2</v>
      </c>
      <c r="C97" s="14" t="str">
        <f t="shared" ref="C97:C122" si="11">IF(D97="","",IF(F97="",A97,_xlfn.CONCAT("/* ",B97,"*/      ",E97:AF97)))</f>
        <v>/* 2*/      [ac("La", "cp14","m"), ac("Re","cp90","m"), ac("La","cp150","m")],</v>
      </c>
      <c r="D97" s="14" t="str">
        <f t="shared" ref="D97:D122" si="12">IF(D65="","","hay letras")</f>
        <v>hay letras</v>
      </c>
      <c r="E97" s="73" t="s">
        <v>1211</v>
      </c>
      <c r="F97" s="21" t="str">
        <f t="shared" ref="F97:F122" si="13">IF(E65="","",E65)</f>
        <v>La</v>
      </c>
      <c r="G97" s="44" t="s">
        <v>1212</v>
      </c>
      <c r="H97" s="21" t="str">
        <f t="shared" ref="H97:H122" si="14">IF(F97="","","14")</f>
        <v>14</v>
      </c>
      <c r="I97" s="44" t="s">
        <v>1213</v>
      </c>
      <c r="J97" s="21" t="str">
        <f t="shared" ref="J97:J121" si="15">IF(F65="","",F65)</f>
        <v>m</v>
      </c>
      <c r="K97" s="73" t="str">
        <f>IF(F97&lt;&gt;"",IF(L97="",""")],","""), ac("""),"")</f>
        <v>"), ac("</v>
      </c>
      <c r="L97" s="47" t="str">
        <f t="shared" ref="L97:L122" si="16">IF(G65="","",G65)</f>
        <v>Re</v>
      </c>
      <c r="M97" s="52" t="str">
        <f t="shared" si="4"/>
        <v>","</v>
      </c>
      <c r="N97" s="53" t="str">
        <f t="shared" si="5"/>
        <v>cp</v>
      </c>
      <c r="O97" s="47" t="str">
        <f t="shared" ref="O97:O122" si="17">IF(L97="","","90")</f>
        <v>90</v>
      </c>
      <c r="P97" s="49" t="str">
        <f t="shared" si="6"/>
        <v>","</v>
      </c>
      <c r="Q97" s="25" t="str">
        <f t="shared" ref="Q97:Q122" si="18">IF(H65="","",H65)</f>
        <v>m</v>
      </c>
      <c r="R97" s="73" t="str">
        <f t="shared" ref="R97:R122" si="19">IF(L97&lt;&gt;"",IF(S97="",""")],","""), ac("""),"")</f>
        <v>"), ac("</v>
      </c>
      <c r="S97" s="21" t="str">
        <f t="shared" ref="S97:S122" si="20">IF(I65="","",I65)</f>
        <v>La</v>
      </c>
      <c r="T97" s="21" t="str">
        <f t="shared" si="7"/>
        <v>","</v>
      </c>
      <c r="U97" s="21" t="str">
        <f t="shared" ref="U97:U122" si="21">IF(S97="","","cp")</f>
        <v>cp</v>
      </c>
      <c r="V97" s="21" t="str">
        <f t="shared" ref="V97:V122" si="22">IF(S97="","","150")</f>
        <v>150</v>
      </c>
      <c r="W97" s="21" t="str">
        <f t="shared" ref="W97:W122" si="23">IF(S97="","",""",""")</f>
        <v>","</v>
      </c>
      <c r="X97" s="21" t="str">
        <f t="shared" ref="X97:X122" si="24">IF(J65="","",J65)</f>
        <v>m</v>
      </c>
      <c r="Y97" s="73" t="str">
        <f t="shared" si="8"/>
        <v>")],</v>
      </c>
      <c r="Z97" s="25" t="str">
        <f t="shared" si="9"/>
        <v/>
      </c>
      <c r="AA97" s="25" t="str">
        <f t="shared" ref="AA97:AA122" si="25">IF(Z97="","",""",""")</f>
        <v/>
      </c>
      <c r="AB97" s="25" t="str">
        <f t="shared" ref="AB97:AB122" si="26">IF(Z97="","","cp")</f>
        <v/>
      </c>
      <c r="AC97" s="25" t="str">
        <f t="shared" ref="AC97:AC122" si="27">IF(Z97="","","250")</f>
        <v/>
      </c>
      <c r="AD97" s="25" t="str">
        <f t="shared" ref="AD97:AD122" si="28">IF(Z97="","",""",""")</f>
        <v/>
      </c>
      <c r="AE97" s="25" t="str">
        <f t="shared" si="10"/>
        <v/>
      </c>
      <c r="AF97" s="73" t="str">
        <f t="shared" ref="AF97:AF122" si="29">IF(Z97&lt;&gt;"",IF(AG97="",""")],","), ac("),"")</f>
        <v/>
      </c>
    </row>
    <row r="98" spans="1:32" ht="24" x14ac:dyDescent="0.55000000000000004">
      <c r="A98" s="13" t="str">
        <f t="shared" si="3"/>
        <v>/* 3 */   [ac("", "cp0","")],</v>
      </c>
      <c r="B98" s="13">
        <f t="shared" ref="B98:B122" si="30">+B97+1</f>
        <v>3</v>
      </c>
      <c r="C98" s="14" t="str">
        <f t="shared" si="11"/>
        <v>/* 3*/      [ac("Re", "cp14","m"), ac("La","cp90","m")],</v>
      </c>
      <c r="D98" s="14" t="str">
        <f t="shared" si="12"/>
        <v>hay letras</v>
      </c>
      <c r="E98" s="73" t="s">
        <v>1211</v>
      </c>
      <c r="F98" s="21" t="str">
        <f t="shared" si="13"/>
        <v>Re</v>
      </c>
      <c r="G98" s="44" t="s">
        <v>1212</v>
      </c>
      <c r="H98" s="21" t="str">
        <f t="shared" si="14"/>
        <v>14</v>
      </c>
      <c r="I98" s="44" t="s">
        <v>1213</v>
      </c>
      <c r="J98" s="21" t="str">
        <f t="shared" si="15"/>
        <v>m</v>
      </c>
      <c r="K98" s="73" t="str">
        <f t="shared" ref="K98:K122" si="31">IF(F98&lt;&gt;"",IF(L98="",""")],","""), ac("""),"")</f>
        <v>"), ac("</v>
      </c>
      <c r="L98" s="47" t="str">
        <f t="shared" si="16"/>
        <v>La</v>
      </c>
      <c r="M98" s="52" t="str">
        <f t="shared" si="4"/>
        <v>","</v>
      </c>
      <c r="N98" s="53" t="str">
        <f t="shared" si="5"/>
        <v>cp</v>
      </c>
      <c r="O98" s="47" t="str">
        <f t="shared" si="17"/>
        <v>90</v>
      </c>
      <c r="P98" s="49" t="str">
        <f t="shared" si="6"/>
        <v>","</v>
      </c>
      <c r="Q98" s="25" t="str">
        <f t="shared" si="18"/>
        <v>m</v>
      </c>
      <c r="R98" s="73" t="str">
        <f t="shared" si="19"/>
        <v>")],</v>
      </c>
      <c r="S98" s="21" t="str">
        <f t="shared" si="20"/>
        <v/>
      </c>
      <c r="T98" s="21" t="str">
        <f t="shared" si="7"/>
        <v/>
      </c>
      <c r="U98" s="21" t="str">
        <f t="shared" si="21"/>
        <v/>
      </c>
      <c r="V98" s="21" t="str">
        <f t="shared" si="22"/>
        <v/>
      </c>
      <c r="W98" s="21" t="str">
        <f t="shared" si="23"/>
        <v/>
      </c>
      <c r="X98" s="21" t="str">
        <f t="shared" si="24"/>
        <v/>
      </c>
      <c r="Y98" s="73" t="str">
        <f t="shared" si="8"/>
        <v/>
      </c>
      <c r="Z98" s="25" t="str">
        <f t="shared" si="9"/>
        <v/>
      </c>
      <c r="AA98" s="25" t="str">
        <f t="shared" si="25"/>
        <v/>
      </c>
      <c r="AB98" s="25" t="str">
        <f t="shared" si="26"/>
        <v/>
      </c>
      <c r="AC98" s="25" t="str">
        <f t="shared" si="27"/>
        <v/>
      </c>
      <c r="AD98" s="25" t="str">
        <f t="shared" si="28"/>
        <v/>
      </c>
      <c r="AE98" s="25" t="str">
        <f t="shared" si="10"/>
        <v/>
      </c>
      <c r="AF98" s="73" t="str">
        <f t="shared" si="29"/>
        <v/>
      </c>
    </row>
    <row r="99" spans="1:32" ht="24" x14ac:dyDescent="0.55000000000000004">
      <c r="A99" s="13" t="str">
        <f>_xlfn.CONCAT("/* ",B99, " */   ","[ac(""",""", ""","","cp0","""",","""")],")</f>
        <v>/* 4 */   [ac("", "cp0","")],</v>
      </c>
      <c r="B99" s="13">
        <f t="shared" si="30"/>
        <v>4</v>
      </c>
      <c r="C99" s="14" t="str">
        <f t="shared" si="11"/>
        <v>/* 4*/      [ac("Mi", "cp14",""), ac("La","cp90","m")],</v>
      </c>
      <c r="D99" s="14" t="str">
        <f t="shared" si="12"/>
        <v>hay letras</v>
      </c>
      <c r="E99" s="73" t="s">
        <v>1211</v>
      </c>
      <c r="F99" s="21" t="str">
        <f t="shared" si="13"/>
        <v>Mi</v>
      </c>
      <c r="G99" s="44" t="s">
        <v>1212</v>
      </c>
      <c r="H99" s="21" t="str">
        <f t="shared" si="14"/>
        <v>14</v>
      </c>
      <c r="I99" s="44" t="s">
        <v>1213</v>
      </c>
      <c r="J99" s="21" t="str">
        <f t="shared" si="15"/>
        <v/>
      </c>
      <c r="K99" s="73" t="str">
        <f t="shared" si="31"/>
        <v>"), ac("</v>
      </c>
      <c r="L99" s="47" t="str">
        <f t="shared" si="16"/>
        <v>La</v>
      </c>
      <c r="M99" s="52" t="str">
        <f t="shared" si="4"/>
        <v>","</v>
      </c>
      <c r="N99" s="53" t="str">
        <f t="shared" si="5"/>
        <v>cp</v>
      </c>
      <c r="O99" s="47" t="str">
        <f t="shared" si="17"/>
        <v>90</v>
      </c>
      <c r="P99" s="49" t="str">
        <f t="shared" si="6"/>
        <v>","</v>
      </c>
      <c r="Q99" s="25" t="str">
        <f t="shared" si="18"/>
        <v>m</v>
      </c>
      <c r="R99" s="73" t="str">
        <f t="shared" si="19"/>
        <v>")],</v>
      </c>
      <c r="S99" s="21" t="str">
        <f t="shared" si="20"/>
        <v/>
      </c>
      <c r="T99" s="21" t="str">
        <f t="shared" si="7"/>
        <v/>
      </c>
      <c r="U99" s="21" t="str">
        <f t="shared" si="21"/>
        <v/>
      </c>
      <c r="V99" s="21" t="str">
        <f t="shared" si="22"/>
        <v/>
      </c>
      <c r="W99" s="21" t="str">
        <f t="shared" si="23"/>
        <v/>
      </c>
      <c r="X99" s="21" t="str">
        <f t="shared" si="24"/>
        <v/>
      </c>
      <c r="Y99" s="73" t="str">
        <f t="shared" si="8"/>
        <v/>
      </c>
      <c r="Z99" s="25" t="str">
        <f t="shared" si="9"/>
        <v/>
      </c>
      <c r="AA99" s="25" t="str">
        <f t="shared" si="25"/>
        <v/>
      </c>
      <c r="AB99" s="25" t="str">
        <f t="shared" si="26"/>
        <v/>
      </c>
      <c r="AC99" s="25" t="str">
        <f t="shared" si="27"/>
        <v/>
      </c>
      <c r="AD99" s="25" t="str">
        <f t="shared" si="28"/>
        <v/>
      </c>
      <c r="AE99" s="25" t="str">
        <f t="shared" si="10"/>
        <v/>
      </c>
      <c r="AF99" s="73" t="str">
        <f t="shared" si="29"/>
        <v/>
      </c>
    </row>
    <row r="100" spans="1:32" ht="24" x14ac:dyDescent="0.55000000000000004">
      <c r="A100" s="13" t="str">
        <f t="shared" ref="A100:A122" si="32">_xlfn.CONCAT("/* ",B100, " */   ","[ac(""",""", ""","","cp0","""",","""")],")</f>
        <v>/* 5 */   [ac("", "cp0","")],</v>
      </c>
      <c r="B100" s="13">
        <f>+B99+1</f>
        <v>5</v>
      </c>
      <c r="C100" s="14" t="str">
        <f t="shared" si="11"/>
        <v>/* 5*/      [ac("Fa", "cp14",""), ac("Mi","cp90","")],</v>
      </c>
      <c r="D100" s="14" t="str">
        <f t="shared" si="12"/>
        <v>hay letras</v>
      </c>
      <c r="E100" s="73" t="s">
        <v>1211</v>
      </c>
      <c r="F100" s="21" t="str">
        <f t="shared" si="13"/>
        <v>Fa</v>
      </c>
      <c r="G100" s="39" t="s">
        <v>1212</v>
      </c>
      <c r="H100" s="21" t="str">
        <f t="shared" si="14"/>
        <v>14</v>
      </c>
      <c r="I100" s="39" t="s">
        <v>1213</v>
      </c>
      <c r="J100" s="21" t="str">
        <f t="shared" si="15"/>
        <v/>
      </c>
      <c r="K100" s="73" t="str">
        <f t="shared" si="31"/>
        <v>"), ac("</v>
      </c>
      <c r="L100" s="47" t="str">
        <f t="shared" si="16"/>
        <v>Mi</v>
      </c>
      <c r="M100" s="52" t="str">
        <f t="shared" si="4"/>
        <v>","</v>
      </c>
      <c r="N100" s="53" t="str">
        <f t="shared" si="5"/>
        <v>cp</v>
      </c>
      <c r="O100" s="47" t="str">
        <f t="shared" si="17"/>
        <v>90</v>
      </c>
      <c r="P100" s="49" t="str">
        <f t="shared" si="6"/>
        <v>","</v>
      </c>
      <c r="Q100" s="25" t="str">
        <f t="shared" si="18"/>
        <v/>
      </c>
      <c r="R100" s="73" t="str">
        <f t="shared" si="19"/>
        <v>")],</v>
      </c>
      <c r="S100" s="21" t="str">
        <f t="shared" si="20"/>
        <v/>
      </c>
      <c r="T100" s="21" t="str">
        <f t="shared" si="7"/>
        <v/>
      </c>
      <c r="U100" s="21" t="str">
        <f t="shared" si="21"/>
        <v/>
      </c>
      <c r="V100" s="21" t="str">
        <f t="shared" si="22"/>
        <v/>
      </c>
      <c r="W100" s="21" t="str">
        <f t="shared" si="23"/>
        <v/>
      </c>
      <c r="X100" s="21" t="str">
        <f t="shared" si="24"/>
        <v/>
      </c>
      <c r="Y100" s="73" t="str">
        <f t="shared" si="8"/>
        <v/>
      </c>
      <c r="Z100" s="25" t="str">
        <f t="shared" si="9"/>
        <v/>
      </c>
      <c r="AA100" s="25" t="str">
        <f t="shared" si="25"/>
        <v/>
      </c>
      <c r="AB100" s="25" t="str">
        <f t="shared" si="26"/>
        <v/>
      </c>
      <c r="AC100" s="25" t="str">
        <f t="shared" si="27"/>
        <v/>
      </c>
      <c r="AD100" s="25" t="str">
        <f t="shared" si="28"/>
        <v/>
      </c>
      <c r="AE100" s="25" t="str">
        <f t="shared" si="10"/>
        <v/>
      </c>
      <c r="AF100" s="73" t="str">
        <f t="shared" si="29"/>
        <v/>
      </c>
    </row>
    <row r="101" spans="1:32" ht="24" x14ac:dyDescent="0.55000000000000004">
      <c r="A101" s="13" t="str">
        <f t="shared" si="32"/>
        <v>/* 6 */   [ac("", "cp0","")],</v>
      </c>
      <c r="B101" s="13">
        <f t="shared" si="30"/>
        <v>6</v>
      </c>
      <c r="C101" s="14" t="str">
        <f t="shared" si="11"/>
        <v>/* 6*/      [ac("Do", "cp14",""), ac("Sol","cp90","")],</v>
      </c>
      <c r="D101" s="14" t="str">
        <f t="shared" si="12"/>
        <v>hay letras</v>
      </c>
      <c r="E101" s="73" t="s">
        <v>1211</v>
      </c>
      <c r="F101" s="24" t="str">
        <f t="shared" si="13"/>
        <v>Do</v>
      </c>
      <c r="G101" s="40" t="s">
        <v>1212</v>
      </c>
      <c r="H101" s="21" t="str">
        <f t="shared" si="14"/>
        <v>14</v>
      </c>
      <c r="I101" s="40" t="s">
        <v>1213</v>
      </c>
      <c r="J101" s="24" t="str">
        <f t="shared" si="15"/>
        <v/>
      </c>
      <c r="K101" s="73" t="str">
        <f t="shared" si="31"/>
        <v>"), ac("</v>
      </c>
      <c r="L101" s="48" t="str">
        <f t="shared" si="16"/>
        <v>Sol</v>
      </c>
      <c r="M101" s="54" t="str">
        <f t="shared" si="4"/>
        <v>","</v>
      </c>
      <c r="N101" s="55" t="str">
        <f t="shared" si="5"/>
        <v>cp</v>
      </c>
      <c r="O101" s="48" t="str">
        <f t="shared" si="17"/>
        <v>90</v>
      </c>
      <c r="P101" s="41" t="str">
        <f t="shared" si="6"/>
        <v>","</v>
      </c>
      <c r="Q101" s="26" t="str">
        <f t="shared" si="18"/>
        <v/>
      </c>
      <c r="R101" s="73" t="str">
        <f t="shared" si="19"/>
        <v>")],</v>
      </c>
      <c r="S101" s="24" t="str">
        <f t="shared" si="20"/>
        <v/>
      </c>
      <c r="T101" s="24" t="str">
        <f t="shared" si="7"/>
        <v/>
      </c>
      <c r="U101" s="24" t="str">
        <f t="shared" si="21"/>
        <v/>
      </c>
      <c r="V101" s="24" t="str">
        <f t="shared" si="22"/>
        <v/>
      </c>
      <c r="W101" s="24" t="str">
        <f t="shared" si="23"/>
        <v/>
      </c>
      <c r="X101" s="24" t="str">
        <f t="shared" si="24"/>
        <v/>
      </c>
      <c r="Y101" s="73" t="str">
        <f t="shared" si="8"/>
        <v/>
      </c>
      <c r="Z101" s="26" t="str">
        <f t="shared" si="9"/>
        <v/>
      </c>
      <c r="AA101" s="26" t="str">
        <f t="shared" si="25"/>
        <v/>
      </c>
      <c r="AB101" s="26" t="str">
        <f t="shared" si="26"/>
        <v/>
      </c>
      <c r="AC101" s="26" t="str">
        <f t="shared" si="27"/>
        <v/>
      </c>
      <c r="AD101" s="26" t="str">
        <f t="shared" si="28"/>
        <v/>
      </c>
      <c r="AE101" s="26" t="str">
        <f t="shared" si="10"/>
        <v/>
      </c>
      <c r="AF101" s="73" t="str">
        <f t="shared" si="29"/>
        <v/>
      </c>
    </row>
    <row r="102" spans="1:32" ht="24" x14ac:dyDescent="0.55000000000000004">
      <c r="A102" s="13" t="str">
        <f t="shared" si="32"/>
        <v>/* 7 */   [ac("", "cp0","")],</v>
      </c>
      <c r="B102" s="13">
        <f t="shared" si="30"/>
        <v>7</v>
      </c>
      <c r="C102" s="14" t="str">
        <f t="shared" si="11"/>
        <v>/* 7*/      [ac("Do", "cp14","")],</v>
      </c>
      <c r="D102" s="14" t="str">
        <f t="shared" si="12"/>
        <v>hay letras</v>
      </c>
      <c r="E102" s="73" t="s">
        <v>1211</v>
      </c>
      <c r="F102" s="21" t="str">
        <f t="shared" si="13"/>
        <v>Do</v>
      </c>
      <c r="G102" s="39" t="s">
        <v>1212</v>
      </c>
      <c r="H102" s="21" t="str">
        <f t="shared" si="14"/>
        <v>14</v>
      </c>
      <c r="I102" s="39" t="s">
        <v>1213</v>
      </c>
      <c r="J102" s="21" t="str">
        <f t="shared" si="15"/>
        <v/>
      </c>
      <c r="K102" s="73" t="str">
        <f t="shared" si="31"/>
        <v>")],</v>
      </c>
      <c r="L102" s="47" t="str">
        <f t="shared" si="16"/>
        <v/>
      </c>
      <c r="M102" s="52" t="str">
        <f t="shared" si="4"/>
        <v/>
      </c>
      <c r="N102" s="53" t="str">
        <f t="shared" si="5"/>
        <v/>
      </c>
      <c r="O102" s="47" t="str">
        <f t="shared" si="17"/>
        <v/>
      </c>
      <c r="P102" s="49" t="str">
        <f t="shared" si="6"/>
        <v/>
      </c>
      <c r="Q102" s="25" t="str">
        <f t="shared" si="18"/>
        <v/>
      </c>
      <c r="R102" s="73" t="str">
        <f t="shared" si="19"/>
        <v/>
      </c>
      <c r="S102" s="21" t="str">
        <f t="shared" si="20"/>
        <v/>
      </c>
      <c r="T102" s="21" t="str">
        <f t="shared" si="7"/>
        <v/>
      </c>
      <c r="U102" s="21" t="str">
        <f t="shared" si="21"/>
        <v/>
      </c>
      <c r="V102" s="21" t="str">
        <f t="shared" si="22"/>
        <v/>
      </c>
      <c r="W102" s="21" t="str">
        <f t="shared" si="23"/>
        <v/>
      </c>
      <c r="X102" s="21" t="str">
        <f t="shared" si="24"/>
        <v/>
      </c>
      <c r="Y102" s="73" t="str">
        <f t="shared" si="8"/>
        <v/>
      </c>
      <c r="Z102" s="25" t="str">
        <f t="shared" si="9"/>
        <v/>
      </c>
      <c r="AA102" s="25" t="str">
        <f t="shared" si="25"/>
        <v/>
      </c>
      <c r="AB102" s="25" t="str">
        <f t="shared" si="26"/>
        <v/>
      </c>
      <c r="AC102" s="25" t="str">
        <f t="shared" si="27"/>
        <v/>
      </c>
      <c r="AD102" s="25" t="str">
        <f t="shared" si="28"/>
        <v/>
      </c>
      <c r="AE102" s="25" t="str">
        <f t="shared" si="10"/>
        <v/>
      </c>
      <c r="AF102" s="73" t="str">
        <f t="shared" si="29"/>
        <v/>
      </c>
    </row>
    <row r="103" spans="1:32" ht="24" x14ac:dyDescent="0.55000000000000004">
      <c r="A103" s="13" t="str">
        <f t="shared" si="32"/>
        <v>/* 8 */   [ac("", "cp0","")],</v>
      </c>
      <c r="B103" s="13">
        <f t="shared" si="30"/>
        <v>8</v>
      </c>
      <c r="C103" s="14" t="str">
        <f t="shared" si="11"/>
        <v>/* 8*/      [ac("Do", "cp14",""), ac("Sol","cp90","")],</v>
      </c>
      <c r="D103" s="14" t="str">
        <f t="shared" si="12"/>
        <v>hay letras</v>
      </c>
      <c r="E103" s="73" t="s">
        <v>1211</v>
      </c>
      <c r="F103" s="24" t="str">
        <f t="shared" si="13"/>
        <v>Do</v>
      </c>
      <c r="G103" s="40" t="s">
        <v>1212</v>
      </c>
      <c r="H103" s="21" t="str">
        <f t="shared" si="14"/>
        <v>14</v>
      </c>
      <c r="I103" s="40" t="s">
        <v>1213</v>
      </c>
      <c r="J103" s="24" t="str">
        <f t="shared" si="15"/>
        <v/>
      </c>
      <c r="K103" s="73" t="str">
        <f t="shared" si="31"/>
        <v>"), ac("</v>
      </c>
      <c r="L103" s="48" t="str">
        <f t="shared" si="16"/>
        <v>Sol</v>
      </c>
      <c r="M103" s="54" t="str">
        <f t="shared" si="4"/>
        <v>","</v>
      </c>
      <c r="N103" s="55" t="str">
        <f t="shared" si="5"/>
        <v>cp</v>
      </c>
      <c r="O103" s="48" t="str">
        <f t="shared" si="17"/>
        <v>90</v>
      </c>
      <c r="P103" s="41" t="str">
        <f t="shared" si="6"/>
        <v>","</v>
      </c>
      <c r="Q103" s="26" t="str">
        <f t="shared" si="18"/>
        <v/>
      </c>
      <c r="R103" s="73" t="str">
        <f t="shared" si="19"/>
        <v>")],</v>
      </c>
      <c r="S103" s="24" t="str">
        <f t="shared" si="20"/>
        <v/>
      </c>
      <c r="T103" s="24" t="str">
        <f t="shared" si="7"/>
        <v/>
      </c>
      <c r="U103" s="24" t="str">
        <f t="shared" si="21"/>
        <v/>
      </c>
      <c r="V103" s="24" t="str">
        <f t="shared" si="22"/>
        <v/>
      </c>
      <c r="W103" s="24" t="str">
        <f t="shared" si="23"/>
        <v/>
      </c>
      <c r="X103" s="24" t="str">
        <f t="shared" si="24"/>
        <v/>
      </c>
      <c r="Y103" s="73" t="str">
        <f t="shared" si="8"/>
        <v/>
      </c>
      <c r="Z103" s="26" t="str">
        <f t="shared" si="9"/>
        <v/>
      </c>
      <c r="AA103" s="26" t="str">
        <f t="shared" si="25"/>
        <v/>
      </c>
      <c r="AB103" s="26" t="str">
        <f t="shared" si="26"/>
        <v/>
      </c>
      <c r="AC103" s="26" t="str">
        <f t="shared" si="27"/>
        <v/>
      </c>
      <c r="AD103" s="26" t="str">
        <f t="shared" si="28"/>
        <v/>
      </c>
      <c r="AE103" s="26" t="str">
        <f t="shared" si="10"/>
        <v/>
      </c>
      <c r="AF103" s="73" t="str">
        <f t="shared" si="29"/>
        <v/>
      </c>
    </row>
    <row r="104" spans="1:32" ht="24" x14ac:dyDescent="0.55000000000000004">
      <c r="A104" s="13" t="str">
        <f t="shared" si="32"/>
        <v>/* 9 */   [ac("", "cp0","")],</v>
      </c>
      <c r="B104" s="13">
        <f>+B103+1</f>
        <v>9</v>
      </c>
      <c r="C104" s="14" t="str">
        <f t="shared" si="11"/>
        <v>/* 9*/      [ac("Do", "cp14","")],</v>
      </c>
      <c r="D104" s="14" t="str">
        <f t="shared" si="12"/>
        <v>hay letras</v>
      </c>
      <c r="E104" s="73" t="s">
        <v>1211</v>
      </c>
      <c r="F104" s="21" t="str">
        <f t="shared" si="13"/>
        <v>Do</v>
      </c>
      <c r="G104" s="39" t="s">
        <v>1212</v>
      </c>
      <c r="H104" s="21" t="str">
        <f t="shared" si="14"/>
        <v>14</v>
      </c>
      <c r="I104" s="39" t="s">
        <v>1213</v>
      </c>
      <c r="J104" s="21" t="str">
        <f t="shared" si="15"/>
        <v/>
      </c>
      <c r="K104" s="73" t="str">
        <f t="shared" si="31"/>
        <v>")],</v>
      </c>
      <c r="L104" s="47" t="str">
        <f t="shared" si="16"/>
        <v/>
      </c>
      <c r="M104" s="52" t="str">
        <f t="shared" si="4"/>
        <v/>
      </c>
      <c r="N104" s="53" t="str">
        <f t="shared" si="5"/>
        <v/>
      </c>
      <c r="O104" s="47" t="str">
        <f t="shared" si="17"/>
        <v/>
      </c>
      <c r="P104" s="49" t="str">
        <f t="shared" si="6"/>
        <v/>
      </c>
      <c r="Q104" s="25" t="str">
        <f t="shared" si="18"/>
        <v/>
      </c>
      <c r="R104" s="73" t="str">
        <f t="shared" si="19"/>
        <v/>
      </c>
      <c r="S104" s="21" t="str">
        <f t="shared" si="20"/>
        <v/>
      </c>
      <c r="T104" s="21" t="str">
        <f t="shared" si="7"/>
        <v/>
      </c>
      <c r="U104" s="21" t="str">
        <f t="shared" si="21"/>
        <v/>
      </c>
      <c r="V104" s="21" t="str">
        <f t="shared" si="22"/>
        <v/>
      </c>
      <c r="W104" s="21" t="str">
        <f t="shared" si="23"/>
        <v/>
      </c>
      <c r="X104" s="21" t="str">
        <f t="shared" si="24"/>
        <v/>
      </c>
      <c r="Y104" s="73" t="str">
        <f t="shared" si="8"/>
        <v/>
      </c>
      <c r="Z104" s="25" t="str">
        <f t="shared" si="9"/>
        <v/>
      </c>
      <c r="AA104" s="25" t="str">
        <f t="shared" si="25"/>
        <v/>
      </c>
      <c r="AB104" s="25" t="str">
        <f t="shared" si="26"/>
        <v/>
      </c>
      <c r="AC104" s="25" t="str">
        <f t="shared" si="27"/>
        <v/>
      </c>
      <c r="AD104" s="25" t="str">
        <f t="shared" si="28"/>
        <v/>
      </c>
      <c r="AE104" s="25" t="str">
        <f t="shared" si="10"/>
        <v/>
      </c>
      <c r="AF104" s="73" t="str">
        <f t="shared" si="29"/>
        <v/>
      </c>
    </row>
    <row r="105" spans="1:32" ht="24" x14ac:dyDescent="0.55000000000000004">
      <c r="A105" s="13" t="str">
        <f t="shared" si="32"/>
        <v>/* 10 */   [ac("", "cp0","")],</v>
      </c>
      <c r="B105" s="13">
        <f t="shared" si="30"/>
        <v>10</v>
      </c>
      <c r="C105" s="14" t="str">
        <f t="shared" si="11"/>
        <v>/* 10*/      [ac("La", "cp14","m"), ac("Mi","cp90","")],</v>
      </c>
      <c r="D105" s="14" t="str">
        <f t="shared" si="12"/>
        <v>hay letras</v>
      </c>
      <c r="E105" s="73" t="s">
        <v>1211</v>
      </c>
      <c r="F105" s="24" t="str">
        <f t="shared" si="13"/>
        <v>La</v>
      </c>
      <c r="G105" s="40" t="s">
        <v>1212</v>
      </c>
      <c r="H105" s="21" t="str">
        <f t="shared" si="14"/>
        <v>14</v>
      </c>
      <c r="I105" s="40" t="s">
        <v>1213</v>
      </c>
      <c r="J105" s="24" t="str">
        <f t="shared" si="15"/>
        <v>m</v>
      </c>
      <c r="K105" s="73" t="str">
        <f t="shared" si="31"/>
        <v>"), ac("</v>
      </c>
      <c r="L105" s="48" t="str">
        <f t="shared" si="16"/>
        <v>Mi</v>
      </c>
      <c r="M105" s="54" t="str">
        <f t="shared" si="4"/>
        <v>","</v>
      </c>
      <c r="N105" s="55" t="str">
        <f t="shared" si="5"/>
        <v>cp</v>
      </c>
      <c r="O105" s="48" t="str">
        <f t="shared" si="17"/>
        <v>90</v>
      </c>
      <c r="P105" s="41" t="str">
        <f t="shared" si="6"/>
        <v>","</v>
      </c>
      <c r="Q105" s="26" t="str">
        <f t="shared" si="18"/>
        <v/>
      </c>
      <c r="R105" s="73" t="str">
        <f t="shared" si="19"/>
        <v>")],</v>
      </c>
      <c r="S105" s="24" t="str">
        <f t="shared" si="20"/>
        <v/>
      </c>
      <c r="T105" s="24" t="str">
        <f t="shared" si="7"/>
        <v/>
      </c>
      <c r="U105" s="24" t="str">
        <f t="shared" si="21"/>
        <v/>
      </c>
      <c r="V105" s="24" t="str">
        <f t="shared" si="22"/>
        <v/>
      </c>
      <c r="W105" s="24" t="str">
        <f t="shared" si="23"/>
        <v/>
      </c>
      <c r="X105" s="24" t="str">
        <f t="shared" si="24"/>
        <v/>
      </c>
      <c r="Y105" s="73" t="str">
        <f t="shared" si="8"/>
        <v/>
      </c>
      <c r="Z105" s="26" t="str">
        <f t="shared" si="9"/>
        <v/>
      </c>
      <c r="AA105" s="26" t="str">
        <f t="shared" si="25"/>
        <v/>
      </c>
      <c r="AB105" s="26" t="str">
        <f t="shared" si="26"/>
        <v/>
      </c>
      <c r="AC105" s="26" t="str">
        <f t="shared" si="27"/>
        <v/>
      </c>
      <c r="AD105" s="26" t="str">
        <f t="shared" si="28"/>
        <v/>
      </c>
      <c r="AE105" s="26" t="str">
        <f t="shared" si="10"/>
        <v/>
      </c>
      <c r="AF105" s="73" t="str">
        <f t="shared" si="29"/>
        <v/>
      </c>
    </row>
    <row r="106" spans="1:32" ht="24" x14ac:dyDescent="0.55000000000000004">
      <c r="A106" s="13" t="str">
        <f t="shared" si="32"/>
        <v>/* 11 */   [ac("", "cp0","")],</v>
      </c>
      <c r="B106" s="13">
        <f t="shared" si="30"/>
        <v>11</v>
      </c>
      <c r="C106" s="14" t="str">
        <f t="shared" si="11"/>
        <v>/* 11*/      [ac("La", "cp14","m")],</v>
      </c>
      <c r="D106" s="14" t="str">
        <f t="shared" si="12"/>
        <v>hay letras</v>
      </c>
      <c r="E106" s="73" t="s">
        <v>1211</v>
      </c>
      <c r="F106" s="21" t="str">
        <f t="shared" si="13"/>
        <v>La</v>
      </c>
      <c r="G106" s="39" t="s">
        <v>1212</v>
      </c>
      <c r="H106" s="21" t="str">
        <f t="shared" si="14"/>
        <v>14</v>
      </c>
      <c r="I106" s="39" t="s">
        <v>1213</v>
      </c>
      <c r="J106" s="21" t="str">
        <f t="shared" si="15"/>
        <v>m</v>
      </c>
      <c r="K106" s="73" t="str">
        <f t="shared" si="31"/>
        <v>")],</v>
      </c>
      <c r="L106" s="47" t="str">
        <f t="shared" si="16"/>
        <v/>
      </c>
      <c r="M106" s="52" t="str">
        <f t="shared" si="4"/>
        <v/>
      </c>
      <c r="N106" s="53" t="str">
        <f t="shared" si="5"/>
        <v/>
      </c>
      <c r="O106" s="47" t="str">
        <f t="shared" si="17"/>
        <v/>
      </c>
      <c r="P106" s="49" t="str">
        <f t="shared" si="6"/>
        <v/>
      </c>
      <c r="Q106" s="25" t="str">
        <f t="shared" si="18"/>
        <v/>
      </c>
      <c r="R106" s="73" t="str">
        <f t="shared" si="19"/>
        <v/>
      </c>
      <c r="S106" s="21" t="str">
        <f t="shared" si="20"/>
        <v/>
      </c>
      <c r="T106" s="21" t="str">
        <f t="shared" si="7"/>
        <v/>
      </c>
      <c r="U106" s="21" t="str">
        <f t="shared" si="21"/>
        <v/>
      </c>
      <c r="V106" s="21" t="str">
        <f t="shared" si="22"/>
        <v/>
      </c>
      <c r="W106" s="21" t="str">
        <f t="shared" si="23"/>
        <v/>
      </c>
      <c r="X106" s="21" t="str">
        <f t="shared" si="24"/>
        <v/>
      </c>
      <c r="Y106" s="73" t="str">
        <f t="shared" si="8"/>
        <v/>
      </c>
      <c r="Z106" s="25" t="str">
        <f t="shared" si="9"/>
        <v/>
      </c>
      <c r="AA106" s="25" t="str">
        <f t="shared" si="25"/>
        <v/>
      </c>
      <c r="AB106" s="25" t="str">
        <f t="shared" si="26"/>
        <v/>
      </c>
      <c r="AC106" s="25" t="str">
        <f t="shared" si="27"/>
        <v/>
      </c>
      <c r="AD106" s="25" t="str">
        <f t="shared" si="28"/>
        <v/>
      </c>
      <c r="AE106" s="25" t="str">
        <f t="shared" si="10"/>
        <v/>
      </c>
      <c r="AF106" s="73" t="str">
        <f t="shared" si="29"/>
        <v/>
      </c>
    </row>
    <row r="107" spans="1:32" ht="24" x14ac:dyDescent="0.55000000000000004">
      <c r="A107" s="13" t="str">
        <f t="shared" si="32"/>
        <v>/* 12 */   [ac("", "cp0","")],</v>
      </c>
      <c r="B107" s="13">
        <f t="shared" si="30"/>
        <v>12</v>
      </c>
      <c r="C107" s="14" t="str">
        <f t="shared" si="11"/>
        <v>/* 12*/      [ac("Fa", "cp14","")],</v>
      </c>
      <c r="D107" s="14" t="str">
        <f t="shared" si="12"/>
        <v>hay letras</v>
      </c>
      <c r="E107" s="73" t="s">
        <v>1211</v>
      </c>
      <c r="F107" s="24" t="str">
        <f t="shared" si="13"/>
        <v>Fa</v>
      </c>
      <c r="G107" s="40" t="s">
        <v>1212</v>
      </c>
      <c r="H107" s="21" t="str">
        <f t="shared" si="14"/>
        <v>14</v>
      </c>
      <c r="I107" s="40" t="s">
        <v>1213</v>
      </c>
      <c r="J107" s="24" t="str">
        <f t="shared" si="15"/>
        <v/>
      </c>
      <c r="K107" s="73" t="str">
        <f t="shared" si="31"/>
        <v>")],</v>
      </c>
      <c r="L107" s="48" t="str">
        <f t="shared" si="16"/>
        <v/>
      </c>
      <c r="M107" s="54" t="str">
        <f t="shared" si="4"/>
        <v/>
      </c>
      <c r="N107" s="55" t="str">
        <f t="shared" si="5"/>
        <v/>
      </c>
      <c r="O107" s="48" t="str">
        <f t="shared" si="17"/>
        <v/>
      </c>
      <c r="P107" s="41" t="str">
        <f t="shared" si="6"/>
        <v/>
      </c>
      <c r="Q107" s="26" t="str">
        <f t="shared" si="18"/>
        <v/>
      </c>
      <c r="R107" s="73" t="str">
        <f t="shared" si="19"/>
        <v/>
      </c>
      <c r="S107" s="24" t="str">
        <f t="shared" si="20"/>
        <v/>
      </c>
      <c r="T107" s="24" t="str">
        <f t="shared" si="7"/>
        <v/>
      </c>
      <c r="U107" s="24" t="str">
        <f t="shared" si="21"/>
        <v/>
      </c>
      <c r="V107" s="24" t="str">
        <f t="shared" si="22"/>
        <v/>
      </c>
      <c r="W107" s="24" t="str">
        <f t="shared" si="23"/>
        <v/>
      </c>
      <c r="X107" s="24" t="str">
        <f t="shared" si="24"/>
        <v/>
      </c>
      <c r="Y107" s="73" t="str">
        <f t="shared" si="8"/>
        <v/>
      </c>
      <c r="Z107" s="26" t="str">
        <f t="shared" si="9"/>
        <v/>
      </c>
      <c r="AA107" s="26" t="str">
        <f t="shared" si="25"/>
        <v/>
      </c>
      <c r="AB107" s="26" t="str">
        <f t="shared" si="26"/>
        <v/>
      </c>
      <c r="AC107" s="26" t="str">
        <f t="shared" si="27"/>
        <v/>
      </c>
      <c r="AD107" s="26" t="str">
        <f t="shared" si="28"/>
        <v/>
      </c>
      <c r="AE107" s="26" t="str">
        <f t="shared" si="10"/>
        <v/>
      </c>
      <c r="AF107" s="73" t="str">
        <f t="shared" si="29"/>
        <v/>
      </c>
    </row>
    <row r="108" spans="1:32" ht="24" x14ac:dyDescent="0.55000000000000004">
      <c r="A108" s="13" t="str">
        <f t="shared" si="32"/>
        <v>/* 13 */   [ac("", "cp0","")],</v>
      </c>
      <c r="B108" s="13">
        <f>+B107+1</f>
        <v>13</v>
      </c>
      <c r="C108" s="14" t="str">
        <f t="shared" si="11"/>
        <v>/* 13*/      [ac("Mi", "cp14",""), ac("La","cp90","m")],</v>
      </c>
      <c r="D108" s="14" t="str">
        <f t="shared" si="12"/>
        <v>hay letras</v>
      </c>
      <c r="E108" s="73" t="s">
        <v>1211</v>
      </c>
      <c r="F108" s="21" t="str">
        <f t="shared" si="13"/>
        <v>Mi</v>
      </c>
      <c r="G108" s="39" t="s">
        <v>1212</v>
      </c>
      <c r="H108" s="21" t="str">
        <f t="shared" si="14"/>
        <v>14</v>
      </c>
      <c r="I108" s="39" t="s">
        <v>1213</v>
      </c>
      <c r="J108" s="21" t="str">
        <f t="shared" si="15"/>
        <v/>
      </c>
      <c r="K108" s="73" t="str">
        <f t="shared" si="31"/>
        <v>"), ac("</v>
      </c>
      <c r="L108" s="47" t="str">
        <f t="shared" si="16"/>
        <v>La</v>
      </c>
      <c r="M108" s="52" t="str">
        <f t="shared" si="4"/>
        <v>","</v>
      </c>
      <c r="N108" s="53" t="str">
        <f t="shared" si="5"/>
        <v>cp</v>
      </c>
      <c r="O108" s="47" t="str">
        <f t="shared" si="17"/>
        <v>90</v>
      </c>
      <c r="P108" s="49" t="str">
        <f t="shared" si="6"/>
        <v>","</v>
      </c>
      <c r="Q108" s="25" t="str">
        <f t="shared" si="18"/>
        <v>m</v>
      </c>
      <c r="R108" s="73" t="str">
        <f t="shared" si="19"/>
        <v>")],</v>
      </c>
      <c r="S108" s="21" t="str">
        <f t="shared" si="20"/>
        <v/>
      </c>
      <c r="T108" s="21" t="str">
        <f t="shared" si="7"/>
        <v/>
      </c>
      <c r="U108" s="21" t="str">
        <f t="shared" si="21"/>
        <v/>
      </c>
      <c r="V108" s="21" t="str">
        <f t="shared" si="22"/>
        <v/>
      </c>
      <c r="W108" s="21" t="str">
        <f t="shared" si="23"/>
        <v/>
      </c>
      <c r="X108" s="21" t="str">
        <f t="shared" si="24"/>
        <v/>
      </c>
      <c r="Y108" s="73" t="str">
        <f t="shared" si="8"/>
        <v/>
      </c>
      <c r="Z108" s="25" t="str">
        <f t="shared" si="9"/>
        <v/>
      </c>
      <c r="AA108" s="25" t="str">
        <f t="shared" si="25"/>
        <v/>
      </c>
      <c r="AB108" s="25" t="str">
        <f t="shared" si="26"/>
        <v/>
      </c>
      <c r="AC108" s="25" t="str">
        <f t="shared" si="27"/>
        <v/>
      </c>
      <c r="AD108" s="25" t="str">
        <f t="shared" si="28"/>
        <v/>
      </c>
      <c r="AE108" s="25" t="str">
        <f t="shared" si="10"/>
        <v/>
      </c>
      <c r="AF108" s="73" t="str">
        <f t="shared" si="29"/>
        <v/>
      </c>
    </row>
    <row r="109" spans="1:32" ht="24" x14ac:dyDescent="0.55000000000000004">
      <c r="A109" s="13" t="str">
        <f t="shared" si="32"/>
        <v>/* 14 */   [ac("", "cp0","")],</v>
      </c>
      <c r="B109" s="13">
        <f t="shared" si="30"/>
        <v>14</v>
      </c>
      <c r="C109" s="14" t="str">
        <f t="shared" si="11"/>
        <v>/* 14*/      [ac("La", "cp14","m")],</v>
      </c>
      <c r="D109" s="14" t="str">
        <f t="shared" si="12"/>
        <v>hay letras</v>
      </c>
      <c r="E109" s="73" t="s">
        <v>1211</v>
      </c>
      <c r="F109" s="24" t="str">
        <f t="shared" si="13"/>
        <v>La</v>
      </c>
      <c r="G109" s="40" t="s">
        <v>1212</v>
      </c>
      <c r="H109" s="21" t="str">
        <f t="shared" si="14"/>
        <v>14</v>
      </c>
      <c r="I109" s="40" t="s">
        <v>1213</v>
      </c>
      <c r="J109" s="24" t="str">
        <f t="shared" si="15"/>
        <v>m</v>
      </c>
      <c r="K109" s="73" t="str">
        <f t="shared" si="31"/>
        <v>")],</v>
      </c>
      <c r="L109" s="48" t="str">
        <f t="shared" si="16"/>
        <v/>
      </c>
      <c r="M109" s="54" t="str">
        <f t="shared" si="4"/>
        <v/>
      </c>
      <c r="N109" s="55" t="str">
        <f t="shared" si="5"/>
        <v/>
      </c>
      <c r="O109" s="48" t="str">
        <f t="shared" si="17"/>
        <v/>
      </c>
      <c r="P109" s="41" t="str">
        <f t="shared" si="6"/>
        <v/>
      </c>
      <c r="Q109" s="26" t="str">
        <f t="shared" si="18"/>
        <v/>
      </c>
      <c r="R109" s="73" t="str">
        <f t="shared" si="19"/>
        <v/>
      </c>
      <c r="S109" s="24" t="str">
        <f t="shared" si="20"/>
        <v/>
      </c>
      <c r="T109" s="24" t="str">
        <f t="shared" si="7"/>
        <v/>
      </c>
      <c r="U109" s="24" t="str">
        <f t="shared" si="21"/>
        <v/>
      </c>
      <c r="V109" s="24" t="str">
        <f t="shared" si="22"/>
        <v/>
      </c>
      <c r="W109" s="24" t="str">
        <f t="shared" si="23"/>
        <v/>
      </c>
      <c r="X109" s="24" t="str">
        <f t="shared" si="24"/>
        <v/>
      </c>
      <c r="Y109" s="73" t="str">
        <f t="shared" si="8"/>
        <v/>
      </c>
      <c r="Z109" s="26" t="str">
        <f t="shared" si="9"/>
        <v/>
      </c>
      <c r="AA109" s="26" t="str">
        <f t="shared" si="25"/>
        <v/>
      </c>
      <c r="AB109" s="26" t="str">
        <f t="shared" si="26"/>
        <v/>
      </c>
      <c r="AC109" s="26" t="str">
        <f t="shared" si="27"/>
        <v/>
      </c>
      <c r="AD109" s="26" t="str">
        <f t="shared" si="28"/>
        <v/>
      </c>
      <c r="AE109" s="26" t="str">
        <f t="shared" si="10"/>
        <v/>
      </c>
      <c r="AF109" s="73" t="str">
        <f t="shared" si="29"/>
        <v/>
      </c>
    </row>
    <row r="110" spans="1:32" ht="24" x14ac:dyDescent="0.55000000000000004">
      <c r="A110" s="13" t="str">
        <f t="shared" si="32"/>
        <v>/* 15 */   [ac("", "cp0","")],</v>
      </c>
      <c r="B110" s="13">
        <f t="shared" si="30"/>
        <v>15</v>
      </c>
      <c r="C110" s="14" t="str">
        <f t="shared" si="11"/>
        <v>/* 15*/      [ac("Sol", "cp14","")],</v>
      </c>
      <c r="D110" s="14" t="str">
        <f t="shared" si="12"/>
        <v>hay letras</v>
      </c>
      <c r="E110" s="73" t="s">
        <v>1211</v>
      </c>
      <c r="F110" s="21" t="str">
        <f t="shared" si="13"/>
        <v>Sol</v>
      </c>
      <c r="G110" s="39" t="s">
        <v>1212</v>
      </c>
      <c r="H110" s="21" t="str">
        <f t="shared" si="14"/>
        <v>14</v>
      </c>
      <c r="I110" s="39" t="s">
        <v>1213</v>
      </c>
      <c r="J110" s="21" t="str">
        <f t="shared" si="15"/>
        <v/>
      </c>
      <c r="K110" s="73" t="str">
        <f t="shared" si="31"/>
        <v>")],</v>
      </c>
      <c r="L110" s="47" t="str">
        <f t="shared" si="16"/>
        <v/>
      </c>
      <c r="M110" s="52" t="str">
        <f t="shared" si="4"/>
        <v/>
      </c>
      <c r="N110" s="53" t="str">
        <f t="shared" si="5"/>
        <v/>
      </c>
      <c r="O110" s="47" t="str">
        <f t="shared" si="17"/>
        <v/>
      </c>
      <c r="P110" s="49" t="str">
        <f t="shared" si="6"/>
        <v/>
      </c>
      <c r="Q110" s="25" t="str">
        <f t="shared" si="18"/>
        <v/>
      </c>
      <c r="R110" s="73" t="str">
        <f t="shared" si="19"/>
        <v/>
      </c>
      <c r="S110" s="21" t="str">
        <f t="shared" si="20"/>
        <v/>
      </c>
      <c r="T110" s="21" t="str">
        <f t="shared" si="7"/>
        <v/>
      </c>
      <c r="U110" s="21" t="str">
        <f t="shared" si="21"/>
        <v/>
      </c>
      <c r="V110" s="21" t="str">
        <f t="shared" si="22"/>
        <v/>
      </c>
      <c r="W110" s="21" t="str">
        <f t="shared" si="23"/>
        <v/>
      </c>
      <c r="X110" s="21" t="str">
        <f t="shared" si="24"/>
        <v/>
      </c>
      <c r="Y110" s="73" t="str">
        <f t="shared" si="8"/>
        <v/>
      </c>
      <c r="Z110" s="25" t="str">
        <f t="shared" si="9"/>
        <v/>
      </c>
      <c r="AA110" s="25" t="str">
        <f t="shared" si="25"/>
        <v/>
      </c>
      <c r="AB110" s="25" t="str">
        <f t="shared" si="26"/>
        <v/>
      </c>
      <c r="AC110" s="25" t="str">
        <f t="shared" si="27"/>
        <v/>
      </c>
      <c r="AD110" s="25" t="str">
        <f t="shared" si="28"/>
        <v/>
      </c>
      <c r="AE110" s="25" t="str">
        <f t="shared" si="10"/>
        <v/>
      </c>
      <c r="AF110" s="73" t="str">
        <f t="shared" si="29"/>
        <v/>
      </c>
    </row>
    <row r="111" spans="1:32" ht="24" x14ac:dyDescent="0.55000000000000004">
      <c r="A111" s="13" t="str">
        <f t="shared" si="32"/>
        <v>/* 16 */   [ac("", "cp0","")],</v>
      </c>
      <c r="B111" s="13">
        <f t="shared" si="30"/>
        <v>16</v>
      </c>
      <c r="C111" s="14" t="str">
        <f t="shared" si="11"/>
        <v>/* 16*/      [ac("La", "cp14","m")],</v>
      </c>
      <c r="D111" s="14" t="str">
        <f t="shared" si="12"/>
        <v>hay letras</v>
      </c>
      <c r="E111" s="73" t="s">
        <v>1211</v>
      </c>
      <c r="F111" s="24" t="str">
        <f>IF(E79="","",E79)</f>
        <v>La</v>
      </c>
      <c r="G111" s="40" t="s">
        <v>1212</v>
      </c>
      <c r="H111" s="21" t="str">
        <f t="shared" si="14"/>
        <v>14</v>
      </c>
      <c r="I111" s="40" t="s">
        <v>1213</v>
      </c>
      <c r="J111" s="24" t="str">
        <f t="shared" si="15"/>
        <v>m</v>
      </c>
      <c r="K111" s="73" t="str">
        <f t="shared" si="31"/>
        <v>")],</v>
      </c>
      <c r="L111" s="48" t="str">
        <f t="shared" si="16"/>
        <v/>
      </c>
      <c r="M111" s="54" t="str">
        <f t="shared" si="4"/>
        <v/>
      </c>
      <c r="N111" s="55" t="str">
        <f t="shared" si="5"/>
        <v/>
      </c>
      <c r="O111" s="48" t="str">
        <f t="shared" si="17"/>
        <v/>
      </c>
      <c r="P111" s="41" t="str">
        <f t="shared" si="6"/>
        <v/>
      </c>
      <c r="Q111" s="26" t="str">
        <f t="shared" si="18"/>
        <v/>
      </c>
      <c r="R111" s="73" t="str">
        <f t="shared" si="19"/>
        <v/>
      </c>
      <c r="S111" s="24" t="str">
        <f t="shared" si="20"/>
        <v/>
      </c>
      <c r="T111" s="24" t="str">
        <f t="shared" si="7"/>
        <v/>
      </c>
      <c r="U111" s="24" t="str">
        <f t="shared" si="21"/>
        <v/>
      </c>
      <c r="V111" s="24" t="str">
        <f t="shared" si="22"/>
        <v/>
      </c>
      <c r="W111" s="24" t="str">
        <f t="shared" si="23"/>
        <v/>
      </c>
      <c r="X111" s="24" t="str">
        <f t="shared" si="24"/>
        <v/>
      </c>
      <c r="Y111" s="73" t="str">
        <f t="shared" si="8"/>
        <v/>
      </c>
      <c r="Z111" s="26" t="str">
        <f t="shared" si="9"/>
        <v/>
      </c>
      <c r="AA111" s="26" t="str">
        <f t="shared" si="25"/>
        <v/>
      </c>
      <c r="AB111" s="26" t="str">
        <f t="shared" si="26"/>
        <v/>
      </c>
      <c r="AC111" s="26" t="str">
        <f t="shared" si="27"/>
        <v/>
      </c>
      <c r="AD111" s="26" t="str">
        <f t="shared" si="28"/>
        <v/>
      </c>
      <c r="AE111" s="26" t="str">
        <f t="shared" si="10"/>
        <v/>
      </c>
      <c r="AF111" s="73" t="str">
        <f t="shared" si="29"/>
        <v/>
      </c>
    </row>
    <row r="112" spans="1:32" ht="24" x14ac:dyDescent="0.55000000000000004">
      <c r="A112" s="13" t="str">
        <f t="shared" si="32"/>
        <v>/* 17 */   [ac("", "cp0","")],</v>
      </c>
      <c r="B112" s="13">
        <f>+B111+1</f>
        <v>17</v>
      </c>
      <c r="C112" s="14" t="str">
        <f t="shared" si="11"/>
        <v>/* 17*/      [ac("Mi", "cp14","")],</v>
      </c>
      <c r="D112" s="14" t="str">
        <f t="shared" si="12"/>
        <v>hay letras</v>
      </c>
      <c r="E112" s="73" t="s">
        <v>1211</v>
      </c>
      <c r="F112" s="21" t="str">
        <f t="shared" si="13"/>
        <v>Mi</v>
      </c>
      <c r="G112" s="39" t="s">
        <v>1212</v>
      </c>
      <c r="H112" s="21" t="str">
        <f t="shared" si="14"/>
        <v>14</v>
      </c>
      <c r="I112" s="39" t="s">
        <v>1213</v>
      </c>
      <c r="J112" s="21" t="str">
        <f t="shared" si="15"/>
        <v/>
      </c>
      <c r="K112" s="73" t="str">
        <f t="shared" si="31"/>
        <v>")],</v>
      </c>
      <c r="L112" s="47" t="str">
        <f t="shared" si="16"/>
        <v/>
      </c>
      <c r="M112" s="52" t="str">
        <f t="shared" si="4"/>
        <v/>
      </c>
      <c r="N112" s="53" t="str">
        <f t="shared" si="5"/>
        <v/>
      </c>
      <c r="O112" s="47" t="str">
        <f t="shared" si="17"/>
        <v/>
      </c>
      <c r="P112" s="49" t="str">
        <f t="shared" si="6"/>
        <v/>
      </c>
      <c r="Q112" s="25" t="str">
        <f t="shared" si="18"/>
        <v/>
      </c>
      <c r="R112" s="73" t="str">
        <f t="shared" si="19"/>
        <v/>
      </c>
      <c r="S112" s="21" t="str">
        <f t="shared" si="20"/>
        <v/>
      </c>
      <c r="T112" s="21" t="str">
        <f t="shared" si="7"/>
        <v/>
      </c>
      <c r="U112" s="21" t="str">
        <f t="shared" si="21"/>
        <v/>
      </c>
      <c r="V112" s="21" t="str">
        <f t="shared" si="22"/>
        <v/>
      </c>
      <c r="W112" s="21" t="str">
        <f t="shared" si="23"/>
        <v/>
      </c>
      <c r="X112" s="21" t="str">
        <f t="shared" si="24"/>
        <v/>
      </c>
      <c r="Y112" s="73" t="str">
        <f t="shared" si="8"/>
        <v/>
      </c>
      <c r="Z112" s="25" t="str">
        <f t="shared" si="9"/>
        <v/>
      </c>
      <c r="AA112" s="25" t="str">
        <f t="shared" si="25"/>
        <v/>
      </c>
      <c r="AB112" s="25" t="str">
        <f t="shared" si="26"/>
        <v/>
      </c>
      <c r="AC112" s="25" t="str">
        <f t="shared" si="27"/>
        <v/>
      </c>
      <c r="AD112" s="25" t="str">
        <f t="shared" si="28"/>
        <v/>
      </c>
      <c r="AE112" s="25" t="str">
        <f t="shared" si="10"/>
        <v/>
      </c>
      <c r="AF112" s="73" t="str">
        <f t="shared" si="29"/>
        <v/>
      </c>
    </row>
    <row r="113" spans="1:32" ht="24" x14ac:dyDescent="0.55000000000000004">
      <c r="A113" s="13" t="str">
        <f t="shared" si="32"/>
        <v>/* 18 */   [ac("", "cp0","")],</v>
      </c>
      <c r="B113" s="13">
        <f t="shared" si="30"/>
        <v>18</v>
      </c>
      <c r="C113" s="14" t="str">
        <f t="shared" si="11"/>
        <v/>
      </c>
      <c r="D113" s="14" t="str">
        <f t="shared" si="12"/>
        <v/>
      </c>
      <c r="E113" s="73" t="s">
        <v>1211</v>
      </c>
      <c r="F113" s="24" t="str">
        <f t="shared" si="13"/>
        <v/>
      </c>
      <c r="G113" s="40" t="s">
        <v>1212</v>
      </c>
      <c r="H113" s="21" t="str">
        <f t="shared" si="14"/>
        <v/>
      </c>
      <c r="I113" s="40" t="s">
        <v>1213</v>
      </c>
      <c r="J113" s="24" t="str">
        <f t="shared" si="15"/>
        <v/>
      </c>
      <c r="K113" s="73" t="str">
        <f t="shared" si="31"/>
        <v/>
      </c>
      <c r="L113" s="48" t="str">
        <f t="shared" si="16"/>
        <v/>
      </c>
      <c r="M113" s="54" t="str">
        <f t="shared" si="4"/>
        <v/>
      </c>
      <c r="N113" s="55" t="str">
        <f t="shared" si="5"/>
        <v/>
      </c>
      <c r="O113" s="48" t="str">
        <f t="shared" si="17"/>
        <v/>
      </c>
      <c r="P113" s="41" t="str">
        <f t="shared" si="6"/>
        <v/>
      </c>
      <c r="Q113" s="26" t="str">
        <f t="shared" si="18"/>
        <v/>
      </c>
      <c r="R113" s="73" t="str">
        <f t="shared" si="19"/>
        <v/>
      </c>
      <c r="S113" s="24" t="str">
        <f t="shared" si="20"/>
        <v/>
      </c>
      <c r="T113" s="24" t="str">
        <f t="shared" si="7"/>
        <v/>
      </c>
      <c r="U113" s="24" t="str">
        <f t="shared" si="21"/>
        <v/>
      </c>
      <c r="V113" s="24" t="str">
        <f t="shared" si="22"/>
        <v/>
      </c>
      <c r="W113" s="24" t="str">
        <f t="shared" si="23"/>
        <v/>
      </c>
      <c r="X113" s="24" t="str">
        <f t="shared" si="24"/>
        <v/>
      </c>
      <c r="Y113" s="73" t="str">
        <f t="shared" si="8"/>
        <v/>
      </c>
      <c r="Z113" s="26" t="str">
        <f t="shared" si="9"/>
        <v/>
      </c>
      <c r="AA113" s="26" t="str">
        <f t="shared" si="25"/>
        <v/>
      </c>
      <c r="AB113" s="26" t="str">
        <f t="shared" si="26"/>
        <v/>
      </c>
      <c r="AC113" s="26" t="str">
        <f t="shared" si="27"/>
        <v/>
      </c>
      <c r="AD113" s="26" t="str">
        <f t="shared" si="28"/>
        <v/>
      </c>
      <c r="AE113" s="26" t="str">
        <f t="shared" si="10"/>
        <v/>
      </c>
      <c r="AF113" s="73" t="str">
        <f t="shared" si="29"/>
        <v/>
      </c>
    </row>
    <row r="114" spans="1:32" ht="24" x14ac:dyDescent="0.55000000000000004">
      <c r="A114" s="13" t="str">
        <f t="shared" si="32"/>
        <v>/* 19 */   [ac("", "cp0","")],</v>
      </c>
      <c r="B114" s="13">
        <f t="shared" si="30"/>
        <v>19</v>
      </c>
      <c r="C114" s="14" t="str">
        <f t="shared" si="11"/>
        <v/>
      </c>
      <c r="D114" s="14" t="str">
        <f t="shared" si="12"/>
        <v/>
      </c>
      <c r="E114" s="73" t="s">
        <v>1211</v>
      </c>
      <c r="F114" s="21" t="str">
        <f t="shared" si="13"/>
        <v/>
      </c>
      <c r="G114" s="39" t="s">
        <v>1212</v>
      </c>
      <c r="H114" s="21" t="str">
        <f t="shared" si="14"/>
        <v/>
      </c>
      <c r="I114" s="39" t="s">
        <v>1213</v>
      </c>
      <c r="J114" s="21" t="str">
        <f t="shared" si="15"/>
        <v/>
      </c>
      <c r="K114" s="73" t="str">
        <f t="shared" si="31"/>
        <v/>
      </c>
      <c r="L114" s="47" t="str">
        <f t="shared" si="16"/>
        <v/>
      </c>
      <c r="M114" s="52" t="str">
        <f t="shared" si="4"/>
        <v/>
      </c>
      <c r="N114" s="53" t="str">
        <f t="shared" si="5"/>
        <v/>
      </c>
      <c r="O114" s="47" t="str">
        <f t="shared" si="17"/>
        <v/>
      </c>
      <c r="P114" s="49" t="str">
        <f t="shared" si="6"/>
        <v/>
      </c>
      <c r="Q114" s="25" t="str">
        <f t="shared" si="18"/>
        <v/>
      </c>
      <c r="R114" s="73" t="str">
        <f t="shared" si="19"/>
        <v/>
      </c>
      <c r="S114" s="21" t="str">
        <f t="shared" si="20"/>
        <v/>
      </c>
      <c r="T114" s="21" t="str">
        <f t="shared" si="7"/>
        <v/>
      </c>
      <c r="U114" s="21" t="str">
        <f t="shared" si="21"/>
        <v/>
      </c>
      <c r="V114" s="21" t="str">
        <f t="shared" si="22"/>
        <v/>
      </c>
      <c r="W114" s="21" t="str">
        <f t="shared" si="23"/>
        <v/>
      </c>
      <c r="X114" s="21" t="str">
        <f t="shared" si="24"/>
        <v/>
      </c>
      <c r="Y114" s="73" t="str">
        <f t="shared" si="8"/>
        <v/>
      </c>
      <c r="Z114" s="25" t="str">
        <f t="shared" si="9"/>
        <v/>
      </c>
      <c r="AA114" s="25" t="str">
        <f t="shared" si="25"/>
        <v/>
      </c>
      <c r="AB114" s="25" t="str">
        <f t="shared" si="26"/>
        <v/>
      </c>
      <c r="AC114" s="25" t="str">
        <f t="shared" si="27"/>
        <v/>
      </c>
      <c r="AD114" s="25" t="str">
        <f t="shared" si="28"/>
        <v/>
      </c>
      <c r="AE114" s="25" t="str">
        <f t="shared" si="10"/>
        <v/>
      </c>
      <c r="AF114" s="73" t="str">
        <f t="shared" si="29"/>
        <v/>
      </c>
    </row>
    <row r="115" spans="1:32" ht="24" x14ac:dyDescent="0.55000000000000004">
      <c r="A115" s="13" t="str">
        <f t="shared" si="32"/>
        <v>/* 20 */   [ac("", "cp0","")],</v>
      </c>
      <c r="B115" s="13">
        <f t="shared" si="30"/>
        <v>20</v>
      </c>
      <c r="C115" s="14" t="str">
        <f t="shared" si="11"/>
        <v/>
      </c>
      <c r="D115" s="14" t="str">
        <f t="shared" si="12"/>
        <v/>
      </c>
      <c r="E115" s="73" t="s">
        <v>1211</v>
      </c>
      <c r="F115" s="24" t="str">
        <f t="shared" si="13"/>
        <v/>
      </c>
      <c r="G115" s="40" t="s">
        <v>1212</v>
      </c>
      <c r="H115" s="21" t="str">
        <f t="shared" si="14"/>
        <v/>
      </c>
      <c r="I115" s="40" t="s">
        <v>1213</v>
      </c>
      <c r="J115" s="24" t="str">
        <f t="shared" si="15"/>
        <v/>
      </c>
      <c r="K115" s="73" t="str">
        <f t="shared" si="31"/>
        <v/>
      </c>
      <c r="L115" s="48" t="str">
        <f t="shared" si="16"/>
        <v/>
      </c>
      <c r="M115" s="54" t="str">
        <f t="shared" si="4"/>
        <v/>
      </c>
      <c r="N115" s="55" t="str">
        <f t="shared" si="5"/>
        <v/>
      </c>
      <c r="O115" s="48" t="str">
        <f t="shared" si="17"/>
        <v/>
      </c>
      <c r="P115" s="41" t="str">
        <f t="shared" si="6"/>
        <v/>
      </c>
      <c r="Q115" s="26" t="str">
        <f t="shared" si="18"/>
        <v/>
      </c>
      <c r="R115" s="73" t="str">
        <f t="shared" si="19"/>
        <v/>
      </c>
      <c r="S115" s="24" t="str">
        <f t="shared" si="20"/>
        <v/>
      </c>
      <c r="T115" s="24" t="str">
        <f t="shared" si="7"/>
        <v/>
      </c>
      <c r="U115" s="24" t="str">
        <f t="shared" si="21"/>
        <v/>
      </c>
      <c r="V115" s="24" t="str">
        <f t="shared" si="22"/>
        <v/>
      </c>
      <c r="W115" s="24" t="str">
        <f t="shared" si="23"/>
        <v/>
      </c>
      <c r="X115" s="24" t="str">
        <f t="shared" si="24"/>
        <v/>
      </c>
      <c r="Y115" s="73" t="str">
        <f t="shared" si="8"/>
        <v/>
      </c>
      <c r="Z115" s="26" t="str">
        <f t="shared" si="9"/>
        <v/>
      </c>
      <c r="AA115" s="26" t="str">
        <f t="shared" si="25"/>
        <v/>
      </c>
      <c r="AB115" s="26" t="str">
        <f t="shared" si="26"/>
        <v/>
      </c>
      <c r="AC115" s="26" t="str">
        <f t="shared" si="27"/>
        <v/>
      </c>
      <c r="AD115" s="26" t="str">
        <f t="shared" si="28"/>
        <v/>
      </c>
      <c r="AE115" s="26" t="str">
        <f t="shared" si="10"/>
        <v/>
      </c>
      <c r="AF115" s="73" t="str">
        <f t="shared" si="29"/>
        <v/>
      </c>
    </row>
    <row r="116" spans="1:32" ht="24" x14ac:dyDescent="0.55000000000000004">
      <c r="A116" s="13" t="str">
        <f t="shared" si="32"/>
        <v>/* 21 */   [ac("", "cp0","")],</v>
      </c>
      <c r="B116" s="13">
        <f t="shared" si="30"/>
        <v>21</v>
      </c>
      <c r="C116" s="14" t="str">
        <f t="shared" si="11"/>
        <v/>
      </c>
      <c r="D116" s="14" t="str">
        <f t="shared" si="12"/>
        <v/>
      </c>
      <c r="E116" s="73" t="s">
        <v>1211</v>
      </c>
      <c r="F116" s="21" t="str">
        <f t="shared" si="13"/>
        <v/>
      </c>
      <c r="G116" s="39" t="s">
        <v>1212</v>
      </c>
      <c r="H116" s="21" t="str">
        <f t="shared" si="14"/>
        <v/>
      </c>
      <c r="I116" s="39" t="s">
        <v>1213</v>
      </c>
      <c r="J116" s="21" t="str">
        <f t="shared" si="15"/>
        <v/>
      </c>
      <c r="K116" s="73" t="str">
        <f t="shared" si="31"/>
        <v/>
      </c>
      <c r="L116" s="47" t="str">
        <f t="shared" si="16"/>
        <v/>
      </c>
      <c r="M116" s="52" t="str">
        <f t="shared" si="4"/>
        <v/>
      </c>
      <c r="N116" s="53" t="str">
        <f t="shared" si="5"/>
        <v/>
      </c>
      <c r="O116" s="47" t="str">
        <f t="shared" si="17"/>
        <v/>
      </c>
      <c r="P116" s="49" t="str">
        <f t="shared" si="6"/>
        <v/>
      </c>
      <c r="Q116" s="25" t="str">
        <f t="shared" si="18"/>
        <v/>
      </c>
      <c r="R116" s="73" t="str">
        <f t="shared" si="19"/>
        <v/>
      </c>
      <c r="S116" s="21" t="str">
        <f t="shared" si="20"/>
        <v/>
      </c>
      <c r="T116" s="21" t="str">
        <f t="shared" si="7"/>
        <v/>
      </c>
      <c r="U116" s="21" t="str">
        <f t="shared" si="21"/>
        <v/>
      </c>
      <c r="V116" s="21" t="str">
        <f t="shared" si="22"/>
        <v/>
      </c>
      <c r="W116" s="21" t="str">
        <f t="shared" si="23"/>
        <v/>
      </c>
      <c r="X116" s="21" t="str">
        <f t="shared" si="24"/>
        <v/>
      </c>
      <c r="Y116" s="73" t="str">
        <f t="shared" si="8"/>
        <v/>
      </c>
      <c r="Z116" s="25" t="str">
        <f t="shared" si="9"/>
        <v/>
      </c>
      <c r="AA116" s="25" t="str">
        <f t="shared" si="25"/>
        <v/>
      </c>
      <c r="AB116" s="25" t="str">
        <f t="shared" si="26"/>
        <v/>
      </c>
      <c r="AC116" s="25" t="str">
        <f t="shared" si="27"/>
        <v/>
      </c>
      <c r="AD116" s="25" t="str">
        <f t="shared" si="28"/>
        <v/>
      </c>
      <c r="AE116" s="25" t="str">
        <f t="shared" si="10"/>
        <v/>
      </c>
      <c r="AF116" s="73" t="str">
        <f t="shared" si="29"/>
        <v/>
      </c>
    </row>
    <row r="117" spans="1:32" ht="24" x14ac:dyDescent="0.55000000000000004">
      <c r="A117" s="13" t="str">
        <f t="shared" si="32"/>
        <v>/* 22 */   [ac("", "cp0","")],</v>
      </c>
      <c r="B117" s="13">
        <f t="shared" si="30"/>
        <v>22</v>
      </c>
      <c r="C117" s="14" t="str">
        <f t="shared" si="11"/>
        <v/>
      </c>
      <c r="D117" s="14" t="str">
        <f t="shared" si="12"/>
        <v/>
      </c>
      <c r="E117" s="73" t="s">
        <v>1211</v>
      </c>
      <c r="F117" s="24" t="str">
        <f t="shared" si="13"/>
        <v/>
      </c>
      <c r="G117" s="40" t="s">
        <v>1212</v>
      </c>
      <c r="H117" s="21" t="str">
        <f t="shared" si="14"/>
        <v/>
      </c>
      <c r="I117" s="40" t="s">
        <v>1213</v>
      </c>
      <c r="J117" s="24" t="str">
        <f t="shared" si="15"/>
        <v/>
      </c>
      <c r="K117" s="73" t="str">
        <f t="shared" si="31"/>
        <v/>
      </c>
      <c r="L117" s="48" t="str">
        <f t="shared" si="16"/>
        <v/>
      </c>
      <c r="M117" s="54" t="str">
        <f t="shared" si="4"/>
        <v/>
      </c>
      <c r="N117" s="55" t="str">
        <f t="shared" si="5"/>
        <v/>
      </c>
      <c r="O117" s="48" t="str">
        <f t="shared" si="17"/>
        <v/>
      </c>
      <c r="P117" s="41" t="str">
        <f t="shared" si="6"/>
        <v/>
      </c>
      <c r="Q117" s="26" t="str">
        <f t="shared" si="18"/>
        <v/>
      </c>
      <c r="R117" s="73" t="str">
        <f t="shared" si="19"/>
        <v/>
      </c>
      <c r="S117" s="24" t="str">
        <f t="shared" si="20"/>
        <v/>
      </c>
      <c r="T117" s="24" t="str">
        <f t="shared" si="7"/>
        <v/>
      </c>
      <c r="U117" s="24" t="str">
        <f t="shared" si="21"/>
        <v/>
      </c>
      <c r="V117" s="24" t="str">
        <f t="shared" si="22"/>
        <v/>
      </c>
      <c r="W117" s="24" t="str">
        <f t="shared" si="23"/>
        <v/>
      </c>
      <c r="X117" s="24" t="str">
        <f t="shared" si="24"/>
        <v/>
      </c>
      <c r="Y117" s="73" t="str">
        <f t="shared" si="8"/>
        <v/>
      </c>
      <c r="Z117" s="26" t="str">
        <f t="shared" si="9"/>
        <v/>
      </c>
      <c r="AA117" s="26" t="str">
        <f t="shared" si="25"/>
        <v/>
      </c>
      <c r="AB117" s="26" t="str">
        <f t="shared" si="26"/>
        <v/>
      </c>
      <c r="AC117" s="26" t="str">
        <f t="shared" si="27"/>
        <v/>
      </c>
      <c r="AD117" s="26" t="str">
        <f t="shared" si="28"/>
        <v/>
      </c>
      <c r="AE117" s="26" t="str">
        <f t="shared" si="10"/>
        <v/>
      </c>
      <c r="AF117" s="73" t="str">
        <f t="shared" si="29"/>
        <v/>
      </c>
    </row>
    <row r="118" spans="1:32" ht="24" x14ac:dyDescent="0.55000000000000004">
      <c r="A118" s="13" t="str">
        <f t="shared" si="32"/>
        <v>/* 23 */   [ac("", "cp0","")],</v>
      </c>
      <c r="B118" s="13">
        <f t="shared" si="30"/>
        <v>23</v>
      </c>
      <c r="C118" s="14" t="str">
        <f t="shared" si="11"/>
        <v/>
      </c>
      <c r="D118" s="14" t="str">
        <f t="shared" si="12"/>
        <v/>
      </c>
      <c r="E118" s="73" t="s">
        <v>1211</v>
      </c>
      <c r="F118" s="21" t="str">
        <f t="shared" si="13"/>
        <v/>
      </c>
      <c r="G118" s="39" t="s">
        <v>1212</v>
      </c>
      <c r="H118" s="21" t="str">
        <f t="shared" si="14"/>
        <v/>
      </c>
      <c r="I118" s="39" t="s">
        <v>1213</v>
      </c>
      <c r="J118" s="21" t="str">
        <f t="shared" si="15"/>
        <v/>
      </c>
      <c r="K118" s="73" t="str">
        <f t="shared" si="31"/>
        <v/>
      </c>
      <c r="L118" s="47" t="str">
        <f t="shared" si="16"/>
        <v/>
      </c>
      <c r="M118" s="52" t="str">
        <f t="shared" si="4"/>
        <v/>
      </c>
      <c r="N118" s="53" t="str">
        <f t="shared" si="5"/>
        <v/>
      </c>
      <c r="O118" s="47" t="str">
        <f t="shared" si="17"/>
        <v/>
      </c>
      <c r="P118" s="49" t="str">
        <f t="shared" si="6"/>
        <v/>
      </c>
      <c r="Q118" s="25" t="str">
        <f t="shared" si="18"/>
        <v/>
      </c>
      <c r="R118" s="73" t="str">
        <f t="shared" si="19"/>
        <v/>
      </c>
      <c r="S118" s="21" t="str">
        <f t="shared" si="20"/>
        <v/>
      </c>
      <c r="T118" s="21" t="str">
        <f t="shared" si="7"/>
        <v/>
      </c>
      <c r="U118" s="21" t="str">
        <f t="shared" si="21"/>
        <v/>
      </c>
      <c r="V118" s="21" t="str">
        <f t="shared" si="22"/>
        <v/>
      </c>
      <c r="W118" s="21" t="str">
        <f t="shared" si="23"/>
        <v/>
      </c>
      <c r="X118" s="21" t="str">
        <f t="shared" si="24"/>
        <v/>
      </c>
      <c r="Y118" s="73" t="str">
        <f t="shared" si="8"/>
        <v/>
      </c>
      <c r="Z118" s="25" t="str">
        <f t="shared" si="9"/>
        <v/>
      </c>
      <c r="AA118" s="25" t="str">
        <f t="shared" si="25"/>
        <v/>
      </c>
      <c r="AB118" s="25" t="str">
        <f t="shared" si="26"/>
        <v/>
      </c>
      <c r="AC118" s="25" t="str">
        <f t="shared" si="27"/>
        <v/>
      </c>
      <c r="AD118" s="25" t="str">
        <f t="shared" si="28"/>
        <v/>
      </c>
      <c r="AE118" s="25" t="str">
        <f t="shared" si="10"/>
        <v/>
      </c>
      <c r="AF118" s="73" t="str">
        <f t="shared" si="29"/>
        <v/>
      </c>
    </row>
    <row r="119" spans="1:32" ht="24" x14ac:dyDescent="0.55000000000000004">
      <c r="A119" s="13" t="str">
        <f t="shared" si="32"/>
        <v>/* 24 */   [ac("", "cp0","")],</v>
      </c>
      <c r="B119" s="13">
        <f t="shared" si="30"/>
        <v>24</v>
      </c>
      <c r="C119" s="14" t="str">
        <f t="shared" si="11"/>
        <v/>
      </c>
      <c r="D119" s="14" t="str">
        <f t="shared" si="12"/>
        <v/>
      </c>
      <c r="E119" s="73" t="s">
        <v>1211</v>
      </c>
      <c r="F119" s="24" t="str">
        <f t="shared" si="13"/>
        <v/>
      </c>
      <c r="G119" s="40" t="s">
        <v>1212</v>
      </c>
      <c r="H119" s="21" t="str">
        <f t="shared" si="14"/>
        <v/>
      </c>
      <c r="I119" s="40" t="s">
        <v>1213</v>
      </c>
      <c r="J119" s="24" t="str">
        <f t="shared" si="15"/>
        <v/>
      </c>
      <c r="K119" s="73" t="str">
        <f t="shared" si="31"/>
        <v/>
      </c>
      <c r="L119" s="48" t="str">
        <f t="shared" si="16"/>
        <v/>
      </c>
      <c r="M119" s="54" t="str">
        <f t="shared" si="4"/>
        <v/>
      </c>
      <c r="N119" s="55" t="str">
        <f t="shared" si="5"/>
        <v/>
      </c>
      <c r="O119" s="48" t="str">
        <f t="shared" si="17"/>
        <v/>
      </c>
      <c r="P119" s="41" t="str">
        <f t="shared" si="6"/>
        <v/>
      </c>
      <c r="Q119" s="26" t="str">
        <f t="shared" si="18"/>
        <v/>
      </c>
      <c r="R119" s="73" t="str">
        <f t="shared" si="19"/>
        <v/>
      </c>
      <c r="S119" s="24" t="str">
        <f t="shared" si="20"/>
        <v/>
      </c>
      <c r="T119" s="24" t="str">
        <f t="shared" si="7"/>
        <v/>
      </c>
      <c r="U119" s="24" t="str">
        <f t="shared" si="21"/>
        <v/>
      </c>
      <c r="V119" s="24" t="str">
        <f t="shared" si="22"/>
        <v/>
      </c>
      <c r="W119" s="24" t="str">
        <f t="shared" si="23"/>
        <v/>
      </c>
      <c r="X119" s="24" t="str">
        <f t="shared" si="24"/>
        <v/>
      </c>
      <c r="Y119" s="73" t="str">
        <f t="shared" si="8"/>
        <v/>
      </c>
      <c r="Z119" s="26" t="str">
        <f t="shared" si="9"/>
        <v/>
      </c>
      <c r="AA119" s="26" t="str">
        <f t="shared" si="25"/>
        <v/>
      </c>
      <c r="AB119" s="26" t="str">
        <f t="shared" si="26"/>
        <v/>
      </c>
      <c r="AC119" s="26" t="str">
        <f t="shared" si="27"/>
        <v/>
      </c>
      <c r="AD119" s="26" t="str">
        <f t="shared" si="28"/>
        <v/>
      </c>
      <c r="AE119" s="26" t="str">
        <f t="shared" si="10"/>
        <v/>
      </c>
      <c r="AF119" s="73" t="str">
        <f t="shared" si="29"/>
        <v/>
      </c>
    </row>
    <row r="120" spans="1:32" ht="24" x14ac:dyDescent="0.55000000000000004">
      <c r="A120" s="13" t="str">
        <f t="shared" si="32"/>
        <v>/* 25 */   [ac("", "cp0","")],</v>
      </c>
      <c r="B120" s="13">
        <f t="shared" si="30"/>
        <v>25</v>
      </c>
      <c r="C120" s="14" t="str">
        <f t="shared" si="11"/>
        <v/>
      </c>
      <c r="D120" s="14" t="str">
        <f t="shared" si="12"/>
        <v/>
      </c>
      <c r="E120" s="73" t="s">
        <v>1211</v>
      </c>
      <c r="F120" s="21" t="str">
        <f t="shared" si="13"/>
        <v/>
      </c>
      <c r="G120" s="39" t="s">
        <v>1212</v>
      </c>
      <c r="H120" s="21" t="str">
        <f t="shared" si="14"/>
        <v/>
      </c>
      <c r="I120" s="39" t="s">
        <v>1213</v>
      </c>
      <c r="J120" s="21" t="str">
        <f t="shared" si="15"/>
        <v/>
      </c>
      <c r="K120" s="73" t="str">
        <f t="shared" si="31"/>
        <v/>
      </c>
      <c r="L120" s="47" t="str">
        <f t="shared" si="16"/>
        <v/>
      </c>
      <c r="M120" s="52" t="str">
        <f t="shared" si="4"/>
        <v/>
      </c>
      <c r="N120" s="53" t="str">
        <f t="shared" si="5"/>
        <v/>
      </c>
      <c r="O120" s="47" t="str">
        <f t="shared" si="17"/>
        <v/>
      </c>
      <c r="P120" s="49" t="str">
        <f t="shared" si="6"/>
        <v/>
      </c>
      <c r="Q120" s="25" t="str">
        <f t="shared" si="18"/>
        <v/>
      </c>
      <c r="R120" s="73" t="str">
        <f t="shared" si="19"/>
        <v/>
      </c>
      <c r="S120" s="21" t="str">
        <f t="shared" si="20"/>
        <v/>
      </c>
      <c r="T120" s="21" t="str">
        <f t="shared" si="7"/>
        <v/>
      </c>
      <c r="U120" s="21" t="str">
        <f t="shared" si="21"/>
        <v/>
      </c>
      <c r="V120" s="21" t="str">
        <f t="shared" si="22"/>
        <v/>
      </c>
      <c r="W120" s="21" t="str">
        <f t="shared" si="23"/>
        <v/>
      </c>
      <c r="X120" s="21" t="str">
        <f t="shared" si="24"/>
        <v/>
      </c>
      <c r="Y120" s="73" t="str">
        <f t="shared" si="8"/>
        <v/>
      </c>
      <c r="Z120" s="25" t="str">
        <f t="shared" si="9"/>
        <v/>
      </c>
      <c r="AA120" s="25" t="str">
        <f t="shared" si="25"/>
        <v/>
      </c>
      <c r="AB120" s="25" t="str">
        <f t="shared" si="26"/>
        <v/>
      </c>
      <c r="AC120" s="25" t="str">
        <f t="shared" si="27"/>
        <v/>
      </c>
      <c r="AD120" s="25" t="str">
        <f t="shared" si="28"/>
        <v/>
      </c>
      <c r="AE120" s="25" t="str">
        <f t="shared" si="10"/>
        <v/>
      </c>
      <c r="AF120" s="73" t="str">
        <f t="shared" si="29"/>
        <v/>
      </c>
    </row>
    <row r="121" spans="1:32" ht="24" x14ac:dyDescent="0.55000000000000004">
      <c r="A121" s="13" t="str">
        <f t="shared" si="32"/>
        <v>/* 26 */   [ac("", "cp0","")],</v>
      </c>
      <c r="B121" s="13">
        <f t="shared" si="30"/>
        <v>26</v>
      </c>
      <c r="C121" s="14" t="str">
        <f t="shared" si="11"/>
        <v/>
      </c>
      <c r="D121" s="14" t="str">
        <f t="shared" si="12"/>
        <v/>
      </c>
      <c r="E121" s="73" t="s">
        <v>1211</v>
      </c>
      <c r="F121" s="24" t="str">
        <f t="shared" si="13"/>
        <v/>
      </c>
      <c r="G121" s="40" t="s">
        <v>1212</v>
      </c>
      <c r="H121" s="21" t="str">
        <f t="shared" si="14"/>
        <v/>
      </c>
      <c r="I121" s="40" t="s">
        <v>1213</v>
      </c>
      <c r="J121" s="24" t="str">
        <f t="shared" si="15"/>
        <v/>
      </c>
      <c r="K121" s="73" t="str">
        <f t="shared" si="31"/>
        <v/>
      </c>
      <c r="L121" s="48" t="str">
        <f t="shared" si="16"/>
        <v/>
      </c>
      <c r="M121" s="54" t="str">
        <f t="shared" si="4"/>
        <v/>
      </c>
      <c r="N121" s="55" t="str">
        <f t="shared" si="5"/>
        <v/>
      </c>
      <c r="O121" s="48" t="str">
        <f t="shared" si="17"/>
        <v/>
      </c>
      <c r="P121" s="41" t="str">
        <f t="shared" si="6"/>
        <v/>
      </c>
      <c r="Q121" s="26" t="str">
        <f t="shared" si="18"/>
        <v/>
      </c>
      <c r="R121" s="73" t="str">
        <f t="shared" si="19"/>
        <v/>
      </c>
      <c r="S121" s="24" t="str">
        <f t="shared" si="20"/>
        <v/>
      </c>
      <c r="T121" s="24" t="str">
        <f t="shared" si="7"/>
        <v/>
      </c>
      <c r="U121" s="24" t="str">
        <f t="shared" si="21"/>
        <v/>
      </c>
      <c r="V121" s="24" t="str">
        <f t="shared" si="22"/>
        <v/>
      </c>
      <c r="W121" s="24" t="str">
        <f t="shared" si="23"/>
        <v/>
      </c>
      <c r="X121" s="24" t="str">
        <f t="shared" si="24"/>
        <v/>
      </c>
      <c r="Y121" s="73" t="str">
        <f t="shared" si="8"/>
        <v/>
      </c>
      <c r="Z121" s="26" t="str">
        <f t="shared" si="9"/>
        <v/>
      </c>
      <c r="AA121" s="26" t="str">
        <f t="shared" si="25"/>
        <v/>
      </c>
      <c r="AB121" s="26" t="str">
        <f t="shared" si="26"/>
        <v/>
      </c>
      <c r="AC121" s="26" t="str">
        <f t="shared" si="27"/>
        <v/>
      </c>
      <c r="AD121" s="26" t="str">
        <f t="shared" si="28"/>
        <v/>
      </c>
      <c r="AE121" s="26" t="str">
        <f t="shared" si="10"/>
        <v/>
      </c>
      <c r="AF121" s="73" t="str">
        <f t="shared" si="29"/>
        <v/>
      </c>
    </row>
    <row r="122" spans="1:32" ht="24" x14ac:dyDescent="0.55000000000000004">
      <c r="A122" s="13" t="str">
        <f t="shared" si="32"/>
        <v>/* 27 */   [ac("", "cp0","")],</v>
      </c>
      <c r="B122" s="13">
        <f t="shared" si="30"/>
        <v>27</v>
      </c>
      <c r="C122" s="14" t="str">
        <f t="shared" si="11"/>
        <v/>
      </c>
      <c r="D122" s="14" t="str">
        <f t="shared" si="12"/>
        <v/>
      </c>
      <c r="E122" s="73" t="s">
        <v>1211</v>
      </c>
      <c r="F122" s="21" t="str">
        <f t="shared" si="13"/>
        <v/>
      </c>
      <c r="G122" s="39" t="s">
        <v>1212</v>
      </c>
      <c r="H122" s="21" t="str">
        <f t="shared" si="14"/>
        <v/>
      </c>
      <c r="I122" s="39" t="s">
        <v>1213</v>
      </c>
      <c r="J122" s="21" t="str">
        <f>IF(G93="","",G93)</f>
        <v/>
      </c>
      <c r="K122" s="73" t="str">
        <f t="shared" si="31"/>
        <v/>
      </c>
      <c r="L122" s="47" t="str">
        <f t="shared" si="16"/>
        <v/>
      </c>
      <c r="M122" s="52" t="str">
        <f t="shared" si="4"/>
        <v/>
      </c>
      <c r="N122" s="53" t="str">
        <f t="shared" si="5"/>
        <v/>
      </c>
      <c r="O122" s="47" t="str">
        <f t="shared" si="17"/>
        <v/>
      </c>
      <c r="P122" s="49" t="str">
        <f t="shared" si="6"/>
        <v/>
      </c>
      <c r="Q122" s="25" t="str">
        <f t="shared" si="18"/>
        <v/>
      </c>
      <c r="R122" s="73" t="str">
        <f t="shared" si="19"/>
        <v/>
      </c>
      <c r="S122" s="21" t="str">
        <f t="shared" si="20"/>
        <v/>
      </c>
      <c r="T122" s="21" t="str">
        <f t="shared" si="7"/>
        <v/>
      </c>
      <c r="U122" s="21" t="str">
        <f t="shared" si="21"/>
        <v/>
      </c>
      <c r="V122" s="21" t="str">
        <f t="shared" si="22"/>
        <v/>
      </c>
      <c r="W122" s="21" t="str">
        <f t="shared" si="23"/>
        <v/>
      </c>
      <c r="X122" s="21" t="str">
        <f t="shared" si="24"/>
        <v/>
      </c>
      <c r="Y122" s="73" t="str">
        <f t="shared" si="8"/>
        <v/>
      </c>
      <c r="Z122" s="25" t="str">
        <f t="shared" si="9"/>
        <v/>
      </c>
      <c r="AA122" s="25" t="str">
        <f t="shared" si="25"/>
        <v/>
      </c>
      <c r="AB122" s="25" t="str">
        <f t="shared" si="26"/>
        <v/>
      </c>
      <c r="AC122" s="25" t="str">
        <f t="shared" si="27"/>
        <v/>
      </c>
      <c r="AD122" s="25" t="str">
        <f t="shared" si="28"/>
        <v/>
      </c>
      <c r="AE122" s="25" t="str">
        <f t="shared" si="10"/>
        <v/>
      </c>
      <c r="AF122" s="73" t="str">
        <f t="shared" si="29"/>
        <v/>
      </c>
    </row>
    <row r="123" spans="1:32" x14ac:dyDescent="0.55000000000000004">
      <c r="C123" s="62" t="s">
        <v>1218</v>
      </c>
      <c r="D123" s="62"/>
    </row>
    <row r="125" spans="1:32" x14ac:dyDescent="0.55000000000000004">
      <c r="C125" s="59" t="s">
        <v>1329</v>
      </c>
    </row>
    <row r="126" spans="1:32" x14ac:dyDescent="0.55000000000000004">
      <c r="C126" s="64" t="s">
        <v>1330</v>
      </c>
      <c r="E126" t="s">
        <v>1190</v>
      </c>
      <c r="F126" s="15" t="s">
        <v>1256</v>
      </c>
      <c r="G126" s="15" t="s">
        <v>1257</v>
      </c>
      <c r="H126" s="15" t="s">
        <v>1190</v>
      </c>
      <c r="I126" s="15" t="s">
        <v>1256</v>
      </c>
      <c r="J126" s="22" t="s">
        <v>1257</v>
      </c>
      <c r="O126"/>
      <c r="Q126"/>
    </row>
    <row r="127" spans="1:32" ht="27" x14ac:dyDescent="0.65">
      <c r="B127" s="13">
        <v>1</v>
      </c>
      <c r="C127" s="14" t="str">
        <f t="shared" ref="C127:C166" si="33">IF((E127&amp;D127)="","",_xlfn.CONCAT("/* ",B127," */","        ","""",D127,"""",","))</f>
        <v>/* 1 */        "«ID Y ANUNCIAD A MIS HERMANOS",</v>
      </c>
      <c r="D127" s="76" t="s">
        <v>1573</v>
      </c>
      <c r="E127" s="74" t="s">
        <v>1123</v>
      </c>
      <c r="F127" s="79" t="s">
        <v>1214</v>
      </c>
      <c r="G127" s="80"/>
      <c r="H127" s="81"/>
      <c r="I127" s="74"/>
      <c r="J127" s="79"/>
      <c r="K127" s="81"/>
      <c r="L127" s="81"/>
      <c r="O127"/>
      <c r="P127"/>
      <c r="Q127"/>
      <c r="R127"/>
      <c r="V127" s="15"/>
      <c r="Y127"/>
      <c r="AB127" s="15"/>
      <c r="AF127"/>
    </row>
    <row r="128" spans="1:32" ht="27" x14ac:dyDescent="0.65">
      <c r="B128" s="13">
        <f>+B127+1</f>
        <v>2</v>
      </c>
      <c r="C128" s="14" t="str">
        <f t="shared" si="33"/>
        <v>/* 2 */        "QUE VAYAN A GALILEA.",</v>
      </c>
      <c r="D128" s="77" t="s">
        <v>1574</v>
      </c>
      <c r="E128" s="75" t="s">
        <v>1217</v>
      </c>
      <c r="F128" s="82"/>
      <c r="G128" s="83" t="s">
        <v>1123</v>
      </c>
      <c r="H128" s="84" t="s">
        <v>1214</v>
      </c>
      <c r="I128" s="75"/>
      <c r="J128" s="82"/>
      <c r="K128" s="84"/>
      <c r="L128" s="84"/>
      <c r="O128"/>
      <c r="P128"/>
      <c r="Q128"/>
      <c r="R128"/>
      <c r="V128" s="15"/>
      <c r="Y128"/>
      <c r="AB128" s="15"/>
      <c r="AF128"/>
    </row>
    <row r="129" spans="2:32" ht="27" x14ac:dyDescent="0.65">
      <c r="B129" s="13">
        <f t="shared" ref="B129:B166" si="34">+B128+1</f>
        <v>3</v>
      </c>
      <c r="C129" s="14" t="str">
        <f t="shared" si="33"/>
        <v>/* 3 */        "QUE ALLÍ ME VERÁN•.",</v>
      </c>
      <c r="D129" s="76" t="s">
        <v>1575</v>
      </c>
      <c r="E129" s="74" t="s">
        <v>1123</v>
      </c>
      <c r="F129" s="79" t="s">
        <v>1214</v>
      </c>
      <c r="G129" s="80"/>
      <c r="H129" s="81"/>
      <c r="I129" s="74"/>
      <c r="J129" s="79"/>
      <c r="K129" s="81"/>
      <c r="L129" s="81"/>
      <c r="O129"/>
      <c r="P129"/>
      <c r="Q129"/>
      <c r="R129"/>
      <c r="V129" s="15"/>
      <c r="Y129"/>
      <c r="AB129" s="15"/>
      <c r="AF129"/>
    </row>
    <row r="130" spans="2:32" ht="27" x14ac:dyDescent="0.65">
      <c r="B130" s="13">
        <f t="shared" si="34"/>
        <v>4</v>
      </c>
      <c r="C130" s="14" t="str">
        <f t="shared" si="33"/>
        <v>/* 4 */        "A ME HA SIDO DADO TODO PODER",</v>
      </c>
      <c r="D130" s="77" t="s">
        <v>1576</v>
      </c>
      <c r="E130" s="75" t="s">
        <v>1450</v>
      </c>
      <c r="F130" s="82"/>
      <c r="G130" s="83" t="s">
        <v>1217</v>
      </c>
      <c r="H130" s="84"/>
      <c r="I130" s="75"/>
      <c r="J130" s="82"/>
      <c r="K130" s="84"/>
      <c r="L130" s="84"/>
      <c r="O130"/>
      <c r="P130"/>
      <c r="Q130"/>
      <c r="R130"/>
      <c r="V130" s="15"/>
      <c r="Y130"/>
      <c r="AB130" s="15"/>
      <c r="AF130"/>
    </row>
    <row r="131" spans="2:32" ht="27" x14ac:dyDescent="0.65">
      <c r="B131" s="13">
        <f t="shared" si="34"/>
        <v>5</v>
      </c>
      <c r="C131" s="14" t="str">
        <f t="shared" si="33"/>
        <v>/* 5 */        "EN EL CIELO Y EN LA TIERRA.",</v>
      </c>
      <c r="D131" s="76" t="s">
        <v>1577</v>
      </c>
      <c r="E131" s="74" t="s">
        <v>1450</v>
      </c>
      <c r="F131" s="79"/>
      <c r="G131" s="80"/>
      <c r="H131" s="81"/>
      <c r="I131" s="74"/>
      <c r="J131" s="79"/>
      <c r="K131" s="81"/>
      <c r="L131" s="81"/>
      <c r="O131"/>
      <c r="P131"/>
      <c r="Q131"/>
      <c r="R131"/>
      <c r="V131" s="15"/>
      <c r="Y131"/>
      <c r="AB131" s="15"/>
      <c r="AF131"/>
    </row>
    <row r="132" spans="2:32" ht="27" x14ac:dyDescent="0.65">
      <c r="B132" s="13">
        <f t="shared" si="34"/>
        <v>6</v>
      </c>
      <c r="C132" s="14" t="str">
        <f t="shared" si="33"/>
        <v>/* 6 */        "«ID Y ANUNCIAD A MIS HERMANOS",</v>
      </c>
      <c r="D132" s="77" t="s">
        <v>1573</v>
      </c>
      <c r="E132" s="75" t="s">
        <v>1123</v>
      </c>
      <c r="F132" s="82" t="s">
        <v>1214</v>
      </c>
      <c r="G132" s="83"/>
      <c r="H132" s="84"/>
      <c r="I132" s="75"/>
      <c r="J132" s="82"/>
      <c r="K132" s="84"/>
      <c r="L132" s="84"/>
      <c r="M132" s="22"/>
      <c r="O132"/>
      <c r="P132"/>
      <c r="Q132"/>
      <c r="R132"/>
      <c r="V132" s="15"/>
      <c r="Y132"/>
      <c r="AB132" s="15"/>
      <c r="AF132"/>
    </row>
    <row r="133" spans="2:32" ht="27" x14ac:dyDescent="0.65">
      <c r="B133" s="13">
        <f t="shared" si="34"/>
        <v>7</v>
      </c>
      <c r="C133" s="14" t="str">
        <f t="shared" si="33"/>
        <v>/* 7 */        "QUE VAYAN A GALILEA.",</v>
      </c>
      <c r="D133" s="76" t="s">
        <v>1574</v>
      </c>
      <c r="E133" s="74" t="s">
        <v>1217</v>
      </c>
      <c r="F133" s="79"/>
      <c r="G133" s="80" t="s">
        <v>1123</v>
      </c>
      <c r="H133" s="81" t="s">
        <v>1214</v>
      </c>
      <c r="I133" s="74"/>
      <c r="J133" s="79"/>
      <c r="K133" s="81"/>
      <c r="L133" s="81"/>
      <c r="M133" s="22"/>
      <c r="O133"/>
      <c r="P133"/>
      <c r="Q133"/>
      <c r="R133"/>
      <c r="V133" s="15"/>
      <c r="Y133"/>
      <c r="AB133" s="15"/>
      <c r="AF133"/>
    </row>
    <row r="134" spans="2:32" ht="27" x14ac:dyDescent="0.65">
      <c r="B134" s="13">
        <f t="shared" si="34"/>
        <v>8</v>
      </c>
      <c r="C134" s="14" t="str">
        <f t="shared" si="33"/>
        <v>/* 8 */        "VED QUE YO ESTOY CON VOSOTROS,",</v>
      </c>
      <c r="D134" s="77" t="s">
        <v>1578</v>
      </c>
      <c r="E134" s="75" t="s">
        <v>1123</v>
      </c>
      <c r="F134" s="82" t="s">
        <v>1214</v>
      </c>
      <c r="G134" s="83"/>
      <c r="H134" s="84"/>
      <c r="I134" s="75"/>
      <c r="J134" s="82"/>
      <c r="K134" s="84"/>
      <c r="L134" s="84"/>
      <c r="M134" s="22"/>
      <c r="O134"/>
      <c r="P134"/>
      <c r="Q134"/>
      <c r="R134"/>
      <c r="V134" s="15"/>
      <c r="Y134"/>
      <c r="AB134" s="15"/>
      <c r="AF134"/>
    </row>
    <row r="135" spans="2:32" ht="27" x14ac:dyDescent="0.65">
      <c r="B135" s="13">
        <f t="shared" si="34"/>
        <v>9</v>
      </c>
      <c r="C135" s="14" t="str">
        <f t="shared" si="33"/>
        <v>/* 9 */        "VED QUE YO ESTOY CON VOSOTROS",</v>
      </c>
      <c r="D135" s="76" t="s">
        <v>1579</v>
      </c>
      <c r="E135" s="74" t="s">
        <v>1217</v>
      </c>
      <c r="F135" s="79"/>
      <c r="G135" s="80"/>
      <c r="H135" s="81"/>
      <c r="I135" s="74"/>
      <c r="J135" s="79"/>
      <c r="K135" s="81"/>
      <c r="L135" s="81"/>
      <c r="M135" s="22"/>
      <c r="O135"/>
      <c r="P135"/>
      <c r="Q135"/>
      <c r="R135"/>
      <c r="V135" s="15"/>
      <c r="Y135"/>
      <c r="AB135" s="15"/>
      <c r="AF135"/>
    </row>
    <row r="136" spans="2:32" ht="27" x14ac:dyDescent="0.65">
      <c r="B136" s="13">
        <f t="shared" si="34"/>
        <v>10</v>
      </c>
      <c r="C136" s="14" t="str">
        <f t="shared" si="33"/>
        <v>/* 10 */        "TODOS LOS DÍAS.",</v>
      </c>
      <c r="D136" s="77" t="s">
        <v>1580</v>
      </c>
      <c r="E136" s="75" t="s">
        <v>1581</v>
      </c>
      <c r="F136" s="82"/>
      <c r="G136" s="83"/>
      <c r="H136" s="84"/>
      <c r="I136" s="75"/>
      <c r="J136" s="82"/>
      <c r="K136" s="84"/>
      <c r="L136" s="84"/>
      <c r="M136" s="22"/>
      <c r="O136"/>
      <c r="P136"/>
      <c r="Q136"/>
      <c r="R136"/>
      <c r="V136" s="15"/>
      <c r="Y136"/>
      <c r="AB136" s="15"/>
      <c r="AF136"/>
    </row>
    <row r="137" spans="2:32" ht="27" x14ac:dyDescent="0.65">
      <c r="B137" s="13">
        <f t="shared" si="34"/>
        <v>11</v>
      </c>
      <c r="C137" s="14" t="str">
        <f t="shared" si="33"/>
        <v>/* 11 */        "HASTA EL FIN DEL MUNDO•.",</v>
      </c>
      <c r="D137" s="76" t="s">
        <v>1582</v>
      </c>
      <c r="E137" s="74" t="s">
        <v>1581</v>
      </c>
      <c r="F137" s="79"/>
      <c r="G137" s="80"/>
      <c r="H137" s="81"/>
      <c r="I137" s="74"/>
      <c r="J137" s="79"/>
      <c r="K137" s="81"/>
      <c r="L137" s="81"/>
      <c r="M137" s="22"/>
      <c r="O137"/>
      <c r="P137"/>
      <c r="Q137"/>
      <c r="R137"/>
      <c r="V137" s="15"/>
      <c r="Y137"/>
      <c r="AB137" s="15"/>
      <c r="AF137"/>
    </row>
    <row r="138" spans="2:32" ht="27" x14ac:dyDescent="0.65">
      <c r="B138" s="13">
        <f t="shared" si="34"/>
        <v>12</v>
      </c>
      <c r="C138" s="14" t="str">
        <f t="shared" si="33"/>
        <v>/* 12 */        "«ID Y ANUNCIAD A MIS HERMANOS",</v>
      </c>
      <c r="D138" s="77" t="s">
        <v>1573</v>
      </c>
      <c r="E138" s="75" t="s">
        <v>1581</v>
      </c>
      <c r="F138" s="82"/>
      <c r="G138" s="83"/>
      <c r="H138" s="84"/>
      <c r="I138" s="75"/>
      <c r="J138" s="82"/>
      <c r="K138" s="84"/>
      <c r="L138" s="84"/>
      <c r="M138" s="22"/>
      <c r="O138"/>
      <c r="P138"/>
      <c r="Q138"/>
      <c r="R138"/>
      <c r="V138" s="15"/>
      <c r="Y138"/>
      <c r="AB138" s="15"/>
      <c r="AF138"/>
    </row>
    <row r="139" spans="2:32" ht="27" x14ac:dyDescent="0.65">
      <c r="B139" s="13">
        <f t="shared" si="34"/>
        <v>13</v>
      </c>
      <c r="C139" s="14" t="str">
        <f t="shared" si="33"/>
        <v>/* 13 */        "QUE VAYAN A GALILEA.",</v>
      </c>
      <c r="D139" s="76" t="s">
        <v>1574</v>
      </c>
      <c r="E139" s="74" t="s">
        <v>1217</v>
      </c>
      <c r="F139" s="79"/>
      <c r="G139" s="80" t="s">
        <v>1581</v>
      </c>
      <c r="H139" s="81"/>
      <c r="I139" s="74"/>
      <c r="J139" s="79"/>
      <c r="K139" s="81"/>
      <c r="L139" s="81"/>
      <c r="M139" s="22"/>
      <c r="O139"/>
      <c r="P139"/>
      <c r="Q139"/>
      <c r="R139"/>
      <c r="V139" s="15"/>
      <c r="Y139"/>
      <c r="AB139" s="15"/>
      <c r="AF139"/>
    </row>
    <row r="140" spans="2:32" ht="27" x14ac:dyDescent="0.65">
      <c r="B140" s="13">
        <f t="shared" si="34"/>
        <v>14</v>
      </c>
      <c r="C140" s="14" t="str">
        <f t="shared" si="33"/>
        <v/>
      </c>
      <c r="D140" s="77"/>
      <c r="E140" s="75"/>
      <c r="F140" s="82"/>
      <c r="G140" s="83"/>
      <c r="H140" s="84"/>
      <c r="I140" s="75"/>
      <c r="J140" s="82"/>
      <c r="K140" s="84"/>
      <c r="L140" s="84"/>
      <c r="M140" s="22"/>
      <c r="O140"/>
      <c r="P140"/>
      <c r="Q140"/>
      <c r="R140"/>
      <c r="V140" s="15"/>
      <c r="Y140"/>
      <c r="AB140" s="15"/>
      <c r="AF140"/>
    </row>
    <row r="141" spans="2:32" ht="27" x14ac:dyDescent="0.65">
      <c r="B141" s="13">
        <f t="shared" si="34"/>
        <v>15</v>
      </c>
      <c r="C141" s="14" t="str">
        <f t="shared" si="33"/>
        <v/>
      </c>
      <c r="D141" s="76"/>
      <c r="E141" s="74"/>
      <c r="F141" s="79"/>
      <c r="G141" s="80"/>
      <c r="H141" s="81"/>
      <c r="I141" s="74"/>
      <c r="J141" s="79"/>
      <c r="K141" s="81"/>
      <c r="L141" s="81"/>
      <c r="M141" s="22"/>
      <c r="O141"/>
      <c r="P141"/>
      <c r="Q141"/>
      <c r="R141"/>
      <c r="V141" s="15"/>
      <c r="Y141"/>
      <c r="AB141" s="15"/>
      <c r="AF141"/>
    </row>
    <row r="142" spans="2:32" ht="27" x14ac:dyDescent="0.65">
      <c r="B142" s="13">
        <f t="shared" si="34"/>
        <v>16</v>
      </c>
      <c r="C142" s="14" t="str">
        <f t="shared" si="33"/>
        <v/>
      </c>
      <c r="D142" s="77"/>
      <c r="E142" s="75"/>
      <c r="F142" s="82"/>
      <c r="G142" s="83"/>
      <c r="H142" s="84"/>
      <c r="I142" s="75"/>
      <c r="J142" s="82"/>
      <c r="K142" s="84"/>
      <c r="L142" s="84"/>
      <c r="M142" s="22"/>
      <c r="O142"/>
      <c r="P142"/>
      <c r="Q142"/>
      <c r="R142"/>
      <c r="V142" s="15"/>
      <c r="Y142"/>
      <c r="AB142" s="15"/>
      <c r="AF142"/>
    </row>
    <row r="143" spans="2:32" ht="27" x14ac:dyDescent="0.65">
      <c r="B143" s="13">
        <f t="shared" si="34"/>
        <v>17</v>
      </c>
      <c r="C143" s="14" t="str">
        <f t="shared" si="33"/>
        <v/>
      </c>
      <c r="D143" s="76"/>
      <c r="E143" s="74"/>
      <c r="F143" s="79"/>
      <c r="G143" s="80"/>
      <c r="H143" s="81"/>
      <c r="I143" s="74"/>
      <c r="J143" s="79"/>
      <c r="K143" s="81"/>
      <c r="L143" s="81"/>
      <c r="M143" s="22"/>
      <c r="O143"/>
      <c r="P143"/>
      <c r="Q143"/>
      <c r="R143"/>
      <c r="V143" s="15"/>
      <c r="Y143"/>
      <c r="AB143" s="15"/>
      <c r="AF143"/>
    </row>
    <row r="144" spans="2:32" ht="27" x14ac:dyDescent="0.65">
      <c r="B144" s="13">
        <f t="shared" si="34"/>
        <v>18</v>
      </c>
      <c r="C144" s="14" t="str">
        <f t="shared" si="33"/>
        <v/>
      </c>
      <c r="D144" s="77"/>
      <c r="E144" s="75"/>
      <c r="F144" s="82"/>
      <c r="G144" s="83"/>
      <c r="H144" s="84"/>
      <c r="I144" s="75"/>
      <c r="J144" s="82"/>
      <c r="K144" s="84"/>
      <c r="L144" s="84"/>
      <c r="M144" s="22"/>
      <c r="O144"/>
      <c r="P144"/>
      <c r="Q144"/>
      <c r="R144"/>
      <c r="V144" s="15"/>
      <c r="Y144"/>
      <c r="AB144" s="15"/>
      <c r="AF144"/>
    </row>
    <row r="145" spans="2:32" ht="27" x14ac:dyDescent="0.65">
      <c r="B145" s="13">
        <f t="shared" si="34"/>
        <v>19</v>
      </c>
      <c r="C145" s="14" t="str">
        <f t="shared" si="33"/>
        <v/>
      </c>
      <c r="D145" s="76"/>
      <c r="E145" s="74"/>
      <c r="F145" s="79"/>
      <c r="G145" s="80"/>
      <c r="H145" s="81"/>
      <c r="I145" s="74"/>
      <c r="J145" s="79"/>
      <c r="K145" s="81"/>
      <c r="L145" s="81"/>
      <c r="M145" s="22"/>
      <c r="O145"/>
      <c r="P145"/>
      <c r="Q145"/>
      <c r="R145"/>
      <c r="V145" s="15"/>
      <c r="Y145"/>
      <c r="AB145" s="15"/>
      <c r="AF145"/>
    </row>
    <row r="146" spans="2:32" ht="27" x14ac:dyDescent="0.65">
      <c r="B146" s="13">
        <f t="shared" si="34"/>
        <v>20</v>
      </c>
      <c r="C146" s="14" t="str">
        <f t="shared" si="33"/>
        <v/>
      </c>
      <c r="D146" s="77"/>
      <c r="E146" s="75"/>
      <c r="F146" s="82"/>
      <c r="G146" s="83"/>
      <c r="H146" s="84"/>
      <c r="I146" s="75"/>
      <c r="J146" s="82"/>
      <c r="K146" s="84"/>
      <c r="L146" s="84"/>
      <c r="M146" s="22"/>
      <c r="O146"/>
      <c r="P146"/>
      <c r="Q146"/>
      <c r="R146"/>
      <c r="V146" s="15"/>
      <c r="Y146"/>
      <c r="AB146" s="15"/>
      <c r="AF146"/>
    </row>
    <row r="147" spans="2:32" ht="27" x14ac:dyDescent="0.65">
      <c r="B147" s="13">
        <f t="shared" si="34"/>
        <v>21</v>
      </c>
      <c r="C147" s="14" t="str">
        <f t="shared" si="33"/>
        <v/>
      </c>
      <c r="D147" s="76"/>
      <c r="E147" s="74"/>
      <c r="F147" s="79"/>
      <c r="G147" s="80"/>
      <c r="H147" s="81"/>
      <c r="I147" s="74"/>
      <c r="J147" s="79"/>
      <c r="K147" s="81"/>
      <c r="L147" s="81"/>
      <c r="M147" s="22"/>
      <c r="O147"/>
      <c r="P147"/>
      <c r="Q147"/>
      <c r="R147"/>
      <c r="V147" s="15"/>
      <c r="Y147"/>
      <c r="AB147" s="15"/>
      <c r="AF147"/>
    </row>
    <row r="148" spans="2:32" ht="27" x14ac:dyDescent="0.65">
      <c r="B148" s="13">
        <f t="shared" si="34"/>
        <v>22</v>
      </c>
      <c r="C148" s="14" t="str">
        <f t="shared" si="33"/>
        <v/>
      </c>
      <c r="D148" s="77"/>
      <c r="E148" s="75"/>
      <c r="F148" s="82"/>
      <c r="G148" s="83"/>
      <c r="H148" s="84"/>
      <c r="I148" s="75"/>
      <c r="J148" s="82"/>
      <c r="K148" s="84"/>
      <c r="L148" s="84"/>
      <c r="M148" s="22"/>
      <c r="O148"/>
      <c r="P148"/>
      <c r="Q148"/>
      <c r="R148"/>
      <c r="V148" s="15"/>
      <c r="Y148"/>
      <c r="AB148" s="15"/>
      <c r="AF148"/>
    </row>
    <row r="149" spans="2:32" ht="27" x14ac:dyDescent="0.65">
      <c r="B149" s="13">
        <f t="shared" si="34"/>
        <v>23</v>
      </c>
      <c r="C149" s="14" t="str">
        <f t="shared" si="33"/>
        <v/>
      </c>
      <c r="D149" s="76"/>
      <c r="E149" s="74"/>
      <c r="F149" s="79"/>
      <c r="G149" s="80"/>
      <c r="H149" s="81"/>
      <c r="I149" s="74"/>
      <c r="J149" s="79"/>
      <c r="K149" s="81"/>
      <c r="L149" s="81"/>
      <c r="M149" s="22"/>
      <c r="O149"/>
      <c r="P149"/>
      <c r="Q149"/>
      <c r="R149"/>
      <c r="V149" s="15"/>
      <c r="Y149"/>
      <c r="AB149" s="15"/>
      <c r="AF149"/>
    </row>
    <row r="150" spans="2:32" ht="27" x14ac:dyDescent="0.65">
      <c r="B150" s="13">
        <f t="shared" si="34"/>
        <v>24</v>
      </c>
      <c r="C150" s="14" t="str">
        <f t="shared" si="33"/>
        <v/>
      </c>
      <c r="D150" s="77"/>
      <c r="E150" s="75"/>
      <c r="F150" s="82"/>
      <c r="G150" s="83"/>
      <c r="H150" s="84"/>
      <c r="I150" s="75"/>
      <c r="J150" s="82"/>
      <c r="K150" s="84"/>
      <c r="L150" s="84"/>
      <c r="M150" s="22"/>
      <c r="O150"/>
      <c r="P150"/>
      <c r="Q150"/>
      <c r="R150"/>
      <c r="V150" s="15"/>
      <c r="Y150"/>
      <c r="AB150" s="15"/>
      <c r="AF150"/>
    </row>
    <row r="151" spans="2:32" ht="27" x14ac:dyDescent="0.65">
      <c r="B151" s="13">
        <f t="shared" si="34"/>
        <v>25</v>
      </c>
      <c r="C151" s="14" t="str">
        <f t="shared" si="33"/>
        <v/>
      </c>
      <c r="D151" s="76"/>
      <c r="E151" s="74"/>
      <c r="F151" s="79"/>
      <c r="G151" s="80"/>
      <c r="H151" s="81"/>
      <c r="I151" s="74"/>
      <c r="J151" s="79"/>
      <c r="K151" s="81"/>
      <c r="L151" s="81"/>
      <c r="M151" s="22"/>
      <c r="O151"/>
      <c r="P151"/>
      <c r="Q151"/>
      <c r="R151"/>
      <c r="V151" s="15"/>
      <c r="Y151"/>
      <c r="AB151" s="15"/>
      <c r="AF151"/>
    </row>
    <row r="152" spans="2:32" ht="27" x14ac:dyDescent="0.65">
      <c r="B152" s="13">
        <f t="shared" si="34"/>
        <v>26</v>
      </c>
      <c r="C152" s="14" t="str">
        <f t="shared" si="33"/>
        <v/>
      </c>
      <c r="D152" s="77"/>
      <c r="E152" s="75"/>
      <c r="F152" s="82"/>
      <c r="G152" s="83"/>
      <c r="H152" s="84"/>
      <c r="I152" s="75"/>
      <c r="J152" s="82"/>
      <c r="K152" s="84"/>
      <c r="L152" s="84"/>
      <c r="M152" s="22"/>
      <c r="O152"/>
      <c r="P152"/>
      <c r="Q152"/>
      <c r="R152"/>
      <c r="V152" s="15"/>
      <c r="Y152"/>
      <c r="AB152" s="15"/>
      <c r="AF152"/>
    </row>
    <row r="153" spans="2:32" ht="27" x14ac:dyDescent="0.65">
      <c r="B153" s="13">
        <f t="shared" si="34"/>
        <v>27</v>
      </c>
      <c r="C153" s="14" t="str">
        <f t="shared" si="33"/>
        <v/>
      </c>
      <c r="D153" s="76"/>
      <c r="E153" s="75"/>
      <c r="F153" s="82"/>
      <c r="G153" s="83"/>
      <c r="H153" s="84"/>
      <c r="I153" s="75"/>
      <c r="J153" s="82"/>
      <c r="K153" s="84"/>
      <c r="L153" s="84"/>
      <c r="M153" s="22"/>
      <c r="O153"/>
      <c r="P153"/>
      <c r="Q153"/>
      <c r="R153"/>
      <c r="V153" s="15"/>
      <c r="Y153"/>
      <c r="AB153" s="15"/>
      <c r="AF153"/>
    </row>
    <row r="154" spans="2:32" ht="27" x14ac:dyDescent="0.65">
      <c r="B154" s="13">
        <f t="shared" si="34"/>
        <v>28</v>
      </c>
      <c r="C154" s="14" t="str">
        <f t="shared" si="33"/>
        <v/>
      </c>
      <c r="D154" s="77"/>
      <c r="E154" s="75"/>
      <c r="F154" s="82"/>
      <c r="G154" s="83"/>
      <c r="H154" s="84"/>
      <c r="I154" s="75"/>
      <c r="J154" s="82"/>
      <c r="K154" s="84"/>
      <c r="L154" s="84"/>
      <c r="M154" s="22"/>
      <c r="O154"/>
      <c r="P154"/>
      <c r="Q154"/>
      <c r="R154"/>
      <c r="V154" s="15"/>
      <c r="Y154"/>
      <c r="AB154" s="15"/>
      <c r="AF154"/>
    </row>
    <row r="155" spans="2:32" ht="27" x14ac:dyDescent="0.65">
      <c r="B155" s="13">
        <f t="shared" si="34"/>
        <v>29</v>
      </c>
      <c r="C155" s="14" t="str">
        <f t="shared" si="33"/>
        <v/>
      </c>
      <c r="D155" s="76"/>
      <c r="E155" s="75"/>
      <c r="F155" s="82"/>
      <c r="G155" s="83"/>
      <c r="H155" s="84"/>
      <c r="I155" s="75"/>
      <c r="J155" s="82"/>
      <c r="K155" s="84"/>
      <c r="L155" s="84"/>
      <c r="M155" s="22"/>
      <c r="O155"/>
      <c r="P155"/>
      <c r="Q155"/>
      <c r="R155"/>
      <c r="V155" s="15"/>
      <c r="Y155"/>
      <c r="AB155" s="15"/>
      <c r="AF155"/>
    </row>
    <row r="156" spans="2:32" ht="27" x14ac:dyDescent="0.65">
      <c r="B156" s="13">
        <f t="shared" si="34"/>
        <v>30</v>
      </c>
      <c r="C156" s="14" t="str">
        <f t="shared" si="33"/>
        <v/>
      </c>
      <c r="D156" s="77"/>
      <c r="E156" s="75"/>
      <c r="F156" s="82"/>
      <c r="G156" s="83"/>
      <c r="H156" s="84"/>
      <c r="I156" s="75"/>
      <c r="J156" s="82"/>
      <c r="K156" s="84"/>
      <c r="L156" s="84"/>
      <c r="M156" s="22"/>
      <c r="O156"/>
      <c r="P156"/>
      <c r="Q156"/>
      <c r="R156"/>
      <c r="V156" s="15"/>
      <c r="Y156"/>
      <c r="AB156" s="15"/>
      <c r="AF156"/>
    </row>
    <row r="157" spans="2:32" ht="27" x14ac:dyDescent="0.65">
      <c r="B157" s="13">
        <f t="shared" si="34"/>
        <v>31</v>
      </c>
      <c r="C157" s="14" t="str">
        <f t="shared" si="33"/>
        <v/>
      </c>
      <c r="D157" s="76"/>
      <c r="E157" s="75"/>
      <c r="F157" s="82"/>
      <c r="G157" s="83"/>
      <c r="H157" s="84"/>
      <c r="I157" s="75"/>
      <c r="J157" s="82"/>
      <c r="K157" s="84"/>
      <c r="L157" s="84"/>
      <c r="M157" s="22"/>
      <c r="O157"/>
      <c r="P157"/>
      <c r="Q157"/>
      <c r="R157"/>
      <c r="V157" s="15"/>
      <c r="Y157"/>
      <c r="AB157" s="15"/>
      <c r="AF157"/>
    </row>
    <row r="158" spans="2:32" ht="27" x14ac:dyDescent="0.65">
      <c r="B158" s="13">
        <f t="shared" si="34"/>
        <v>32</v>
      </c>
      <c r="C158" s="14" t="str">
        <f t="shared" si="33"/>
        <v/>
      </c>
      <c r="D158" s="77"/>
      <c r="E158" s="75"/>
      <c r="F158" s="82"/>
      <c r="G158" s="83"/>
      <c r="H158" s="84"/>
      <c r="I158" s="75"/>
      <c r="J158" s="82"/>
      <c r="K158" s="84"/>
      <c r="L158" s="84"/>
      <c r="M158" s="22"/>
      <c r="O158"/>
      <c r="P158"/>
      <c r="Q158"/>
      <c r="R158"/>
      <c r="V158" s="15"/>
      <c r="Y158"/>
      <c r="AB158" s="15"/>
      <c r="AF158"/>
    </row>
    <row r="159" spans="2:32" ht="27" x14ac:dyDescent="0.65">
      <c r="B159" s="13">
        <f t="shared" si="34"/>
        <v>33</v>
      </c>
      <c r="C159" s="14" t="str">
        <f t="shared" si="33"/>
        <v/>
      </c>
      <c r="D159" s="76"/>
      <c r="E159" s="75"/>
      <c r="F159" s="82"/>
      <c r="G159" s="83"/>
      <c r="H159" s="84"/>
      <c r="I159" s="75"/>
      <c r="J159" s="82"/>
      <c r="K159" s="84"/>
      <c r="L159" s="84"/>
      <c r="M159" s="22"/>
      <c r="O159"/>
      <c r="P159"/>
      <c r="Q159"/>
      <c r="R159"/>
      <c r="V159" s="15"/>
      <c r="Y159"/>
      <c r="AB159" s="15"/>
      <c r="AF159"/>
    </row>
    <row r="160" spans="2:32" ht="27" x14ac:dyDescent="0.65">
      <c r="B160" s="13">
        <f t="shared" si="34"/>
        <v>34</v>
      </c>
      <c r="C160" s="14" t="str">
        <f t="shared" si="33"/>
        <v/>
      </c>
      <c r="D160" s="77"/>
      <c r="E160" s="75"/>
      <c r="F160" s="82"/>
      <c r="G160" s="83"/>
      <c r="H160" s="84"/>
      <c r="I160" s="75"/>
      <c r="J160" s="82"/>
      <c r="K160" s="84"/>
      <c r="L160" s="84"/>
      <c r="M160" s="22"/>
      <c r="O160"/>
      <c r="P160"/>
      <c r="Q160"/>
      <c r="R160"/>
      <c r="V160" s="15"/>
      <c r="Y160"/>
      <c r="AB160" s="15"/>
      <c r="AF160"/>
    </row>
    <row r="161" spans="1:32" ht="27" x14ac:dyDescent="0.65">
      <c r="B161" s="13">
        <f t="shared" si="34"/>
        <v>35</v>
      </c>
      <c r="C161" s="14" t="str">
        <f t="shared" si="33"/>
        <v/>
      </c>
      <c r="D161" s="76"/>
      <c r="E161" s="75"/>
      <c r="F161" s="82"/>
      <c r="G161" s="83"/>
      <c r="H161" s="84"/>
      <c r="I161" s="75"/>
      <c r="J161" s="82"/>
      <c r="K161" s="84"/>
      <c r="L161" s="84"/>
      <c r="M161" s="22"/>
      <c r="O161"/>
      <c r="P161"/>
      <c r="Q161"/>
      <c r="R161"/>
      <c r="V161" s="15"/>
      <c r="Y161"/>
      <c r="AB161" s="15"/>
      <c r="AF161"/>
    </row>
    <row r="162" spans="1:32" ht="27" x14ac:dyDescent="0.65">
      <c r="B162" s="13">
        <f t="shared" si="34"/>
        <v>36</v>
      </c>
      <c r="C162" s="14" t="str">
        <f t="shared" si="33"/>
        <v/>
      </c>
      <c r="D162" s="77"/>
      <c r="E162" s="75"/>
      <c r="F162" s="82"/>
      <c r="G162" s="83"/>
      <c r="H162" s="84"/>
      <c r="I162" s="75"/>
      <c r="J162" s="82"/>
      <c r="K162" s="84"/>
      <c r="L162" s="84"/>
      <c r="M162" s="22"/>
      <c r="O162"/>
      <c r="P162"/>
      <c r="Q162"/>
      <c r="R162"/>
      <c r="V162" s="15"/>
      <c r="Y162"/>
      <c r="AB162" s="15"/>
      <c r="AF162"/>
    </row>
    <row r="163" spans="1:32" ht="27" x14ac:dyDescent="0.65">
      <c r="B163" s="13">
        <f t="shared" si="34"/>
        <v>37</v>
      </c>
      <c r="C163" s="14" t="str">
        <f t="shared" si="33"/>
        <v/>
      </c>
      <c r="D163" s="76"/>
      <c r="E163" s="75"/>
      <c r="F163" s="82"/>
      <c r="G163" s="83"/>
      <c r="H163" s="84"/>
      <c r="I163" s="75"/>
      <c r="J163" s="82"/>
      <c r="K163" s="84"/>
      <c r="L163" s="84"/>
      <c r="M163" s="22"/>
      <c r="O163"/>
      <c r="P163"/>
      <c r="Q163"/>
      <c r="R163"/>
      <c r="V163" s="15"/>
      <c r="Y163"/>
      <c r="AB163" s="15"/>
      <c r="AF163"/>
    </row>
    <row r="164" spans="1:32" ht="27" x14ac:dyDescent="0.65">
      <c r="B164" s="13">
        <f t="shared" si="34"/>
        <v>38</v>
      </c>
      <c r="C164" s="14" t="str">
        <f t="shared" si="33"/>
        <v/>
      </c>
      <c r="D164" s="77"/>
      <c r="E164" s="75"/>
      <c r="F164" s="82"/>
      <c r="G164" s="83"/>
      <c r="H164" s="84"/>
      <c r="I164" s="75"/>
      <c r="J164" s="82"/>
      <c r="K164" s="84"/>
      <c r="L164" s="84"/>
      <c r="M164" s="22"/>
      <c r="O164"/>
      <c r="P164"/>
      <c r="Q164"/>
      <c r="R164"/>
      <c r="V164" s="15"/>
      <c r="Y164"/>
      <c r="AB164" s="15"/>
      <c r="AF164"/>
    </row>
    <row r="165" spans="1:32" ht="27" x14ac:dyDescent="0.65">
      <c r="B165" s="13">
        <f t="shared" si="34"/>
        <v>39</v>
      </c>
      <c r="C165" s="14" t="str">
        <f t="shared" si="33"/>
        <v/>
      </c>
      <c r="D165" s="76"/>
      <c r="E165" s="75"/>
      <c r="F165" s="82"/>
      <c r="G165" s="83"/>
      <c r="H165" s="84"/>
      <c r="I165" s="75"/>
      <c r="J165" s="82"/>
      <c r="K165" s="84"/>
      <c r="L165" s="84"/>
      <c r="M165" s="22"/>
      <c r="O165"/>
      <c r="P165"/>
      <c r="Q165"/>
      <c r="R165"/>
      <c r="V165" s="15"/>
      <c r="Y165"/>
      <c r="AB165" s="15"/>
      <c r="AF165"/>
    </row>
    <row r="166" spans="1:32" ht="27" x14ac:dyDescent="0.65">
      <c r="B166" s="13">
        <f t="shared" si="34"/>
        <v>40</v>
      </c>
      <c r="C166" s="14" t="str">
        <f t="shared" si="33"/>
        <v/>
      </c>
      <c r="D166" s="77"/>
      <c r="E166" s="75"/>
      <c r="F166" s="82"/>
      <c r="G166" s="83"/>
      <c r="H166" s="84"/>
      <c r="I166" s="75"/>
      <c r="J166" s="82"/>
      <c r="K166" s="84"/>
      <c r="L166" s="84"/>
      <c r="M166" s="22"/>
      <c r="O166"/>
      <c r="P166"/>
      <c r="Q166"/>
      <c r="R166"/>
      <c r="V166" s="15"/>
      <c r="Y166"/>
      <c r="AB166" s="15"/>
      <c r="AF166"/>
    </row>
    <row r="167" spans="1:32" ht="27" x14ac:dyDescent="0.65">
      <c r="D167" s="77"/>
      <c r="E167" s="75"/>
      <c r="F167" s="82"/>
      <c r="G167" s="83"/>
      <c r="H167" s="84"/>
      <c r="I167" s="75"/>
      <c r="J167" s="82"/>
      <c r="K167" s="84"/>
      <c r="L167" s="84"/>
      <c r="M167" s="22"/>
      <c r="O167"/>
      <c r="P167"/>
      <c r="Q167"/>
      <c r="R167"/>
      <c r="V167" s="15"/>
      <c r="Y167"/>
      <c r="AB167" s="15"/>
      <c r="AF167"/>
    </row>
    <row r="168" spans="1:32" ht="36.5" x14ac:dyDescent="0.55000000000000004">
      <c r="C168" s="62" t="s">
        <v>1218</v>
      </c>
      <c r="K168" s="22"/>
      <c r="L168" s="22"/>
      <c r="M168" s="22"/>
      <c r="O168" s="22"/>
      <c r="P168" s="50"/>
      <c r="R168" s="43"/>
    </row>
    <row r="169" spans="1:32" x14ac:dyDescent="0.55000000000000004">
      <c r="C169" s="64" t="s">
        <v>1331</v>
      </c>
      <c r="F169" t="s">
        <v>1222</v>
      </c>
      <c r="G169" t="s">
        <v>1223</v>
      </c>
      <c r="H169" t="s">
        <v>152</v>
      </c>
      <c r="I169"/>
      <c r="J169" s="23" t="s">
        <v>1214</v>
      </c>
      <c r="L169" t="s">
        <v>1222</v>
      </c>
      <c r="N169" s="42" t="s">
        <v>1223</v>
      </c>
      <c r="O169" t="s">
        <v>152</v>
      </c>
      <c r="Q169" s="22" t="s">
        <v>1214</v>
      </c>
      <c r="S169" t="s">
        <v>1222</v>
      </c>
      <c r="U169" t="s">
        <v>1223</v>
      </c>
      <c r="V169" t="s">
        <v>152</v>
      </c>
      <c r="X169" t="s">
        <v>1214</v>
      </c>
    </row>
    <row r="170" spans="1:32" ht="24" x14ac:dyDescent="0.55000000000000004">
      <c r="A170" s="13" t="str">
        <f t="shared" ref="A170:A210" si="35">_xlfn.CONCAT("/* ",B170, " */   ","[ac(""",""", ""","","cp0","""",","""")],")</f>
        <v>/* 1 */   [ac("", "cp0","")],</v>
      </c>
      <c r="B170" s="13">
        <v>1</v>
      </c>
      <c r="C170" s="14" t="str">
        <f t="shared" ref="C170:C210" si="36">IF(D170="","",IF(F170="",A170,_xlfn.CONCAT("/* ",B170,"*/      ",E170:AF170)))</f>
        <v>/* 1*/      [ac("La", "cp14","m")],</v>
      </c>
      <c r="D170" s="14" t="str">
        <f t="shared" ref="D170:D210" si="37">IF(D127="","","hay letras")</f>
        <v>hay letras</v>
      </c>
      <c r="E170" s="72" t="s">
        <v>1211</v>
      </c>
      <c r="F170" s="38" t="str">
        <f t="shared" ref="F170:F210" si="38">IF(E127="","",E127)</f>
        <v>La</v>
      </c>
      <c r="G170" s="44" t="s">
        <v>1212</v>
      </c>
      <c r="H170" s="38">
        <f>IF(F170="","",14)</f>
        <v>14</v>
      </c>
      <c r="I170" s="44" t="s">
        <v>1213</v>
      </c>
      <c r="J170" s="21" t="str">
        <f>IF(F127="","",F127)</f>
        <v>m</v>
      </c>
      <c r="K170" s="73" t="str">
        <f>IF(F170&lt;&gt;"",IF(L170="",""")],","""), ac("""),"")</f>
        <v>")],</v>
      </c>
      <c r="L170" s="47" t="str">
        <f t="shared" ref="L170:L210" si="39">IF(G127="","",G127)</f>
        <v/>
      </c>
      <c r="M170" s="52" t="str">
        <f t="shared" ref="M170:M210" si="40">IF(L170="","",""",""")</f>
        <v/>
      </c>
      <c r="N170" s="53" t="str">
        <f t="shared" ref="N170:N210" si="41">IF(L170="","","cp")</f>
        <v/>
      </c>
      <c r="O170" s="47" t="str">
        <f>IF(L170="","",90)</f>
        <v/>
      </c>
      <c r="P170" s="53" t="str">
        <f t="shared" ref="P170:P210" si="42">IF(L170="","",""",""")</f>
        <v/>
      </c>
      <c r="Q170" s="25" t="str">
        <f t="shared" ref="Q170:Q210" si="43">IF(H127="","",H127)</f>
        <v/>
      </c>
      <c r="R170" s="73" t="str">
        <f t="shared" ref="R170:R210" si="44">IF(L170&lt;&gt;"",IF(S170="",""")],","""), ac("""),"")</f>
        <v/>
      </c>
      <c r="S170" s="38" t="str">
        <f t="shared" ref="S170:S210" si="45">IF(I127="","",I127)</f>
        <v/>
      </c>
      <c r="T170" s="44" t="str">
        <f t="shared" ref="T170:T210" si="46">IF(S170="","",""",""")</f>
        <v/>
      </c>
      <c r="U170" s="44" t="str">
        <f t="shared" ref="U170:U210" si="47">IF(S170="","","cp")</f>
        <v/>
      </c>
      <c r="V170" s="38" t="str">
        <f>IF(S170="","",150)</f>
        <v/>
      </c>
      <c r="W170" s="32" t="str">
        <f t="shared" ref="W170:W210" si="48">IF(S170="","",""",""")</f>
        <v/>
      </c>
      <c r="X170" s="21" t="str">
        <f t="shared" ref="X170:X210" si="49">IF(J127="","",J127)</f>
        <v/>
      </c>
      <c r="Y170" s="73" t="str">
        <f t="shared" ref="Y170:Y210" si="50">IF(S170&lt;&gt;"",IF(Z170="",""")],","""), ac("""),"")</f>
        <v/>
      </c>
      <c r="Z170" s="25" t="str">
        <f t="shared" ref="Z170:Z210" si="51">IF(K127="","",K127)</f>
        <v/>
      </c>
      <c r="AA170" s="25" t="str">
        <f t="shared" ref="AA170:AA210" si="52">IF(Z170="","",""",""")</f>
        <v/>
      </c>
      <c r="AB170" s="25" t="str">
        <f t="shared" ref="AB170:AB210" si="53">IF(Z170="","","cp")</f>
        <v/>
      </c>
      <c r="AC170" s="25" t="str">
        <f>IF(Z170="","",250)</f>
        <v/>
      </c>
      <c r="AD170" s="25" t="str">
        <f t="shared" ref="AD170:AD210" si="54">IF(Z170="","",""",""")</f>
        <v/>
      </c>
      <c r="AE170" s="25" t="str">
        <f t="shared" ref="AE170:AE210" si="55">IF(L127="","",L127)</f>
        <v/>
      </c>
      <c r="AF170" s="73" t="str">
        <f t="shared" ref="AF170:AF210" si="56">IF(Z170&lt;&gt;"",IF(AG170="",""")],","), ac("),"")</f>
        <v/>
      </c>
    </row>
    <row r="171" spans="1:32" ht="24" x14ac:dyDescent="0.55000000000000004">
      <c r="A171" s="13" t="str">
        <f t="shared" si="35"/>
        <v>/* 2 */   [ac("", "cp0","")],</v>
      </c>
      <c r="B171" s="13">
        <f>+B170+1</f>
        <v>2</v>
      </c>
      <c r="C171" s="14" t="str">
        <f t="shared" si="36"/>
        <v>/* 2*/      [ac("Sol", "cp14",""), ac("La","cp90","m")],</v>
      </c>
      <c r="D171" s="14" t="str">
        <f t="shared" si="37"/>
        <v>hay letras</v>
      </c>
      <c r="E171" s="72" t="s">
        <v>1211</v>
      </c>
      <c r="F171" s="46" t="str">
        <f t="shared" si="38"/>
        <v>Sol</v>
      </c>
      <c r="G171" s="45" t="s">
        <v>1212</v>
      </c>
      <c r="H171" s="46">
        <f t="shared" ref="H171:H210" si="57">IF(F171="","",14)</f>
        <v>14</v>
      </c>
      <c r="I171" s="45" t="s">
        <v>1213</v>
      </c>
      <c r="J171" s="24" t="str">
        <f>IF(F128="","",F128)</f>
        <v/>
      </c>
      <c r="K171" s="73" t="str">
        <f t="shared" ref="K171:K210" si="58">IF(F171&lt;&gt;"",IF(L171="",""")],","""), ac("""),"")</f>
        <v>"), ac("</v>
      </c>
      <c r="L171" s="48" t="str">
        <f t="shared" si="39"/>
        <v>La</v>
      </c>
      <c r="M171" s="54" t="str">
        <f t="shared" si="40"/>
        <v>","</v>
      </c>
      <c r="N171" s="55" t="str">
        <f t="shared" si="41"/>
        <v>cp</v>
      </c>
      <c r="O171" s="48">
        <f t="shared" ref="O171:O210" si="59">IF(L171="","",90)</f>
        <v>90</v>
      </c>
      <c r="P171" s="55" t="str">
        <f t="shared" si="42"/>
        <v>","</v>
      </c>
      <c r="Q171" s="26" t="str">
        <f t="shared" si="43"/>
        <v>m</v>
      </c>
      <c r="R171" s="73" t="str">
        <f t="shared" si="44"/>
        <v>")],</v>
      </c>
      <c r="S171" s="46" t="str">
        <f t="shared" si="45"/>
        <v/>
      </c>
      <c r="T171" s="45" t="str">
        <f t="shared" si="46"/>
        <v/>
      </c>
      <c r="U171" s="45" t="str">
        <f t="shared" si="47"/>
        <v/>
      </c>
      <c r="V171" s="46" t="str">
        <f t="shared" ref="V171:V210" si="60">IF(S171="","",150)</f>
        <v/>
      </c>
      <c r="W171" s="45" t="str">
        <f t="shared" si="48"/>
        <v/>
      </c>
      <c r="X171" s="24" t="str">
        <f t="shared" si="49"/>
        <v/>
      </c>
      <c r="Y171" s="73" t="str">
        <f t="shared" si="50"/>
        <v/>
      </c>
      <c r="Z171" s="26" t="str">
        <f t="shared" si="51"/>
        <v/>
      </c>
      <c r="AA171" s="26" t="str">
        <f t="shared" si="52"/>
        <v/>
      </c>
      <c r="AB171" s="26" t="str">
        <f t="shared" si="53"/>
        <v/>
      </c>
      <c r="AC171" s="26" t="str">
        <f t="shared" ref="AC171:AC210" si="61">IF(Z171="","",250)</f>
        <v/>
      </c>
      <c r="AD171" s="26" t="str">
        <f t="shared" si="54"/>
        <v/>
      </c>
      <c r="AE171" s="26" t="str">
        <f t="shared" si="55"/>
        <v/>
      </c>
      <c r="AF171" s="73" t="str">
        <f t="shared" si="56"/>
        <v/>
      </c>
    </row>
    <row r="172" spans="1:32" ht="24" x14ac:dyDescent="0.55000000000000004">
      <c r="A172" s="13" t="str">
        <f t="shared" si="35"/>
        <v>/* 3 */   [ac("", "cp0","")],</v>
      </c>
      <c r="B172" s="13">
        <f t="shared" ref="B172:B210" si="62">+B171+1</f>
        <v>3</v>
      </c>
      <c r="C172" s="14" t="str">
        <f t="shared" si="36"/>
        <v>/* 3*/      [ac("La", "cp14","m")],</v>
      </c>
      <c r="D172" s="14" t="str">
        <f t="shared" si="37"/>
        <v>hay letras</v>
      </c>
      <c r="E172" s="72" t="s">
        <v>1211</v>
      </c>
      <c r="F172" s="38" t="str">
        <f t="shared" si="38"/>
        <v>La</v>
      </c>
      <c r="G172" s="44" t="s">
        <v>1212</v>
      </c>
      <c r="H172" s="38">
        <f t="shared" si="57"/>
        <v>14</v>
      </c>
      <c r="I172" s="44" t="s">
        <v>1213</v>
      </c>
      <c r="J172" s="21" t="str">
        <f>IF(F129="","",F129)</f>
        <v>m</v>
      </c>
      <c r="K172" s="73" t="str">
        <f t="shared" si="58"/>
        <v>")],</v>
      </c>
      <c r="L172" s="47" t="str">
        <f t="shared" si="39"/>
        <v/>
      </c>
      <c r="M172" s="52" t="str">
        <f t="shared" si="40"/>
        <v/>
      </c>
      <c r="N172" s="53" t="str">
        <f t="shared" si="41"/>
        <v/>
      </c>
      <c r="O172" s="47" t="str">
        <f t="shared" si="59"/>
        <v/>
      </c>
      <c r="P172" s="53" t="str">
        <f t="shared" si="42"/>
        <v/>
      </c>
      <c r="Q172" s="25" t="str">
        <f t="shared" si="43"/>
        <v/>
      </c>
      <c r="R172" s="73" t="str">
        <f t="shared" si="44"/>
        <v/>
      </c>
      <c r="S172" s="38" t="str">
        <f t="shared" si="45"/>
        <v/>
      </c>
      <c r="T172" s="44" t="str">
        <f t="shared" si="46"/>
        <v/>
      </c>
      <c r="U172" s="44" t="str">
        <f t="shared" si="47"/>
        <v/>
      </c>
      <c r="V172" s="38" t="str">
        <f t="shared" si="60"/>
        <v/>
      </c>
      <c r="W172" s="44" t="str">
        <f t="shared" si="48"/>
        <v/>
      </c>
      <c r="X172" s="21" t="str">
        <f t="shared" si="49"/>
        <v/>
      </c>
      <c r="Y172" s="73" t="str">
        <f t="shared" si="50"/>
        <v/>
      </c>
      <c r="Z172" s="25" t="str">
        <f t="shared" si="51"/>
        <v/>
      </c>
      <c r="AA172" s="25" t="str">
        <f t="shared" si="52"/>
        <v/>
      </c>
      <c r="AB172" s="25" t="str">
        <f t="shared" si="53"/>
        <v/>
      </c>
      <c r="AC172" s="25" t="str">
        <f t="shared" si="61"/>
        <v/>
      </c>
      <c r="AD172" s="25" t="str">
        <f t="shared" si="54"/>
        <v/>
      </c>
      <c r="AE172" s="25" t="str">
        <f t="shared" si="55"/>
        <v/>
      </c>
      <c r="AF172" s="73" t="str">
        <f t="shared" si="56"/>
        <v/>
      </c>
    </row>
    <row r="173" spans="1:32" ht="24" x14ac:dyDescent="0.55000000000000004">
      <c r="A173" s="13" t="str">
        <f t="shared" si="35"/>
        <v>/* 4 */   [ac("", "cp0","")],</v>
      </c>
      <c r="B173" s="13">
        <f t="shared" si="62"/>
        <v>4</v>
      </c>
      <c r="C173" s="14" t="str">
        <f t="shared" si="36"/>
        <v>/* 4*/      [ac("Do", "cp14",""), ac("Sol","cp90","")],</v>
      </c>
      <c r="D173" s="14" t="str">
        <f t="shared" si="37"/>
        <v>hay letras</v>
      </c>
      <c r="E173" s="72" t="s">
        <v>1211</v>
      </c>
      <c r="F173" s="46" t="str">
        <f t="shared" si="38"/>
        <v>Do</v>
      </c>
      <c r="G173" s="45" t="s">
        <v>1212</v>
      </c>
      <c r="H173" s="46">
        <f t="shared" si="57"/>
        <v>14</v>
      </c>
      <c r="I173" s="45" t="s">
        <v>1213</v>
      </c>
      <c r="J173" s="24" t="str">
        <f t="shared" ref="J173" si="63">IF(F130="","",F130)</f>
        <v/>
      </c>
      <c r="K173" s="73" t="str">
        <f t="shared" si="58"/>
        <v>"), ac("</v>
      </c>
      <c r="L173" s="48" t="str">
        <f t="shared" si="39"/>
        <v>Sol</v>
      </c>
      <c r="M173" s="54" t="str">
        <f t="shared" si="40"/>
        <v>","</v>
      </c>
      <c r="N173" s="55" t="str">
        <f t="shared" si="41"/>
        <v>cp</v>
      </c>
      <c r="O173" s="48">
        <f t="shared" si="59"/>
        <v>90</v>
      </c>
      <c r="P173" s="55" t="str">
        <f t="shared" si="42"/>
        <v>","</v>
      </c>
      <c r="Q173" s="26" t="str">
        <f t="shared" si="43"/>
        <v/>
      </c>
      <c r="R173" s="73" t="str">
        <f t="shared" si="44"/>
        <v>")],</v>
      </c>
      <c r="S173" s="46" t="str">
        <f t="shared" si="45"/>
        <v/>
      </c>
      <c r="T173" s="45" t="str">
        <f t="shared" si="46"/>
        <v/>
      </c>
      <c r="U173" s="45" t="str">
        <f t="shared" si="47"/>
        <v/>
      </c>
      <c r="V173" s="46" t="str">
        <f t="shared" si="60"/>
        <v/>
      </c>
      <c r="W173" s="45" t="str">
        <f t="shared" si="48"/>
        <v/>
      </c>
      <c r="X173" s="24" t="str">
        <f t="shared" si="49"/>
        <v/>
      </c>
      <c r="Y173" s="73" t="str">
        <f t="shared" si="50"/>
        <v/>
      </c>
      <c r="Z173" s="26" t="str">
        <f t="shared" si="51"/>
        <v/>
      </c>
      <c r="AA173" s="26" t="str">
        <f t="shared" si="52"/>
        <v/>
      </c>
      <c r="AB173" s="26" t="str">
        <f t="shared" si="53"/>
        <v/>
      </c>
      <c r="AC173" s="26" t="str">
        <f t="shared" si="61"/>
        <v/>
      </c>
      <c r="AD173" s="26" t="str">
        <f t="shared" si="54"/>
        <v/>
      </c>
      <c r="AE173" s="26" t="str">
        <f t="shared" si="55"/>
        <v/>
      </c>
      <c r="AF173" s="73" t="str">
        <f t="shared" si="56"/>
        <v/>
      </c>
    </row>
    <row r="174" spans="1:32" ht="24" x14ac:dyDescent="0.55000000000000004">
      <c r="A174" s="13" t="str">
        <f t="shared" si="35"/>
        <v>/* 5 */   [ac("", "cp0","")],</v>
      </c>
      <c r="B174" s="13">
        <f>+B173+1</f>
        <v>5</v>
      </c>
      <c r="C174" s="14" t="str">
        <f t="shared" si="36"/>
        <v>/* 5*/      [ac("Do", "cp14","")],</v>
      </c>
      <c r="D174" s="14" t="str">
        <f t="shared" si="37"/>
        <v>hay letras</v>
      </c>
      <c r="E174" s="72" t="s">
        <v>1211</v>
      </c>
      <c r="F174" s="38" t="str">
        <f t="shared" si="38"/>
        <v>Do</v>
      </c>
      <c r="G174" s="44" t="s">
        <v>1212</v>
      </c>
      <c r="H174" s="38">
        <f t="shared" si="57"/>
        <v>14</v>
      </c>
      <c r="I174" s="44" t="s">
        <v>1213</v>
      </c>
      <c r="J174" s="21" t="str">
        <f>IF(F131="","",F131)</f>
        <v/>
      </c>
      <c r="K174" s="73" t="str">
        <f t="shared" si="58"/>
        <v>")],</v>
      </c>
      <c r="L174" s="47" t="str">
        <f t="shared" si="39"/>
        <v/>
      </c>
      <c r="M174" s="52" t="str">
        <f t="shared" si="40"/>
        <v/>
      </c>
      <c r="N174" s="53" t="str">
        <f t="shared" si="41"/>
        <v/>
      </c>
      <c r="O174" s="47" t="str">
        <f t="shared" si="59"/>
        <v/>
      </c>
      <c r="P174" s="53" t="str">
        <f t="shared" si="42"/>
        <v/>
      </c>
      <c r="Q174" s="25" t="str">
        <f t="shared" si="43"/>
        <v/>
      </c>
      <c r="R174" s="73" t="str">
        <f t="shared" si="44"/>
        <v/>
      </c>
      <c r="S174" s="38" t="str">
        <f t="shared" si="45"/>
        <v/>
      </c>
      <c r="T174" s="44" t="str">
        <f t="shared" si="46"/>
        <v/>
      </c>
      <c r="U174" s="44" t="str">
        <f t="shared" si="47"/>
        <v/>
      </c>
      <c r="V174" s="38" t="str">
        <f t="shared" si="60"/>
        <v/>
      </c>
      <c r="W174" s="44" t="str">
        <f t="shared" si="48"/>
        <v/>
      </c>
      <c r="X174" s="21" t="str">
        <f t="shared" si="49"/>
        <v/>
      </c>
      <c r="Y174" s="73" t="str">
        <f t="shared" si="50"/>
        <v/>
      </c>
      <c r="Z174" s="25" t="str">
        <f t="shared" si="51"/>
        <v/>
      </c>
      <c r="AA174" s="25" t="str">
        <f t="shared" si="52"/>
        <v/>
      </c>
      <c r="AB174" s="25" t="str">
        <f t="shared" si="53"/>
        <v/>
      </c>
      <c r="AC174" s="25" t="str">
        <f t="shared" si="61"/>
        <v/>
      </c>
      <c r="AD174" s="25" t="str">
        <f t="shared" si="54"/>
        <v/>
      </c>
      <c r="AE174" s="25" t="str">
        <f t="shared" si="55"/>
        <v/>
      </c>
      <c r="AF174" s="73" t="str">
        <f t="shared" si="56"/>
        <v/>
      </c>
    </row>
    <row r="175" spans="1:32" ht="24" x14ac:dyDescent="0.55000000000000004">
      <c r="A175" s="13" t="str">
        <f t="shared" si="35"/>
        <v>/* 6 */   [ac("", "cp0","")],</v>
      </c>
      <c r="B175" s="13">
        <f t="shared" si="62"/>
        <v>6</v>
      </c>
      <c r="C175" s="14" t="str">
        <f t="shared" si="36"/>
        <v>/* 6*/      [ac("La", "cp14","m")],</v>
      </c>
      <c r="D175" s="14" t="str">
        <f t="shared" si="37"/>
        <v>hay letras</v>
      </c>
      <c r="E175" s="72" t="s">
        <v>1211</v>
      </c>
      <c r="F175" s="46" t="str">
        <f t="shared" si="38"/>
        <v>La</v>
      </c>
      <c r="G175" s="45" t="s">
        <v>1212</v>
      </c>
      <c r="H175" s="46">
        <f t="shared" si="57"/>
        <v>14</v>
      </c>
      <c r="I175" s="45" t="s">
        <v>1213</v>
      </c>
      <c r="J175" s="24" t="str">
        <f t="shared" ref="J175" si="64">IF(F132="","",F132)</f>
        <v>m</v>
      </c>
      <c r="K175" s="73" t="str">
        <f t="shared" si="58"/>
        <v>")],</v>
      </c>
      <c r="L175" s="48" t="str">
        <f t="shared" si="39"/>
        <v/>
      </c>
      <c r="M175" s="54" t="str">
        <f t="shared" si="40"/>
        <v/>
      </c>
      <c r="N175" s="55" t="str">
        <f t="shared" si="41"/>
        <v/>
      </c>
      <c r="O175" s="48" t="str">
        <f t="shared" si="59"/>
        <v/>
      </c>
      <c r="P175" s="55" t="str">
        <f t="shared" si="42"/>
        <v/>
      </c>
      <c r="Q175" s="26" t="str">
        <f t="shared" si="43"/>
        <v/>
      </c>
      <c r="R175" s="73" t="str">
        <f t="shared" si="44"/>
        <v/>
      </c>
      <c r="S175" s="46" t="str">
        <f t="shared" si="45"/>
        <v/>
      </c>
      <c r="T175" s="45" t="str">
        <f t="shared" si="46"/>
        <v/>
      </c>
      <c r="U175" s="45" t="str">
        <f t="shared" si="47"/>
        <v/>
      </c>
      <c r="V175" s="46" t="str">
        <f t="shared" si="60"/>
        <v/>
      </c>
      <c r="W175" s="45" t="str">
        <f t="shared" si="48"/>
        <v/>
      </c>
      <c r="X175" s="24" t="str">
        <f t="shared" si="49"/>
        <v/>
      </c>
      <c r="Y175" s="73" t="str">
        <f t="shared" si="50"/>
        <v/>
      </c>
      <c r="Z175" s="26" t="str">
        <f t="shared" si="51"/>
        <v/>
      </c>
      <c r="AA175" s="26" t="str">
        <f t="shared" si="52"/>
        <v/>
      </c>
      <c r="AB175" s="26" t="str">
        <f t="shared" si="53"/>
        <v/>
      </c>
      <c r="AC175" s="26" t="str">
        <f t="shared" si="61"/>
        <v/>
      </c>
      <c r="AD175" s="26" t="str">
        <f t="shared" si="54"/>
        <v/>
      </c>
      <c r="AE175" s="26" t="str">
        <f t="shared" si="55"/>
        <v/>
      </c>
      <c r="AF175" s="73" t="str">
        <f t="shared" si="56"/>
        <v/>
      </c>
    </row>
    <row r="176" spans="1:32" ht="24" x14ac:dyDescent="0.55000000000000004">
      <c r="A176" s="13" t="str">
        <f t="shared" si="35"/>
        <v>/* 7 */   [ac("", "cp0","")],</v>
      </c>
      <c r="B176" s="13">
        <f t="shared" si="62"/>
        <v>7</v>
      </c>
      <c r="C176" s="14" t="str">
        <f t="shared" si="36"/>
        <v>/* 7*/      [ac("Sol", "cp14",""), ac("La","cp90","m")],</v>
      </c>
      <c r="D176" s="14" t="str">
        <f t="shared" si="37"/>
        <v>hay letras</v>
      </c>
      <c r="E176" s="72" t="s">
        <v>1211</v>
      </c>
      <c r="F176" s="38" t="str">
        <f t="shared" si="38"/>
        <v>Sol</v>
      </c>
      <c r="G176" s="44" t="s">
        <v>1212</v>
      </c>
      <c r="H176" s="38">
        <f t="shared" si="57"/>
        <v>14</v>
      </c>
      <c r="I176" s="44" t="s">
        <v>1213</v>
      </c>
      <c r="J176" s="21" t="str">
        <f>IF(F133="","",F133)</f>
        <v/>
      </c>
      <c r="K176" s="73" t="str">
        <f t="shared" si="58"/>
        <v>"), ac("</v>
      </c>
      <c r="L176" s="47" t="str">
        <f t="shared" si="39"/>
        <v>La</v>
      </c>
      <c r="M176" s="52" t="str">
        <f t="shared" si="40"/>
        <v>","</v>
      </c>
      <c r="N176" s="53" t="str">
        <f t="shared" si="41"/>
        <v>cp</v>
      </c>
      <c r="O176" s="47">
        <f t="shared" si="59"/>
        <v>90</v>
      </c>
      <c r="P176" s="53" t="str">
        <f t="shared" si="42"/>
        <v>","</v>
      </c>
      <c r="Q176" s="25" t="str">
        <f t="shared" si="43"/>
        <v>m</v>
      </c>
      <c r="R176" s="73" t="str">
        <f t="shared" si="44"/>
        <v>")],</v>
      </c>
      <c r="S176" s="38" t="str">
        <f t="shared" si="45"/>
        <v/>
      </c>
      <c r="T176" s="44" t="str">
        <f t="shared" si="46"/>
        <v/>
      </c>
      <c r="U176" s="44" t="str">
        <f t="shared" si="47"/>
        <v/>
      </c>
      <c r="V176" s="38" t="str">
        <f t="shared" si="60"/>
        <v/>
      </c>
      <c r="W176" s="44" t="str">
        <f t="shared" si="48"/>
        <v/>
      </c>
      <c r="X176" s="21" t="str">
        <f t="shared" si="49"/>
        <v/>
      </c>
      <c r="Y176" s="73" t="str">
        <f t="shared" si="50"/>
        <v/>
      </c>
      <c r="Z176" s="25" t="str">
        <f t="shared" si="51"/>
        <v/>
      </c>
      <c r="AA176" s="25" t="str">
        <f t="shared" si="52"/>
        <v/>
      </c>
      <c r="AB176" s="25" t="str">
        <f t="shared" si="53"/>
        <v/>
      </c>
      <c r="AC176" s="25" t="str">
        <f t="shared" si="61"/>
        <v/>
      </c>
      <c r="AD176" s="25" t="str">
        <f t="shared" si="54"/>
        <v/>
      </c>
      <c r="AE176" s="25" t="str">
        <f t="shared" si="55"/>
        <v/>
      </c>
      <c r="AF176" s="73" t="str">
        <f t="shared" si="56"/>
        <v/>
      </c>
    </row>
    <row r="177" spans="1:32" ht="24" x14ac:dyDescent="0.55000000000000004">
      <c r="A177" s="13" t="str">
        <f t="shared" si="35"/>
        <v>/* 8 */   [ac("", "cp0","")],</v>
      </c>
      <c r="B177" s="13">
        <f t="shared" si="62"/>
        <v>8</v>
      </c>
      <c r="C177" s="14" t="str">
        <f t="shared" si="36"/>
        <v>/* 8*/      [ac("La", "cp14","m")],</v>
      </c>
      <c r="D177" s="14" t="str">
        <f t="shared" si="37"/>
        <v>hay letras</v>
      </c>
      <c r="E177" s="72" t="s">
        <v>1211</v>
      </c>
      <c r="F177" s="46" t="str">
        <f t="shared" si="38"/>
        <v>La</v>
      </c>
      <c r="G177" s="45" t="s">
        <v>1212</v>
      </c>
      <c r="H177" s="46">
        <f t="shared" si="57"/>
        <v>14</v>
      </c>
      <c r="I177" s="45" t="s">
        <v>1213</v>
      </c>
      <c r="J177" s="24" t="str">
        <f t="shared" ref="J177" si="65">IF(F134="","",F134)</f>
        <v>m</v>
      </c>
      <c r="K177" s="73" t="str">
        <f t="shared" si="58"/>
        <v>")],</v>
      </c>
      <c r="L177" s="48" t="str">
        <f t="shared" si="39"/>
        <v/>
      </c>
      <c r="M177" s="54" t="str">
        <f t="shared" si="40"/>
        <v/>
      </c>
      <c r="N177" s="55" t="str">
        <f t="shared" si="41"/>
        <v/>
      </c>
      <c r="O177" s="48" t="str">
        <f t="shared" si="59"/>
        <v/>
      </c>
      <c r="P177" s="55" t="str">
        <f t="shared" si="42"/>
        <v/>
      </c>
      <c r="Q177" s="26" t="str">
        <f t="shared" si="43"/>
        <v/>
      </c>
      <c r="R177" s="73" t="str">
        <f t="shared" si="44"/>
        <v/>
      </c>
      <c r="S177" s="46" t="str">
        <f t="shared" si="45"/>
        <v/>
      </c>
      <c r="T177" s="45" t="str">
        <f t="shared" si="46"/>
        <v/>
      </c>
      <c r="U177" s="45" t="str">
        <f t="shared" si="47"/>
        <v/>
      </c>
      <c r="V177" s="46" t="str">
        <f t="shared" si="60"/>
        <v/>
      </c>
      <c r="W177" s="45" t="str">
        <f t="shared" si="48"/>
        <v/>
      </c>
      <c r="X177" s="24" t="str">
        <f t="shared" si="49"/>
        <v/>
      </c>
      <c r="Y177" s="73" t="str">
        <f t="shared" si="50"/>
        <v/>
      </c>
      <c r="Z177" s="26" t="str">
        <f t="shared" si="51"/>
        <v/>
      </c>
      <c r="AA177" s="26" t="str">
        <f t="shared" si="52"/>
        <v/>
      </c>
      <c r="AB177" s="26" t="str">
        <f t="shared" si="53"/>
        <v/>
      </c>
      <c r="AC177" s="26" t="str">
        <f t="shared" si="61"/>
        <v/>
      </c>
      <c r="AD177" s="26" t="str">
        <f t="shared" si="54"/>
        <v/>
      </c>
      <c r="AE177" s="26" t="str">
        <f t="shared" si="55"/>
        <v/>
      </c>
      <c r="AF177" s="73" t="str">
        <f t="shared" si="56"/>
        <v/>
      </c>
    </row>
    <row r="178" spans="1:32" ht="24" x14ac:dyDescent="0.55000000000000004">
      <c r="A178" s="13" t="str">
        <f t="shared" si="35"/>
        <v>/* 9 */   [ac("", "cp0","")],</v>
      </c>
      <c r="B178" s="13">
        <f>+B177+1</f>
        <v>9</v>
      </c>
      <c r="C178" s="14" t="str">
        <f t="shared" si="36"/>
        <v>/* 9*/      [ac("Sol", "cp14","")],</v>
      </c>
      <c r="D178" s="14" t="str">
        <f t="shared" si="37"/>
        <v>hay letras</v>
      </c>
      <c r="E178" s="72" t="s">
        <v>1211</v>
      </c>
      <c r="F178" s="38" t="str">
        <f t="shared" si="38"/>
        <v>Sol</v>
      </c>
      <c r="G178" s="44" t="s">
        <v>1212</v>
      </c>
      <c r="H178" s="38">
        <f t="shared" si="57"/>
        <v>14</v>
      </c>
      <c r="I178" s="44" t="s">
        <v>1213</v>
      </c>
      <c r="J178" s="21" t="str">
        <f>IF(F135="","",F135)</f>
        <v/>
      </c>
      <c r="K178" s="73" t="str">
        <f t="shared" si="58"/>
        <v>")],</v>
      </c>
      <c r="L178" s="47" t="str">
        <f t="shared" si="39"/>
        <v/>
      </c>
      <c r="M178" s="52" t="str">
        <f t="shared" si="40"/>
        <v/>
      </c>
      <c r="N178" s="53" t="str">
        <f t="shared" si="41"/>
        <v/>
      </c>
      <c r="O178" s="47" t="str">
        <f t="shared" si="59"/>
        <v/>
      </c>
      <c r="P178" s="53" t="str">
        <f t="shared" si="42"/>
        <v/>
      </c>
      <c r="Q178" s="25" t="str">
        <f t="shared" si="43"/>
        <v/>
      </c>
      <c r="R178" s="73" t="str">
        <f t="shared" si="44"/>
        <v/>
      </c>
      <c r="S178" s="38" t="str">
        <f t="shared" si="45"/>
        <v/>
      </c>
      <c r="T178" s="44" t="str">
        <f t="shared" si="46"/>
        <v/>
      </c>
      <c r="U178" s="44" t="str">
        <f t="shared" si="47"/>
        <v/>
      </c>
      <c r="V178" s="38" t="str">
        <f t="shared" si="60"/>
        <v/>
      </c>
      <c r="W178" s="44" t="str">
        <f t="shared" si="48"/>
        <v/>
      </c>
      <c r="X178" s="21" t="str">
        <f t="shared" si="49"/>
        <v/>
      </c>
      <c r="Y178" s="73" t="str">
        <f t="shared" si="50"/>
        <v/>
      </c>
      <c r="Z178" s="25" t="str">
        <f t="shared" si="51"/>
        <v/>
      </c>
      <c r="AA178" s="25" t="str">
        <f t="shared" si="52"/>
        <v/>
      </c>
      <c r="AB178" s="25" t="str">
        <f t="shared" si="53"/>
        <v/>
      </c>
      <c r="AC178" s="25" t="str">
        <f t="shared" si="61"/>
        <v/>
      </c>
      <c r="AD178" s="25" t="str">
        <f t="shared" si="54"/>
        <v/>
      </c>
      <c r="AE178" s="25" t="str">
        <f t="shared" si="55"/>
        <v/>
      </c>
      <c r="AF178" s="73" t="str">
        <f t="shared" si="56"/>
        <v/>
      </c>
    </row>
    <row r="179" spans="1:32" ht="24" x14ac:dyDescent="0.55000000000000004">
      <c r="A179" s="13" t="str">
        <f t="shared" si="35"/>
        <v>/* 10 */   [ac("", "cp0","")],</v>
      </c>
      <c r="B179" s="13">
        <f t="shared" si="62"/>
        <v>10</v>
      </c>
      <c r="C179" s="14" t="str">
        <f t="shared" si="36"/>
        <v>/* 10*/      [ac("La m", "cp14","")],</v>
      </c>
      <c r="D179" s="14" t="str">
        <f t="shared" si="37"/>
        <v>hay letras</v>
      </c>
      <c r="E179" s="72" t="s">
        <v>1211</v>
      </c>
      <c r="F179" s="46" t="str">
        <f t="shared" si="38"/>
        <v>La m</v>
      </c>
      <c r="G179" s="45" t="s">
        <v>1212</v>
      </c>
      <c r="H179" s="46">
        <f t="shared" si="57"/>
        <v>14</v>
      </c>
      <c r="I179" s="45" t="s">
        <v>1213</v>
      </c>
      <c r="J179" s="24" t="str">
        <f t="shared" ref="J179" si="66">IF(F136="","",F136)</f>
        <v/>
      </c>
      <c r="K179" s="73" t="str">
        <f t="shared" si="58"/>
        <v>")],</v>
      </c>
      <c r="L179" s="48" t="str">
        <f t="shared" si="39"/>
        <v/>
      </c>
      <c r="M179" s="54" t="str">
        <f t="shared" si="40"/>
        <v/>
      </c>
      <c r="N179" s="55" t="str">
        <f t="shared" si="41"/>
        <v/>
      </c>
      <c r="O179" s="48" t="str">
        <f t="shared" si="59"/>
        <v/>
      </c>
      <c r="P179" s="55" t="str">
        <f t="shared" si="42"/>
        <v/>
      </c>
      <c r="Q179" s="26" t="str">
        <f t="shared" si="43"/>
        <v/>
      </c>
      <c r="R179" s="73" t="str">
        <f t="shared" si="44"/>
        <v/>
      </c>
      <c r="S179" s="46" t="str">
        <f t="shared" si="45"/>
        <v/>
      </c>
      <c r="T179" s="45" t="str">
        <f t="shared" si="46"/>
        <v/>
      </c>
      <c r="U179" s="45" t="str">
        <f t="shared" si="47"/>
        <v/>
      </c>
      <c r="V179" s="46" t="str">
        <f t="shared" si="60"/>
        <v/>
      </c>
      <c r="W179" s="45" t="str">
        <f t="shared" si="48"/>
        <v/>
      </c>
      <c r="X179" s="24" t="str">
        <f t="shared" si="49"/>
        <v/>
      </c>
      <c r="Y179" s="73" t="str">
        <f t="shared" si="50"/>
        <v/>
      </c>
      <c r="Z179" s="26" t="str">
        <f t="shared" si="51"/>
        <v/>
      </c>
      <c r="AA179" s="26" t="str">
        <f t="shared" si="52"/>
        <v/>
      </c>
      <c r="AB179" s="26" t="str">
        <f t="shared" si="53"/>
        <v/>
      </c>
      <c r="AC179" s="26" t="str">
        <f t="shared" si="61"/>
        <v/>
      </c>
      <c r="AD179" s="26" t="str">
        <f t="shared" si="54"/>
        <v/>
      </c>
      <c r="AE179" s="26" t="str">
        <f t="shared" si="55"/>
        <v/>
      </c>
      <c r="AF179" s="73" t="str">
        <f t="shared" si="56"/>
        <v/>
      </c>
    </row>
    <row r="180" spans="1:32" ht="24" x14ac:dyDescent="0.55000000000000004">
      <c r="A180" s="13" t="str">
        <f t="shared" si="35"/>
        <v>/* 11 */   [ac("", "cp0","")],</v>
      </c>
      <c r="B180" s="13">
        <f t="shared" si="62"/>
        <v>11</v>
      </c>
      <c r="C180" s="14" t="str">
        <f t="shared" si="36"/>
        <v>/* 11*/      [ac("La m", "cp14","")],</v>
      </c>
      <c r="D180" s="14" t="str">
        <f t="shared" si="37"/>
        <v>hay letras</v>
      </c>
      <c r="E180" s="72" t="s">
        <v>1211</v>
      </c>
      <c r="F180" s="38" t="str">
        <f t="shared" si="38"/>
        <v>La m</v>
      </c>
      <c r="G180" s="44" t="s">
        <v>1212</v>
      </c>
      <c r="H180" s="38">
        <f t="shared" si="57"/>
        <v>14</v>
      </c>
      <c r="I180" s="44" t="s">
        <v>1213</v>
      </c>
      <c r="J180" s="21" t="str">
        <f>IF(F137="","",F137)</f>
        <v/>
      </c>
      <c r="K180" s="73" t="str">
        <f t="shared" si="58"/>
        <v>")],</v>
      </c>
      <c r="L180" s="47" t="str">
        <f t="shared" si="39"/>
        <v/>
      </c>
      <c r="M180" s="52" t="str">
        <f t="shared" si="40"/>
        <v/>
      </c>
      <c r="N180" s="53" t="str">
        <f t="shared" si="41"/>
        <v/>
      </c>
      <c r="O180" s="47" t="str">
        <f t="shared" si="59"/>
        <v/>
      </c>
      <c r="P180" s="53" t="str">
        <f t="shared" si="42"/>
        <v/>
      </c>
      <c r="Q180" s="25" t="str">
        <f t="shared" si="43"/>
        <v/>
      </c>
      <c r="R180" s="73" t="str">
        <f t="shared" si="44"/>
        <v/>
      </c>
      <c r="S180" s="38" t="str">
        <f t="shared" si="45"/>
        <v/>
      </c>
      <c r="T180" s="44" t="str">
        <f t="shared" si="46"/>
        <v/>
      </c>
      <c r="U180" s="44" t="str">
        <f t="shared" si="47"/>
        <v/>
      </c>
      <c r="V180" s="38" t="str">
        <f t="shared" si="60"/>
        <v/>
      </c>
      <c r="W180" s="44" t="str">
        <f t="shared" si="48"/>
        <v/>
      </c>
      <c r="X180" s="21" t="str">
        <f t="shared" si="49"/>
        <v/>
      </c>
      <c r="Y180" s="73" t="str">
        <f t="shared" si="50"/>
        <v/>
      </c>
      <c r="Z180" s="25" t="str">
        <f t="shared" si="51"/>
        <v/>
      </c>
      <c r="AA180" s="25" t="str">
        <f t="shared" si="52"/>
        <v/>
      </c>
      <c r="AB180" s="25" t="str">
        <f t="shared" si="53"/>
        <v/>
      </c>
      <c r="AC180" s="25" t="str">
        <f t="shared" si="61"/>
        <v/>
      </c>
      <c r="AD180" s="25" t="str">
        <f t="shared" si="54"/>
        <v/>
      </c>
      <c r="AE180" s="25" t="str">
        <f t="shared" si="55"/>
        <v/>
      </c>
      <c r="AF180" s="73" t="str">
        <f t="shared" si="56"/>
        <v/>
      </c>
    </row>
    <row r="181" spans="1:32" ht="24" x14ac:dyDescent="0.55000000000000004">
      <c r="A181" s="13" t="str">
        <f t="shared" si="35"/>
        <v>/* 12 */   [ac("", "cp0","")],</v>
      </c>
      <c r="B181" s="13">
        <f t="shared" si="62"/>
        <v>12</v>
      </c>
      <c r="C181" s="14" t="str">
        <f t="shared" si="36"/>
        <v>/* 12*/      [ac("La m", "cp14","")],</v>
      </c>
      <c r="D181" s="14" t="str">
        <f t="shared" si="37"/>
        <v>hay letras</v>
      </c>
      <c r="E181" s="72" t="s">
        <v>1211</v>
      </c>
      <c r="F181" s="46" t="str">
        <f t="shared" si="38"/>
        <v>La m</v>
      </c>
      <c r="G181" s="45" t="s">
        <v>1212</v>
      </c>
      <c r="H181" s="46">
        <f t="shared" si="57"/>
        <v>14</v>
      </c>
      <c r="I181" s="45" t="s">
        <v>1213</v>
      </c>
      <c r="J181" s="24" t="str">
        <f t="shared" ref="J181" si="67">IF(F138="","",F138)</f>
        <v/>
      </c>
      <c r="K181" s="73" t="str">
        <f t="shared" si="58"/>
        <v>")],</v>
      </c>
      <c r="L181" s="48" t="str">
        <f t="shared" si="39"/>
        <v/>
      </c>
      <c r="M181" s="54" t="str">
        <f t="shared" si="40"/>
        <v/>
      </c>
      <c r="N181" s="55" t="str">
        <f t="shared" si="41"/>
        <v/>
      </c>
      <c r="O181" s="48" t="str">
        <f t="shared" si="59"/>
        <v/>
      </c>
      <c r="P181" s="55" t="str">
        <f t="shared" si="42"/>
        <v/>
      </c>
      <c r="Q181" s="26" t="str">
        <f t="shared" si="43"/>
        <v/>
      </c>
      <c r="R181" s="73" t="str">
        <f t="shared" si="44"/>
        <v/>
      </c>
      <c r="S181" s="46" t="str">
        <f t="shared" si="45"/>
        <v/>
      </c>
      <c r="T181" s="45" t="str">
        <f t="shared" si="46"/>
        <v/>
      </c>
      <c r="U181" s="45" t="str">
        <f t="shared" si="47"/>
        <v/>
      </c>
      <c r="V181" s="46" t="str">
        <f t="shared" si="60"/>
        <v/>
      </c>
      <c r="W181" s="45" t="str">
        <f t="shared" si="48"/>
        <v/>
      </c>
      <c r="X181" s="24" t="str">
        <f t="shared" si="49"/>
        <v/>
      </c>
      <c r="Y181" s="73" t="str">
        <f t="shared" si="50"/>
        <v/>
      </c>
      <c r="Z181" s="26" t="str">
        <f t="shared" si="51"/>
        <v/>
      </c>
      <c r="AA181" s="26" t="str">
        <f t="shared" si="52"/>
        <v/>
      </c>
      <c r="AB181" s="26" t="str">
        <f t="shared" si="53"/>
        <v/>
      </c>
      <c r="AC181" s="26" t="str">
        <f t="shared" si="61"/>
        <v/>
      </c>
      <c r="AD181" s="26" t="str">
        <f t="shared" si="54"/>
        <v/>
      </c>
      <c r="AE181" s="26" t="str">
        <f t="shared" si="55"/>
        <v/>
      </c>
      <c r="AF181" s="73" t="str">
        <f t="shared" si="56"/>
        <v/>
      </c>
    </row>
    <row r="182" spans="1:32" ht="24" x14ac:dyDescent="0.55000000000000004">
      <c r="A182" s="13" t="str">
        <f t="shared" si="35"/>
        <v>/* 13 */   [ac("", "cp0","")],</v>
      </c>
      <c r="B182" s="13">
        <f>+B181+1</f>
        <v>13</v>
      </c>
      <c r="C182" s="14" t="str">
        <f t="shared" si="36"/>
        <v>/* 13*/      [ac("Sol", "cp14",""), ac("La m","cp90","")],</v>
      </c>
      <c r="D182" s="14" t="str">
        <f t="shared" si="37"/>
        <v>hay letras</v>
      </c>
      <c r="E182" s="72" t="s">
        <v>1211</v>
      </c>
      <c r="F182" s="38" t="str">
        <f t="shared" si="38"/>
        <v>Sol</v>
      </c>
      <c r="G182" s="44" t="s">
        <v>1212</v>
      </c>
      <c r="H182" s="38">
        <f t="shared" si="57"/>
        <v>14</v>
      </c>
      <c r="I182" s="44" t="s">
        <v>1213</v>
      </c>
      <c r="J182" s="21" t="str">
        <f>IF(F139="","",F139)</f>
        <v/>
      </c>
      <c r="K182" s="73" t="str">
        <f t="shared" si="58"/>
        <v>"), ac("</v>
      </c>
      <c r="L182" s="47" t="str">
        <f t="shared" si="39"/>
        <v>La m</v>
      </c>
      <c r="M182" s="52" t="str">
        <f t="shared" si="40"/>
        <v>","</v>
      </c>
      <c r="N182" s="53" t="str">
        <f t="shared" si="41"/>
        <v>cp</v>
      </c>
      <c r="O182" s="47">
        <f t="shared" si="59"/>
        <v>90</v>
      </c>
      <c r="P182" s="53" t="str">
        <f t="shared" si="42"/>
        <v>","</v>
      </c>
      <c r="Q182" s="25" t="str">
        <f t="shared" si="43"/>
        <v/>
      </c>
      <c r="R182" s="73" t="str">
        <f t="shared" si="44"/>
        <v>")],</v>
      </c>
      <c r="S182" s="38" t="str">
        <f t="shared" si="45"/>
        <v/>
      </c>
      <c r="T182" s="44" t="str">
        <f t="shared" si="46"/>
        <v/>
      </c>
      <c r="U182" s="44" t="str">
        <f t="shared" si="47"/>
        <v/>
      </c>
      <c r="V182" s="38" t="str">
        <f t="shared" si="60"/>
        <v/>
      </c>
      <c r="W182" s="44" t="str">
        <f t="shared" si="48"/>
        <v/>
      </c>
      <c r="X182" s="21" t="str">
        <f t="shared" si="49"/>
        <v/>
      </c>
      <c r="Y182" s="73" t="str">
        <f t="shared" si="50"/>
        <v/>
      </c>
      <c r="Z182" s="25" t="str">
        <f t="shared" si="51"/>
        <v/>
      </c>
      <c r="AA182" s="25" t="str">
        <f t="shared" si="52"/>
        <v/>
      </c>
      <c r="AB182" s="25" t="str">
        <f t="shared" si="53"/>
        <v/>
      </c>
      <c r="AC182" s="25" t="str">
        <f t="shared" si="61"/>
        <v/>
      </c>
      <c r="AD182" s="25" t="str">
        <f t="shared" si="54"/>
        <v/>
      </c>
      <c r="AE182" s="25" t="str">
        <f t="shared" si="55"/>
        <v/>
      </c>
      <c r="AF182" s="73" t="str">
        <f t="shared" si="56"/>
        <v/>
      </c>
    </row>
    <row r="183" spans="1:32" ht="24" x14ac:dyDescent="0.55000000000000004">
      <c r="A183" s="13" t="str">
        <f t="shared" si="35"/>
        <v>/* 14 */   [ac("", "cp0","")],</v>
      </c>
      <c r="B183" s="13">
        <f t="shared" si="62"/>
        <v>14</v>
      </c>
      <c r="C183" s="14" t="str">
        <f t="shared" si="36"/>
        <v/>
      </c>
      <c r="D183" s="14" t="str">
        <f t="shared" si="37"/>
        <v/>
      </c>
      <c r="E183" s="72" t="s">
        <v>1211</v>
      </c>
      <c r="F183" s="46" t="str">
        <f t="shared" si="38"/>
        <v/>
      </c>
      <c r="G183" s="45" t="s">
        <v>1212</v>
      </c>
      <c r="H183" s="46" t="str">
        <f t="shared" si="57"/>
        <v/>
      </c>
      <c r="I183" s="45" t="s">
        <v>1213</v>
      </c>
      <c r="J183" s="24" t="str">
        <f t="shared" ref="J183" si="68">IF(F140="","",F140)</f>
        <v/>
      </c>
      <c r="K183" s="73" t="str">
        <f t="shared" si="58"/>
        <v/>
      </c>
      <c r="L183" s="48" t="str">
        <f t="shared" si="39"/>
        <v/>
      </c>
      <c r="M183" s="54" t="str">
        <f t="shared" si="40"/>
        <v/>
      </c>
      <c r="N183" s="55" t="str">
        <f t="shared" si="41"/>
        <v/>
      </c>
      <c r="O183" s="48" t="str">
        <f t="shared" si="59"/>
        <v/>
      </c>
      <c r="P183" s="55" t="str">
        <f t="shared" si="42"/>
        <v/>
      </c>
      <c r="Q183" s="26" t="str">
        <f t="shared" si="43"/>
        <v/>
      </c>
      <c r="R183" s="73" t="str">
        <f t="shared" si="44"/>
        <v/>
      </c>
      <c r="S183" s="46" t="str">
        <f t="shared" si="45"/>
        <v/>
      </c>
      <c r="T183" s="45" t="str">
        <f t="shared" si="46"/>
        <v/>
      </c>
      <c r="U183" s="45" t="str">
        <f t="shared" si="47"/>
        <v/>
      </c>
      <c r="V183" s="46" t="str">
        <f t="shared" si="60"/>
        <v/>
      </c>
      <c r="W183" s="45" t="str">
        <f t="shared" si="48"/>
        <v/>
      </c>
      <c r="X183" s="24" t="str">
        <f t="shared" si="49"/>
        <v/>
      </c>
      <c r="Y183" s="73" t="str">
        <f t="shared" si="50"/>
        <v/>
      </c>
      <c r="Z183" s="26" t="str">
        <f t="shared" si="51"/>
        <v/>
      </c>
      <c r="AA183" s="26" t="str">
        <f t="shared" si="52"/>
        <v/>
      </c>
      <c r="AB183" s="26" t="str">
        <f t="shared" si="53"/>
        <v/>
      </c>
      <c r="AC183" s="26" t="str">
        <f t="shared" si="61"/>
        <v/>
      </c>
      <c r="AD183" s="26" t="str">
        <f t="shared" si="54"/>
        <v/>
      </c>
      <c r="AE183" s="26" t="str">
        <f t="shared" si="55"/>
        <v/>
      </c>
      <c r="AF183" s="73" t="str">
        <f t="shared" si="56"/>
        <v/>
      </c>
    </row>
    <row r="184" spans="1:32" ht="24" x14ac:dyDescent="0.55000000000000004">
      <c r="A184" s="13" t="str">
        <f t="shared" si="35"/>
        <v>/* 15 */   [ac("", "cp0","")],</v>
      </c>
      <c r="B184" s="13">
        <f t="shared" si="62"/>
        <v>15</v>
      </c>
      <c r="C184" s="14" t="str">
        <f t="shared" si="36"/>
        <v/>
      </c>
      <c r="D184" s="14" t="str">
        <f t="shared" si="37"/>
        <v/>
      </c>
      <c r="E184" s="72" t="s">
        <v>1211</v>
      </c>
      <c r="F184" s="38" t="str">
        <f t="shared" si="38"/>
        <v/>
      </c>
      <c r="G184" s="44" t="s">
        <v>1212</v>
      </c>
      <c r="H184" s="38" t="str">
        <f t="shared" si="57"/>
        <v/>
      </c>
      <c r="I184" s="44" t="s">
        <v>1213</v>
      </c>
      <c r="J184" s="21" t="str">
        <f>IF(F141="","",F141)</f>
        <v/>
      </c>
      <c r="K184" s="73" t="str">
        <f t="shared" si="58"/>
        <v/>
      </c>
      <c r="L184" s="47" t="str">
        <f t="shared" si="39"/>
        <v/>
      </c>
      <c r="M184" s="52" t="str">
        <f t="shared" si="40"/>
        <v/>
      </c>
      <c r="N184" s="53" t="str">
        <f t="shared" si="41"/>
        <v/>
      </c>
      <c r="O184" s="47" t="str">
        <f t="shared" si="59"/>
        <v/>
      </c>
      <c r="P184" s="53" t="str">
        <f t="shared" si="42"/>
        <v/>
      </c>
      <c r="Q184" s="25" t="str">
        <f t="shared" si="43"/>
        <v/>
      </c>
      <c r="R184" s="73" t="str">
        <f t="shared" si="44"/>
        <v/>
      </c>
      <c r="S184" s="38" t="str">
        <f t="shared" si="45"/>
        <v/>
      </c>
      <c r="T184" s="44" t="str">
        <f t="shared" si="46"/>
        <v/>
      </c>
      <c r="U184" s="44" t="str">
        <f t="shared" si="47"/>
        <v/>
      </c>
      <c r="V184" s="38" t="str">
        <f t="shared" si="60"/>
        <v/>
      </c>
      <c r="W184" s="44" t="str">
        <f t="shared" si="48"/>
        <v/>
      </c>
      <c r="X184" s="21" t="str">
        <f t="shared" si="49"/>
        <v/>
      </c>
      <c r="Y184" s="73" t="str">
        <f t="shared" si="50"/>
        <v/>
      </c>
      <c r="Z184" s="25" t="str">
        <f t="shared" si="51"/>
        <v/>
      </c>
      <c r="AA184" s="25" t="str">
        <f t="shared" si="52"/>
        <v/>
      </c>
      <c r="AB184" s="25" t="str">
        <f t="shared" si="53"/>
        <v/>
      </c>
      <c r="AC184" s="25" t="str">
        <f t="shared" si="61"/>
        <v/>
      </c>
      <c r="AD184" s="25" t="str">
        <f t="shared" si="54"/>
        <v/>
      </c>
      <c r="AE184" s="25" t="str">
        <f t="shared" si="55"/>
        <v/>
      </c>
      <c r="AF184" s="73" t="str">
        <f t="shared" si="56"/>
        <v/>
      </c>
    </row>
    <row r="185" spans="1:32" ht="24" x14ac:dyDescent="0.55000000000000004">
      <c r="A185" s="13" t="str">
        <f t="shared" si="35"/>
        <v>/* 16 */   [ac("", "cp0","")],</v>
      </c>
      <c r="B185" s="13">
        <f t="shared" si="62"/>
        <v>16</v>
      </c>
      <c r="C185" s="14" t="str">
        <f t="shared" si="36"/>
        <v/>
      </c>
      <c r="D185" s="14" t="str">
        <f t="shared" si="37"/>
        <v/>
      </c>
      <c r="E185" s="72" t="s">
        <v>1211</v>
      </c>
      <c r="F185" s="46" t="str">
        <f t="shared" si="38"/>
        <v/>
      </c>
      <c r="G185" s="45" t="s">
        <v>1212</v>
      </c>
      <c r="H185" s="46" t="str">
        <f t="shared" si="57"/>
        <v/>
      </c>
      <c r="I185" s="45" t="s">
        <v>1213</v>
      </c>
      <c r="J185" s="24" t="str">
        <f t="shared" ref="J185" si="69">IF(F142="","",F142)</f>
        <v/>
      </c>
      <c r="K185" s="73" t="str">
        <f t="shared" si="58"/>
        <v/>
      </c>
      <c r="L185" s="48" t="str">
        <f t="shared" si="39"/>
        <v/>
      </c>
      <c r="M185" s="54" t="str">
        <f t="shared" si="40"/>
        <v/>
      </c>
      <c r="N185" s="55" t="str">
        <f t="shared" si="41"/>
        <v/>
      </c>
      <c r="O185" s="48" t="str">
        <f t="shared" si="59"/>
        <v/>
      </c>
      <c r="P185" s="55" t="str">
        <f t="shared" si="42"/>
        <v/>
      </c>
      <c r="Q185" s="26" t="str">
        <f t="shared" si="43"/>
        <v/>
      </c>
      <c r="R185" s="73" t="str">
        <f t="shared" si="44"/>
        <v/>
      </c>
      <c r="S185" s="46" t="str">
        <f t="shared" si="45"/>
        <v/>
      </c>
      <c r="T185" s="45" t="str">
        <f t="shared" si="46"/>
        <v/>
      </c>
      <c r="U185" s="45" t="str">
        <f t="shared" si="47"/>
        <v/>
      </c>
      <c r="V185" s="46" t="str">
        <f t="shared" si="60"/>
        <v/>
      </c>
      <c r="W185" s="45" t="str">
        <f t="shared" si="48"/>
        <v/>
      </c>
      <c r="X185" s="24" t="str">
        <f t="shared" si="49"/>
        <v/>
      </c>
      <c r="Y185" s="73" t="str">
        <f t="shared" si="50"/>
        <v/>
      </c>
      <c r="Z185" s="26" t="str">
        <f t="shared" si="51"/>
        <v/>
      </c>
      <c r="AA185" s="26" t="str">
        <f t="shared" si="52"/>
        <v/>
      </c>
      <c r="AB185" s="26" t="str">
        <f t="shared" si="53"/>
        <v/>
      </c>
      <c r="AC185" s="26" t="str">
        <f t="shared" si="61"/>
        <v/>
      </c>
      <c r="AD185" s="26" t="str">
        <f t="shared" si="54"/>
        <v/>
      </c>
      <c r="AE185" s="26" t="str">
        <f t="shared" si="55"/>
        <v/>
      </c>
      <c r="AF185" s="73" t="str">
        <f t="shared" si="56"/>
        <v/>
      </c>
    </row>
    <row r="186" spans="1:32" ht="24" x14ac:dyDescent="0.55000000000000004">
      <c r="A186" s="13" t="str">
        <f t="shared" si="35"/>
        <v>/* 17 */   [ac("", "cp0","")],</v>
      </c>
      <c r="B186" s="13">
        <f t="shared" si="62"/>
        <v>17</v>
      </c>
      <c r="C186" s="14" t="str">
        <f t="shared" si="36"/>
        <v/>
      </c>
      <c r="D186" s="14" t="str">
        <f t="shared" si="37"/>
        <v/>
      </c>
      <c r="E186" s="72" t="s">
        <v>1211</v>
      </c>
      <c r="F186" s="38" t="str">
        <f t="shared" si="38"/>
        <v/>
      </c>
      <c r="G186" s="44" t="s">
        <v>1212</v>
      </c>
      <c r="H186" s="38" t="str">
        <f t="shared" si="57"/>
        <v/>
      </c>
      <c r="I186" s="44" t="s">
        <v>1213</v>
      </c>
      <c r="J186" s="21" t="str">
        <f>IF(F143="","",F143)</f>
        <v/>
      </c>
      <c r="K186" s="73" t="str">
        <f t="shared" si="58"/>
        <v/>
      </c>
      <c r="L186" s="47" t="str">
        <f t="shared" si="39"/>
        <v/>
      </c>
      <c r="M186" s="52" t="str">
        <f t="shared" si="40"/>
        <v/>
      </c>
      <c r="N186" s="53" t="str">
        <f t="shared" si="41"/>
        <v/>
      </c>
      <c r="O186" s="47" t="str">
        <f t="shared" si="59"/>
        <v/>
      </c>
      <c r="P186" s="53" t="str">
        <f t="shared" si="42"/>
        <v/>
      </c>
      <c r="Q186" s="25" t="str">
        <f t="shared" si="43"/>
        <v/>
      </c>
      <c r="R186" s="73" t="str">
        <f t="shared" si="44"/>
        <v/>
      </c>
      <c r="S186" s="38" t="str">
        <f t="shared" si="45"/>
        <v/>
      </c>
      <c r="T186" s="44" t="str">
        <f t="shared" si="46"/>
        <v/>
      </c>
      <c r="U186" s="44" t="str">
        <f t="shared" si="47"/>
        <v/>
      </c>
      <c r="V186" s="38" t="str">
        <f t="shared" si="60"/>
        <v/>
      </c>
      <c r="W186" s="44" t="str">
        <f t="shared" si="48"/>
        <v/>
      </c>
      <c r="X186" s="21" t="str">
        <f t="shared" si="49"/>
        <v/>
      </c>
      <c r="Y186" s="73" t="str">
        <f t="shared" si="50"/>
        <v/>
      </c>
      <c r="Z186" s="25" t="str">
        <f t="shared" si="51"/>
        <v/>
      </c>
      <c r="AA186" s="25" t="str">
        <f t="shared" si="52"/>
        <v/>
      </c>
      <c r="AB186" s="25" t="str">
        <f t="shared" si="53"/>
        <v/>
      </c>
      <c r="AC186" s="25" t="str">
        <f t="shared" si="61"/>
        <v/>
      </c>
      <c r="AD186" s="25" t="str">
        <f t="shared" si="54"/>
        <v/>
      </c>
      <c r="AE186" s="25" t="str">
        <f t="shared" si="55"/>
        <v/>
      </c>
      <c r="AF186" s="73" t="str">
        <f t="shared" si="56"/>
        <v/>
      </c>
    </row>
    <row r="187" spans="1:32" ht="24" x14ac:dyDescent="0.55000000000000004">
      <c r="A187" s="13" t="str">
        <f t="shared" si="35"/>
        <v>/* 18 */   [ac("", "cp0","")],</v>
      </c>
      <c r="B187" s="13">
        <f t="shared" si="62"/>
        <v>18</v>
      </c>
      <c r="C187" s="14" t="str">
        <f t="shared" si="36"/>
        <v/>
      </c>
      <c r="D187" s="14" t="str">
        <f t="shared" si="37"/>
        <v/>
      </c>
      <c r="E187" s="72" t="s">
        <v>1211</v>
      </c>
      <c r="F187" s="46" t="str">
        <f t="shared" si="38"/>
        <v/>
      </c>
      <c r="G187" s="45" t="s">
        <v>1212</v>
      </c>
      <c r="H187" s="46" t="str">
        <f t="shared" si="57"/>
        <v/>
      </c>
      <c r="I187" s="45" t="s">
        <v>1213</v>
      </c>
      <c r="J187" s="24" t="str">
        <f t="shared" ref="J187" si="70">IF(F144="","",F144)</f>
        <v/>
      </c>
      <c r="K187" s="73" t="str">
        <f t="shared" si="58"/>
        <v/>
      </c>
      <c r="L187" s="48" t="str">
        <f t="shared" si="39"/>
        <v/>
      </c>
      <c r="M187" s="54" t="str">
        <f t="shared" si="40"/>
        <v/>
      </c>
      <c r="N187" s="55" t="str">
        <f t="shared" si="41"/>
        <v/>
      </c>
      <c r="O187" s="48" t="str">
        <f t="shared" si="59"/>
        <v/>
      </c>
      <c r="P187" s="55" t="str">
        <f t="shared" si="42"/>
        <v/>
      </c>
      <c r="Q187" s="26" t="str">
        <f t="shared" si="43"/>
        <v/>
      </c>
      <c r="R187" s="73" t="str">
        <f t="shared" si="44"/>
        <v/>
      </c>
      <c r="S187" s="46" t="str">
        <f t="shared" si="45"/>
        <v/>
      </c>
      <c r="T187" s="45" t="str">
        <f t="shared" si="46"/>
        <v/>
      </c>
      <c r="U187" s="45" t="str">
        <f t="shared" si="47"/>
        <v/>
      </c>
      <c r="V187" s="46" t="str">
        <f t="shared" si="60"/>
        <v/>
      </c>
      <c r="W187" s="45" t="str">
        <f t="shared" si="48"/>
        <v/>
      </c>
      <c r="X187" s="24" t="str">
        <f t="shared" si="49"/>
        <v/>
      </c>
      <c r="Y187" s="73" t="str">
        <f t="shared" si="50"/>
        <v/>
      </c>
      <c r="Z187" s="26" t="str">
        <f t="shared" si="51"/>
        <v/>
      </c>
      <c r="AA187" s="26" t="str">
        <f t="shared" si="52"/>
        <v/>
      </c>
      <c r="AB187" s="26" t="str">
        <f t="shared" si="53"/>
        <v/>
      </c>
      <c r="AC187" s="26" t="str">
        <f t="shared" si="61"/>
        <v/>
      </c>
      <c r="AD187" s="26" t="str">
        <f t="shared" si="54"/>
        <v/>
      </c>
      <c r="AE187" s="26" t="str">
        <f t="shared" si="55"/>
        <v/>
      </c>
      <c r="AF187" s="73" t="str">
        <f t="shared" si="56"/>
        <v/>
      </c>
    </row>
    <row r="188" spans="1:32" ht="24" x14ac:dyDescent="0.55000000000000004">
      <c r="A188" s="13" t="str">
        <f t="shared" si="35"/>
        <v>/* 19 */   [ac("", "cp0","")],</v>
      </c>
      <c r="B188" s="13">
        <f t="shared" si="62"/>
        <v>19</v>
      </c>
      <c r="C188" s="14" t="str">
        <f t="shared" si="36"/>
        <v/>
      </c>
      <c r="D188" s="14" t="str">
        <f t="shared" si="37"/>
        <v/>
      </c>
      <c r="E188" s="72" t="s">
        <v>1211</v>
      </c>
      <c r="F188" s="38" t="str">
        <f t="shared" si="38"/>
        <v/>
      </c>
      <c r="G188" s="44" t="s">
        <v>1212</v>
      </c>
      <c r="H188" s="38" t="str">
        <f t="shared" si="57"/>
        <v/>
      </c>
      <c r="I188" s="44" t="s">
        <v>1213</v>
      </c>
      <c r="J188" s="21" t="str">
        <f>IF(F145="","",F145)</f>
        <v/>
      </c>
      <c r="K188" s="73" t="str">
        <f t="shared" si="58"/>
        <v/>
      </c>
      <c r="L188" s="47" t="str">
        <f t="shared" si="39"/>
        <v/>
      </c>
      <c r="M188" s="52" t="str">
        <f t="shared" si="40"/>
        <v/>
      </c>
      <c r="N188" s="53" t="str">
        <f t="shared" si="41"/>
        <v/>
      </c>
      <c r="O188" s="47" t="str">
        <f t="shared" si="59"/>
        <v/>
      </c>
      <c r="P188" s="53" t="str">
        <f t="shared" si="42"/>
        <v/>
      </c>
      <c r="Q188" s="25" t="str">
        <f t="shared" si="43"/>
        <v/>
      </c>
      <c r="R188" s="73" t="str">
        <f t="shared" si="44"/>
        <v/>
      </c>
      <c r="S188" s="38" t="str">
        <f t="shared" si="45"/>
        <v/>
      </c>
      <c r="T188" s="44" t="str">
        <f t="shared" si="46"/>
        <v/>
      </c>
      <c r="U188" s="44" t="str">
        <f t="shared" si="47"/>
        <v/>
      </c>
      <c r="V188" s="38" t="str">
        <f t="shared" si="60"/>
        <v/>
      </c>
      <c r="W188" s="44" t="str">
        <f t="shared" si="48"/>
        <v/>
      </c>
      <c r="X188" s="21" t="str">
        <f t="shared" si="49"/>
        <v/>
      </c>
      <c r="Y188" s="73" t="str">
        <f t="shared" si="50"/>
        <v/>
      </c>
      <c r="Z188" s="25" t="str">
        <f t="shared" si="51"/>
        <v/>
      </c>
      <c r="AA188" s="25" t="str">
        <f t="shared" si="52"/>
        <v/>
      </c>
      <c r="AB188" s="25" t="str">
        <f t="shared" si="53"/>
        <v/>
      </c>
      <c r="AC188" s="25" t="str">
        <f t="shared" si="61"/>
        <v/>
      </c>
      <c r="AD188" s="25" t="str">
        <f t="shared" si="54"/>
        <v/>
      </c>
      <c r="AE188" s="25" t="str">
        <f t="shared" si="55"/>
        <v/>
      </c>
      <c r="AF188" s="73" t="str">
        <f t="shared" si="56"/>
        <v/>
      </c>
    </row>
    <row r="189" spans="1:32" ht="24" x14ac:dyDescent="0.55000000000000004">
      <c r="A189" s="13" t="str">
        <f t="shared" si="35"/>
        <v>/* 20 */   [ac("", "cp0","")],</v>
      </c>
      <c r="B189" s="13">
        <f t="shared" si="62"/>
        <v>20</v>
      </c>
      <c r="C189" s="14" t="str">
        <f t="shared" si="36"/>
        <v/>
      </c>
      <c r="D189" s="14" t="str">
        <f t="shared" si="37"/>
        <v/>
      </c>
      <c r="E189" s="72" t="s">
        <v>1211</v>
      </c>
      <c r="F189" s="46" t="str">
        <f t="shared" si="38"/>
        <v/>
      </c>
      <c r="G189" s="45" t="s">
        <v>1212</v>
      </c>
      <c r="H189" s="46" t="str">
        <f t="shared" si="57"/>
        <v/>
      </c>
      <c r="I189" s="45" t="s">
        <v>1213</v>
      </c>
      <c r="J189" s="24" t="str">
        <f t="shared" ref="J189" si="71">IF(F146="","",F146)</f>
        <v/>
      </c>
      <c r="K189" s="73" t="str">
        <f t="shared" si="58"/>
        <v/>
      </c>
      <c r="L189" s="48" t="str">
        <f t="shared" si="39"/>
        <v/>
      </c>
      <c r="M189" s="54" t="str">
        <f t="shared" si="40"/>
        <v/>
      </c>
      <c r="N189" s="55" t="str">
        <f t="shared" si="41"/>
        <v/>
      </c>
      <c r="O189" s="48" t="str">
        <f t="shared" si="59"/>
        <v/>
      </c>
      <c r="P189" s="55" t="str">
        <f t="shared" si="42"/>
        <v/>
      </c>
      <c r="Q189" s="26" t="str">
        <f t="shared" si="43"/>
        <v/>
      </c>
      <c r="R189" s="73" t="str">
        <f t="shared" si="44"/>
        <v/>
      </c>
      <c r="S189" s="46" t="str">
        <f t="shared" si="45"/>
        <v/>
      </c>
      <c r="T189" s="45" t="str">
        <f t="shared" si="46"/>
        <v/>
      </c>
      <c r="U189" s="45" t="str">
        <f t="shared" si="47"/>
        <v/>
      </c>
      <c r="V189" s="46" t="str">
        <f t="shared" si="60"/>
        <v/>
      </c>
      <c r="W189" s="45" t="str">
        <f t="shared" si="48"/>
        <v/>
      </c>
      <c r="X189" s="24" t="str">
        <f t="shared" si="49"/>
        <v/>
      </c>
      <c r="Y189" s="73" t="str">
        <f t="shared" si="50"/>
        <v/>
      </c>
      <c r="Z189" s="26" t="str">
        <f t="shared" si="51"/>
        <v/>
      </c>
      <c r="AA189" s="26" t="str">
        <f t="shared" si="52"/>
        <v/>
      </c>
      <c r="AB189" s="26" t="str">
        <f t="shared" si="53"/>
        <v/>
      </c>
      <c r="AC189" s="26" t="str">
        <f t="shared" si="61"/>
        <v/>
      </c>
      <c r="AD189" s="26" t="str">
        <f t="shared" si="54"/>
        <v/>
      </c>
      <c r="AE189" s="26" t="str">
        <f t="shared" si="55"/>
        <v/>
      </c>
      <c r="AF189" s="73" t="str">
        <f t="shared" si="56"/>
        <v/>
      </c>
    </row>
    <row r="190" spans="1:32" ht="24" x14ac:dyDescent="0.55000000000000004">
      <c r="A190" s="13" t="str">
        <f t="shared" si="35"/>
        <v>/* 21 */   [ac("", "cp0","")],</v>
      </c>
      <c r="B190" s="13">
        <f t="shared" si="62"/>
        <v>21</v>
      </c>
      <c r="C190" s="14" t="str">
        <f t="shared" si="36"/>
        <v/>
      </c>
      <c r="D190" s="14" t="str">
        <f t="shared" si="37"/>
        <v/>
      </c>
      <c r="E190" s="72" t="s">
        <v>1211</v>
      </c>
      <c r="F190" s="38" t="str">
        <f t="shared" si="38"/>
        <v/>
      </c>
      <c r="G190" s="44" t="s">
        <v>1212</v>
      </c>
      <c r="H190" s="38" t="str">
        <f t="shared" si="57"/>
        <v/>
      </c>
      <c r="I190" s="44" t="s">
        <v>1213</v>
      </c>
      <c r="J190" s="21" t="str">
        <f>IF(F147="","",F147)</f>
        <v/>
      </c>
      <c r="K190" s="73" t="str">
        <f t="shared" si="58"/>
        <v/>
      </c>
      <c r="L190" s="47" t="str">
        <f t="shared" si="39"/>
        <v/>
      </c>
      <c r="M190" s="52" t="str">
        <f t="shared" si="40"/>
        <v/>
      </c>
      <c r="N190" s="53" t="str">
        <f t="shared" si="41"/>
        <v/>
      </c>
      <c r="O190" s="47" t="str">
        <f t="shared" si="59"/>
        <v/>
      </c>
      <c r="P190" s="53" t="str">
        <f t="shared" si="42"/>
        <v/>
      </c>
      <c r="Q190" s="25" t="str">
        <f t="shared" si="43"/>
        <v/>
      </c>
      <c r="R190" s="73" t="str">
        <f t="shared" si="44"/>
        <v/>
      </c>
      <c r="S190" s="38" t="str">
        <f t="shared" si="45"/>
        <v/>
      </c>
      <c r="T190" s="44" t="str">
        <f t="shared" si="46"/>
        <v/>
      </c>
      <c r="U190" s="44" t="str">
        <f t="shared" si="47"/>
        <v/>
      </c>
      <c r="V190" s="38" t="str">
        <f t="shared" si="60"/>
        <v/>
      </c>
      <c r="W190" s="44" t="str">
        <f t="shared" si="48"/>
        <v/>
      </c>
      <c r="X190" s="21" t="str">
        <f t="shared" si="49"/>
        <v/>
      </c>
      <c r="Y190" s="73" t="str">
        <f t="shared" si="50"/>
        <v/>
      </c>
      <c r="Z190" s="25" t="str">
        <f t="shared" si="51"/>
        <v/>
      </c>
      <c r="AA190" s="25" t="str">
        <f t="shared" si="52"/>
        <v/>
      </c>
      <c r="AB190" s="25" t="str">
        <f t="shared" si="53"/>
        <v/>
      </c>
      <c r="AC190" s="25" t="str">
        <f t="shared" si="61"/>
        <v/>
      </c>
      <c r="AD190" s="25" t="str">
        <f t="shared" si="54"/>
        <v/>
      </c>
      <c r="AE190" s="25" t="str">
        <f t="shared" si="55"/>
        <v/>
      </c>
      <c r="AF190" s="73" t="str">
        <f t="shared" si="56"/>
        <v/>
      </c>
    </row>
    <row r="191" spans="1:32" ht="24" x14ac:dyDescent="0.55000000000000004">
      <c r="A191" s="13" t="str">
        <f t="shared" si="35"/>
        <v>/* 22 */   [ac("", "cp0","")],</v>
      </c>
      <c r="B191" s="13">
        <f t="shared" si="62"/>
        <v>22</v>
      </c>
      <c r="C191" s="14" t="str">
        <f t="shared" si="36"/>
        <v/>
      </c>
      <c r="D191" s="14" t="str">
        <f t="shared" si="37"/>
        <v/>
      </c>
      <c r="E191" s="72" t="s">
        <v>1211</v>
      </c>
      <c r="F191" s="46" t="str">
        <f t="shared" si="38"/>
        <v/>
      </c>
      <c r="G191" s="45" t="s">
        <v>1212</v>
      </c>
      <c r="H191" s="46" t="str">
        <f t="shared" si="57"/>
        <v/>
      </c>
      <c r="I191" s="45" t="s">
        <v>1213</v>
      </c>
      <c r="J191" s="24" t="str">
        <f t="shared" ref="J191" si="72">IF(F148="","",F148)</f>
        <v/>
      </c>
      <c r="K191" s="73" t="str">
        <f t="shared" si="58"/>
        <v/>
      </c>
      <c r="L191" s="48" t="str">
        <f t="shared" si="39"/>
        <v/>
      </c>
      <c r="M191" s="54" t="str">
        <f t="shared" si="40"/>
        <v/>
      </c>
      <c r="N191" s="55" t="str">
        <f t="shared" si="41"/>
        <v/>
      </c>
      <c r="O191" s="48" t="str">
        <f t="shared" si="59"/>
        <v/>
      </c>
      <c r="P191" s="55" t="str">
        <f t="shared" si="42"/>
        <v/>
      </c>
      <c r="Q191" s="26" t="str">
        <f t="shared" si="43"/>
        <v/>
      </c>
      <c r="R191" s="73" t="str">
        <f t="shared" si="44"/>
        <v/>
      </c>
      <c r="S191" s="46" t="str">
        <f t="shared" si="45"/>
        <v/>
      </c>
      <c r="T191" s="45" t="str">
        <f t="shared" si="46"/>
        <v/>
      </c>
      <c r="U191" s="45" t="str">
        <f t="shared" si="47"/>
        <v/>
      </c>
      <c r="V191" s="46" t="str">
        <f t="shared" si="60"/>
        <v/>
      </c>
      <c r="W191" s="45" t="str">
        <f t="shared" si="48"/>
        <v/>
      </c>
      <c r="X191" s="24" t="str">
        <f t="shared" si="49"/>
        <v/>
      </c>
      <c r="Y191" s="73" t="str">
        <f t="shared" si="50"/>
        <v/>
      </c>
      <c r="Z191" s="26" t="str">
        <f t="shared" si="51"/>
        <v/>
      </c>
      <c r="AA191" s="26" t="str">
        <f t="shared" si="52"/>
        <v/>
      </c>
      <c r="AB191" s="26" t="str">
        <f t="shared" si="53"/>
        <v/>
      </c>
      <c r="AC191" s="26" t="str">
        <f t="shared" si="61"/>
        <v/>
      </c>
      <c r="AD191" s="26" t="str">
        <f t="shared" si="54"/>
        <v/>
      </c>
      <c r="AE191" s="26" t="str">
        <f t="shared" si="55"/>
        <v/>
      </c>
      <c r="AF191" s="73" t="str">
        <f t="shared" si="56"/>
        <v/>
      </c>
    </row>
    <row r="192" spans="1:32" ht="24" x14ac:dyDescent="0.55000000000000004">
      <c r="A192" s="13" t="str">
        <f t="shared" si="35"/>
        <v>/* 23 */   [ac("", "cp0","")],</v>
      </c>
      <c r="B192" s="13">
        <f t="shared" si="62"/>
        <v>23</v>
      </c>
      <c r="C192" s="14" t="str">
        <f t="shared" si="36"/>
        <v/>
      </c>
      <c r="D192" s="14" t="str">
        <f t="shared" si="37"/>
        <v/>
      </c>
      <c r="E192" s="72" t="s">
        <v>1211</v>
      </c>
      <c r="F192" s="38" t="str">
        <f t="shared" si="38"/>
        <v/>
      </c>
      <c r="G192" s="44" t="s">
        <v>1212</v>
      </c>
      <c r="H192" s="38" t="str">
        <f t="shared" si="57"/>
        <v/>
      </c>
      <c r="I192" s="44" t="s">
        <v>1213</v>
      </c>
      <c r="J192" s="21" t="str">
        <f>IF(F149="","",F149)</f>
        <v/>
      </c>
      <c r="K192" s="73" t="str">
        <f t="shared" si="58"/>
        <v/>
      </c>
      <c r="L192" s="47" t="str">
        <f t="shared" si="39"/>
        <v/>
      </c>
      <c r="M192" s="52" t="str">
        <f t="shared" si="40"/>
        <v/>
      </c>
      <c r="N192" s="53" t="str">
        <f t="shared" si="41"/>
        <v/>
      </c>
      <c r="O192" s="47" t="str">
        <f t="shared" si="59"/>
        <v/>
      </c>
      <c r="P192" s="53" t="str">
        <f t="shared" si="42"/>
        <v/>
      </c>
      <c r="Q192" s="25" t="str">
        <f t="shared" si="43"/>
        <v/>
      </c>
      <c r="R192" s="73" t="str">
        <f t="shared" si="44"/>
        <v/>
      </c>
      <c r="S192" s="38" t="str">
        <f t="shared" si="45"/>
        <v/>
      </c>
      <c r="T192" s="44" t="str">
        <f t="shared" si="46"/>
        <v/>
      </c>
      <c r="U192" s="44" t="str">
        <f t="shared" si="47"/>
        <v/>
      </c>
      <c r="V192" s="38" t="str">
        <f t="shared" si="60"/>
        <v/>
      </c>
      <c r="W192" s="44" t="str">
        <f t="shared" si="48"/>
        <v/>
      </c>
      <c r="X192" s="21" t="str">
        <f t="shared" si="49"/>
        <v/>
      </c>
      <c r="Y192" s="73" t="str">
        <f t="shared" si="50"/>
        <v/>
      </c>
      <c r="Z192" s="25" t="str">
        <f t="shared" si="51"/>
        <v/>
      </c>
      <c r="AA192" s="25" t="str">
        <f t="shared" si="52"/>
        <v/>
      </c>
      <c r="AB192" s="25" t="str">
        <f t="shared" si="53"/>
        <v/>
      </c>
      <c r="AC192" s="25" t="str">
        <f t="shared" si="61"/>
        <v/>
      </c>
      <c r="AD192" s="25" t="str">
        <f t="shared" si="54"/>
        <v/>
      </c>
      <c r="AE192" s="25" t="str">
        <f t="shared" si="55"/>
        <v/>
      </c>
      <c r="AF192" s="73" t="str">
        <f t="shared" si="56"/>
        <v/>
      </c>
    </row>
    <row r="193" spans="1:32" ht="24" x14ac:dyDescent="0.55000000000000004">
      <c r="A193" s="13" t="str">
        <f t="shared" si="35"/>
        <v>/* 24 */   [ac("", "cp0","")],</v>
      </c>
      <c r="B193" s="13">
        <f t="shared" si="62"/>
        <v>24</v>
      </c>
      <c r="C193" s="14" t="str">
        <f t="shared" si="36"/>
        <v/>
      </c>
      <c r="D193" s="14" t="str">
        <f t="shared" si="37"/>
        <v/>
      </c>
      <c r="E193" s="72" t="s">
        <v>1211</v>
      </c>
      <c r="F193" s="46" t="str">
        <f t="shared" si="38"/>
        <v/>
      </c>
      <c r="G193" s="45" t="s">
        <v>1212</v>
      </c>
      <c r="H193" s="46" t="str">
        <f t="shared" si="57"/>
        <v/>
      </c>
      <c r="I193" s="45" t="s">
        <v>1213</v>
      </c>
      <c r="J193" s="24" t="str">
        <f t="shared" ref="J193" si="73">IF(F150="","",F150)</f>
        <v/>
      </c>
      <c r="K193" s="73" t="str">
        <f t="shared" si="58"/>
        <v/>
      </c>
      <c r="L193" s="48" t="str">
        <f t="shared" si="39"/>
        <v/>
      </c>
      <c r="M193" s="54" t="str">
        <f t="shared" si="40"/>
        <v/>
      </c>
      <c r="N193" s="55" t="str">
        <f t="shared" si="41"/>
        <v/>
      </c>
      <c r="O193" s="48" t="str">
        <f t="shared" si="59"/>
        <v/>
      </c>
      <c r="P193" s="55" t="str">
        <f t="shared" si="42"/>
        <v/>
      </c>
      <c r="Q193" s="26" t="str">
        <f t="shared" si="43"/>
        <v/>
      </c>
      <c r="R193" s="73" t="str">
        <f t="shared" si="44"/>
        <v/>
      </c>
      <c r="S193" s="46" t="str">
        <f t="shared" si="45"/>
        <v/>
      </c>
      <c r="T193" s="45" t="str">
        <f t="shared" si="46"/>
        <v/>
      </c>
      <c r="U193" s="45" t="str">
        <f t="shared" si="47"/>
        <v/>
      </c>
      <c r="V193" s="46" t="str">
        <f t="shared" si="60"/>
        <v/>
      </c>
      <c r="W193" s="45" t="str">
        <f t="shared" si="48"/>
        <v/>
      </c>
      <c r="X193" s="24" t="str">
        <f t="shared" si="49"/>
        <v/>
      </c>
      <c r="Y193" s="73" t="str">
        <f t="shared" si="50"/>
        <v/>
      </c>
      <c r="Z193" s="26" t="str">
        <f t="shared" si="51"/>
        <v/>
      </c>
      <c r="AA193" s="26" t="str">
        <f t="shared" si="52"/>
        <v/>
      </c>
      <c r="AB193" s="26" t="str">
        <f t="shared" si="53"/>
        <v/>
      </c>
      <c r="AC193" s="26" t="str">
        <f t="shared" si="61"/>
        <v/>
      </c>
      <c r="AD193" s="26" t="str">
        <f t="shared" si="54"/>
        <v/>
      </c>
      <c r="AE193" s="26" t="str">
        <f t="shared" si="55"/>
        <v/>
      </c>
      <c r="AF193" s="73" t="str">
        <f t="shared" si="56"/>
        <v/>
      </c>
    </row>
    <row r="194" spans="1:32" ht="24" x14ac:dyDescent="0.55000000000000004">
      <c r="A194" s="13" t="str">
        <f t="shared" si="35"/>
        <v>/* 25 */   [ac("", "cp0","")],</v>
      </c>
      <c r="B194" s="13">
        <f t="shared" si="62"/>
        <v>25</v>
      </c>
      <c r="C194" s="14" t="str">
        <f t="shared" si="36"/>
        <v/>
      </c>
      <c r="D194" s="14" t="str">
        <f t="shared" si="37"/>
        <v/>
      </c>
      <c r="E194" s="72" t="s">
        <v>1211</v>
      </c>
      <c r="F194" s="38" t="str">
        <f t="shared" si="38"/>
        <v/>
      </c>
      <c r="G194" s="44" t="s">
        <v>1212</v>
      </c>
      <c r="H194" s="38" t="str">
        <f t="shared" si="57"/>
        <v/>
      </c>
      <c r="I194" s="44" t="s">
        <v>1213</v>
      </c>
      <c r="J194" s="21" t="str">
        <f>IF(F151="","",F151)</f>
        <v/>
      </c>
      <c r="K194" s="73" t="str">
        <f t="shared" si="58"/>
        <v/>
      </c>
      <c r="L194" s="47" t="str">
        <f t="shared" si="39"/>
        <v/>
      </c>
      <c r="M194" s="52" t="str">
        <f t="shared" si="40"/>
        <v/>
      </c>
      <c r="N194" s="53" t="str">
        <f t="shared" si="41"/>
        <v/>
      </c>
      <c r="O194" s="47" t="str">
        <f t="shared" si="59"/>
        <v/>
      </c>
      <c r="P194" s="53" t="str">
        <f t="shared" si="42"/>
        <v/>
      </c>
      <c r="Q194" s="25" t="str">
        <f t="shared" si="43"/>
        <v/>
      </c>
      <c r="R194" s="73" t="str">
        <f t="shared" si="44"/>
        <v/>
      </c>
      <c r="S194" s="38" t="str">
        <f t="shared" si="45"/>
        <v/>
      </c>
      <c r="T194" s="44" t="str">
        <f t="shared" si="46"/>
        <v/>
      </c>
      <c r="U194" s="44" t="str">
        <f t="shared" si="47"/>
        <v/>
      </c>
      <c r="V194" s="38" t="str">
        <f t="shared" si="60"/>
        <v/>
      </c>
      <c r="W194" s="44" t="str">
        <f t="shared" si="48"/>
        <v/>
      </c>
      <c r="X194" s="21" t="str">
        <f t="shared" si="49"/>
        <v/>
      </c>
      <c r="Y194" s="73" t="str">
        <f t="shared" si="50"/>
        <v/>
      </c>
      <c r="Z194" s="25" t="str">
        <f t="shared" si="51"/>
        <v/>
      </c>
      <c r="AA194" s="25" t="str">
        <f t="shared" si="52"/>
        <v/>
      </c>
      <c r="AB194" s="25" t="str">
        <f t="shared" si="53"/>
        <v/>
      </c>
      <c r="AC194" s="25" t="str">
        <f t="shared" si="61"/>
        <v/>
      </c>
      <c r="AD194" s="25" t="str">
        <f t="shared" si="54"/>
        <v/>
      </c>
      <c r="AE194" s="25" t="str">
        <f t="shared" si="55"/>
        <v/>
      </c>
      <c r="AF194" s="73" t="str">
        <f t="shared" si="56"/>
        <v/>
      </c>
    </row>
    <row r="195" spans="1:32" ht="24" x14ac:dyDescent="0.55000000000000004">
      <c r="A195" s="13" t="str">
        <f t="shared" si="35"/>
        <v>/* 26 */   [ac("", "cp0","")],</v>
      </c>
      <c r="B195" s="13">
        <f t="shared" si="62"/>
        <v>26</v>
      </c>
      <c r="C195" s="14" t="str">
        <f t="shared" si="36"/>
        <v/>
      </c>
      <c r="D195" s="14" t="str">
        <f t="shared" si="37"/>
        <v/>
      </c>
      <c r="E195" s="72" t="s">
        <v>1211</v>
      </c>
      <c r="F195" s="46" t="str">
        <f t="shared" si="38"/>
        <v/>
      </c>
      <c r="G195" s="45" t="s">
        <v>1212</v>
      </c>
      <c r="H195" s="46" t="str">
        <f t="shared" si="57"/>
        <v/>
      </c>
      <c r="I195" s="45" t="s">
        <v>1213</v>
      </c>
      <c r="J195" s="24" t="str">
        <f t="shared" ref="J195:J210" si="74">IF(F152="","",F152)</f>
        <v/>
      </c>
      <c r="K195" s="73" t="str">
        <f t="shared" si="58"/>
        <v/>
      </c>
      <c r="L195" s="48" t="str">
        <f t="shared" si="39"/>
        <v/>
      </c>
      <c r="M195" s="54" t="str">
        <f t="shared" si="40"/>
        <v/>
      </c>
      <c r="N195" s="55" t="str">
        <f t="shared" si="41"/>
        <v/>
      </c>
      <c r="O195" s="48" t="str">
        <f t="shared" si="59"/>
        <v/>
      </c>
      <c r="P195" s="55" t="str">
        <f t="shared" si="42"/>
        <v/>
      </c>
      <c r="Q195" s="26" t="str">
        <f t="shared" si="43"/>
        <v/>
      </c>
      <c r="R195" s="73" t="str">
        <f t="shared" si="44"/>
        <v/>
      </c>
      <c r="S195" s="46" t="str">
        <f t="shared" si="45"/>
        <v/>
      </c>
      <c r="T195" s="45" t="str">
        <f t="shared" si="46"/>
        <v/>
      </c>
      <c r="U195" s="45" t="str">
        <f t="shared" si="47"/>
        <v/>
      </c>
      <c r="V195" s="46" t="str">
        <f t="shared" si="60"/>
        <v/>
      </c>
      <c r="W195" s="45" t="str">
        <f t="shared" si="48"/>
        <v/>
      </c>
      <c r="X195" s="24" t="str">
        <f t="shared" si="49"/>
        <v/>
      </c>
      <c r="Y195" s="73" t="str">
        <f t="shared" si="50"/>
        <v/>
      </c>
      <c r="Z195" s="26" t="str">
        <f t="shared" si="51"/>
        <v/>
      </c>
      <c r="AA195" s="26" t="str">
        <f t="shared" si="52"/>
        <v/>
      </c>
      <c r="AB195" s="26" t="str">
        <f t="shared" si="53"/>
        <v/>
      </c>
      <c r="AC195" s="26" t="str">
        <f t="shared" si="61"/>
        <v/>
      </c>
      <c r="AD195" s="26" t="str">
        <f t="shared" si="54"/>
        <v/>
      </c>
      <c r="AE195" s="26" t="str">
        <f t="shared" si="55"/>
        <v/>
      </c>
      <c r="AF195" s="73" t="str">
        <f t="shared" si="56"/>
        <v/>
      </c>
    </row>
    <row r="196" spans="1:32" ht="24" x14ac:dyDescent="0.55000000000000004">
      <c r="A196" s="13" t="str">
        <f t="shared" si="35"/>
        <v>/* 27 */   [ac("", "cp0","")],</v>
      </c>
      <c r="B196" s="13">
        <f t="shared" si="62"/>
        <v>27</v>
      </c>
      <c r="C196" s="14" t="str">
        <f t="shared" si="36"/>
        <v/>
      </c>
      <c r="D196" s="14" t="str">
        <f t="shared" si="37"/>
        <v/>
      </c>
      <c r="E196" s="72" t="s">
        <v>1211</v>
      </c>
      <c r="F196" s="46" t="str">
        <f t="shared" si="38"/>
        <v/>
      </c>
      <c r="G196" s="45" t="s">
        <v>1212</v>
      </c>
      <c r="H196" s="46" t="str">
        <f t="shared" si="57"/>
        <v/>
      </c>
      <c r="I196" s="45" t="s">
        <v>1213</v>
      </c>
      <c r="J196" s="24" t="str">
        <f t="shared" si="74"/>
        <v/>
      </c>
      <c r="K196" s="73" t="str">
        <f t="shared" si="58"/>
        <v/>
      </c>
      <c r="L196" s="48" t="str">
        <f t="shared" si="39"/>
        <v/>
      </c>
      <c r="M196" s="54" t="str">
        <f t="shared" si="40"/>
        <v/>
      </c>
      <c r="N196" s="55" t="str">
        <f t="shared" si="41"/>
        <v/>
      </c>
      <c r="O196" s="48" t="str">
        <f t="shared" si="59"/>
        <v/>
      </c>
      <c r="P196" s="55" t="str">
        <f t="shared" si="42"/>
        <v/>
      </c>
      <c r="Q196" s="26" t="str">
        <f t="shared" si="43"/>
        <v/>
      </c>
      <c r="R196" s="73" t="str">
        <f t="shared" si="44"/>
        <v/>
      </c>
      <c r="S196" s="46" t="str">
        <f t="shared" si="45"/>
        <v/>
      </c>
      <c r="T196" s="45" t="str">
        <f t="shared" si="46"/>
        <v/>
      </c>
      <c r="U196" s="45" t="str">
        <f t="shared" si="47"/>
        <v/>
      </c>
      <c r="V196" s="46" t="str">
        <f t="shared" si="60"/>
        <v/>
      </c>
      <c r="W196" s="45" t="str">
        <f t="shared" si="48"/>
        <v/>
      </c>
      <c r="X196" s="24" t="str">
        <f t="shared" si="49"/>
        <v/>
      </c>
      <c r="Y196" s="73" t="str">
        <f t="shared" si="50"/>
        <v/>
      </c>
      <c r="Z196" s="26" t="str">
        <f t="shared" si="51"/>
        <v/>
      </c>
      <c r="AA196" s="26" t="str">
        <f t="shared" si="52"/>
        <v/>
      </c>
      <c r="AB196" s="26" t="str">
        <f t="shared" si="53"/>
        <v/>
      </c>
      <c r="AC196" s="26" t="str">
        <f t="shared" si="61"/>
        <v/>
      </c>
      <c r="AD196" s="26" t="str">
        <f t="shared" si="54"/>
        <v/>
      </c>
      <c r="AE196" s="26" t="str">
        <f t="shared" si="55"/>
        <v/>
      </c>
      <c r="AF196" s="73" t="str">
        <f t="shared" si="56"/>
        <v/>
      </c>
    </row>
    <row r="197" spans="1:32" ht="24" x14ac:dyDescent="0.55000000000000004">
      <c r="A197" s="13" t="str">
        <f t="shared" si="35"/>
        <v>/* 28 */   [ac("", "cp0","")],</v>
      </c>
      <c r="B197" s="13">
        <f t="shared" si="62"/>
        <v>28</v>
      </c>
      <c r="C197" s="14" t="str">
        <f t="shared" si="36"/>
        <v/>
      </c>
      <c r="D197" s="14" t="str">
        <f t="shared" si="37"/>
        <v/>
      </c>
      <c r="E197" s="72" t="s">
        <v>1211</v>
      </c>
      <c r="F197" s="46" t="str">
        <f t="shared" si="38"/>
        <v/>
      </c>
      <c r="G197" s="45" t="s">
        <v>1212</v>
      </c>
      <c r="H197" s="46" t="str">
        <f t="shared" si="57"/>
        <v/>
      </c>
      <c r="I197" s="45" t="s">
        <v>1213</v>
      </c>
      <c r="J197" s="24" t="str">
        <f t="shared" si="74"/>
        <v/>
      </c>
      <c r="K197" s="73" t="str">
        <f t="shared" si="58"/>
        <v/>
      </c>
      <c r="L197" s="48" t="str">
        <f t="shared" si="39"/>
        <v/>
      </c>
      <c r="M197" s="54" t="str">
        <f t="shared" si="40"/>
        <v/>
      </c>
      <c r="N197" s="55" t="str">
        <f t="shared" si="41"/>
        <v/>
      </c>
      <c r="O197" s="48" t="str">
        <f t="shared" si="59"/>
        <v/>
      </c>
      <c r="P197" s="55" t="str">
        <f t="shared" si="42"/>
        <v/>
      </c>
      <c r="Q197" s="26" t="str">
        <f t="shared" si="43"/>
        <v/>
      </c>
      <c r="R197" s="73" t="str">
        <f t="shared" si="44"/>
        <v/>
      </c>
      <c r="S197" s="46" t="str">
        <f t="shared" si="45"/>
        <v/>
      </c>
      <c r="T197" s="45" t="str">
        <f t="shared" si="46"/>
        <v/>
      </c>
      <c r="U197" s="45" t="str">
        <f t="shared" si="47"/>
        <v/>
      </c>
      <c r="V197" s="46" t="str">
        <f t="shared" si="60"/>
        <v/>
      </c>
      <c r="W197" s="45" t="str">
        <f t="shared" si="48"/>
        <v/>
      </c>
      <c r="X197" s="24" t="str">
        <f t="shared" si="49"/>
        <v/>
      </c>
      <c r="Y197" s="73" t="str">
        <f t="shared" si="50"/>
        <v/>
      </c>
      <c r="Z197" s="26" t="str">
        <f t="shared" si="51"/>
        <v/>
      </c>
      <c r="AA197" s="26" t="str">
        <f t="shared" si="52"/>
        <v/>
      </c>
      <c r="AB197" s="26" t="str">
        <f t="shared" si="53"/>
        <v/>
      </c>
      <c r="AC197" s="26" t="str">
        <f t="shared" si="61"/>
        <v/>
      </c>
      <c r="AD197" s="26" t="str">
        <f t="shared" si="54"/>
        <v/>
      </c>
      <c r="AE197" s="26" t="str">
        <f t="shared" si="55"/>
        <v/>
      </c>
      <c r="AF197" s="73" t="str">
        <f t="shared" si="56"/>
        <v/>
      </c>
    </row>
    <row r="198" spans="1:32" ht="24" x14ac:dyDescent="0.55000000000000004">
      <c r="A198" s="13" t="str">
        <f t="shared" si="35"/>
        <v>/* 29 */   [ac("", "cp0","")],</v>
      </c>
      <c r="B198" s="13">
        <f t="shared" si="62"/>
        <v>29</v>
      </c>
      <c r="C198" s="14" t="str">
        <f t="shared" si="36"/>
        <v/>
      </c>
      <c r="D198" s="14" t="str">
        <f t="shared" si="37"/>
        <v/>
      </c>
      <c r="E198" s="72" t="s">
        <v>1211</v>
      </c>
      <c r="F198" s="46" t="str">
        <f t="shared" si="38"/>
        <v/>
      </c>
      <c r="G198" s="45" t="s">
        <v>1212</v>
      </c>
      <c r="H198" s="46" t="str">
        <f t="shared" si="57"/>
        <v/>
      </c>
      <c r="I198" s="45" t="s">
        <v>1213</v>
      </c>
      <c r="J198" s="24" t="str">
        <f t="shared" si="74"/>
        <v/>
      </c>
      <c r="K198" s="73" t="str">
        <f t="shared" si="58"/>
        <v/>
      </c>
      <c r="L198" s="48" t="str">
        <f t="shared" si="39"/>
        <v/>
      </c>
      <c r="M198" s="54" t="str">
        <f t="shared" si="40"/>
        <v/>
      </c>
      <c r="N198" s="55" t="str">
        <f t="shared" si="41"/>
        <v/>
      </c>
      <c r="O198" s="48" t="str">
        <f t="shared" si="59"/>
        <v/>
      </c>
      <c r="P198" s="55" t="str">
        <f t="shared" si="42"/>
        <v/>
      </c>
      <c r="Q198" s="26" t="str">
        <f t="shared" si="43"/>
        <v/>
      </c>
      <c r="R198" s="73" t="str">
        <f t="shared" si="44"/>
        <v/>
      </c>
      <c r="S198" s="46" t="str">
        <f t="shared" si="45"/>
        <v/>
      </c>
      <c r="T198" s="45" t="str">
        <f t="shared" si="46"/>
        <v/>
      </c>
      <c r="U198" s="45" t="str">
        <f t="shared" si="47"/>
        <v/>
      </c>
      <c r="V198" s="46" t="str">
        <f t="shared" si="60"/>
        <v/>
      </c>
      <c r="W198" s="45" t="str">
        <f t="shared" si="48"/>
        <v/>
      </c>
      <c r="X198" s="24" t="str">
        <f t="shared" si="49"/>
        <v/>
      </c>
      <c r="Y198" s="73" t="str">
        <f t="shared" si="50"/>
        <v/>
      </c>
      <c r="Z198" s="26" t="str">
        <f t="shared" si="51"/>
        <v/>
      </c>
      <c r="AA198" s="26" t="str">
        <f t="shared" si="52"/>
        <v/>
      </c>
      <c r="AB198" s="26" t="str">
        <f t="shared" si="53"/>
        <v/>
      </c>
      <c r="AC198" s="26" t="str">
        <f t="shared" si="61"/>
        <v/>
      </c>
      <c r="AD198" s="26" t="str">
        <f t="shared" si="54"/>
        <v/>
      </c>
      <c r="AE198" s="26" t="str">
        <f t="shared" si="55"/>
        <v/>
      </c>
      <c r="AF198" s="73" t="str">
        <f t="shared" si="56"/>
        <v/>
      </c>
    </row>
    <row r="199" spans="1:32" ht="24" x14ac:dyDescent="0.55000000000000004">
      <c r="A199" s="13" t="str">
        <f t="shared" si="35"/>
        <v>/* 30 */   [ac("", "cp0","")],</v>
      </c>
      <c r="B199" s="13">
        <f t="shared" si="62"/>
        <v>30</v>
      </c>
      <c r="C199" s="14" t="str">
        <f t="shared" si="36"/>
        <v/>
      </c>
      <c r="D199" s="14" t="str">
        <f t="shared" si="37"/>
        <v/>
      </c>
      <c r="E199" s="72" t="s">
        <v>1211</v>
      </c>
      <c r="F199" s="46" t="str">
        <f t="shared" si="38"/>
        <v/>
      </c>
      <c r="G199" s="45" t="s">
        <v>1212</v>
      </c>
      <c r="H199" s="46" t="str">
        <f t="shared" si="57"/>
        <v/>
      </c>
      <c r="I199" s="45" t="s">
        <v>1213</v>
      </c>
      <c r="J199" s="24" t="str">
        <f t="shared" si="74"/>
        <v/>
      </c>
      <c r="K199" s="73" t="str">
        <f t="shared" si="58"/>
        <v/>
      </c>
      <c r="L199" s="48" t="str">
        <f t="shared" si="39"/>
        <v/>
      </c>
      <c r="M199" s="54" t="str">
        <f t="shared" si="40"/>
        <v/>
      </c>
      <c r="N199" s="55" t="str">
        <f t="shared" si="41"/>
        <v/>
      </c>
      <c r="O199" s="48" t="str">
        <f t="shared" si="59"/>
        <v/>
      </c>
      <c r="P199" s="55" t="str">
        <f t="shared" si="42"/>
        <v/>
      </c>
      <c r="Q199" s="26" t="str">
        <f t="shared" si="43"/>
        <v/>
      </c>
      <c r="R199" s="73" t="str">
        <f t="shared" si="44"/>
        <v/>
      </c>
      <c r="S199" s="46" t="str">
        <f t="shared" si="45"/>
        <v/>
      </c>
      <c r="T199" s="45" t="str">
        <f t="shared" si="46"/>
        <v/>
      </c>
      <c r="U199" s="45" t="str">
        <f t="shared" si="47"/>
        <v/>
      </c>
      <c r="V199" s="46" t="str">
        <f t="shared" si="60"/>
        <v/>
      </c>
      <c r="W199" s="45" t="str">
        <f t="shared" si="48"/>
        <v/>
      </c>
      <c r="X199" s="24" t="str">
        <f t="shared" si="49"/>
        <v/>
      </c>
      <c r="Y199" s="73" t="str">
        <f t="shared" si="50"/>
        <v/>
      </c>
      <c r="Z199" s="26" t="str">
        <f t="shared" si="51"/>
        <v/>
      </c>
      <c r="AA199" s="26" t="str">
        <f t="shared" si="52"/>
        <v/>
      </c>
      <c r="AB199" s="26" t="str">
        <f t="shared" si="53"/>
        <v/>
      </c>
      <c r="AC199" s="26" t="str">
        <f t="shared" si="61"/>
        <v/>
      </c>
      <c r="AD199" s="26" t="str">
        <f t="shared" si="54"/>
        <v/>
      </c>
      <c r="AE199" s="26" t="str">
        <f t="shared" si="55"/>
        <v/>
      </c>
      <c r="AF199" s="73" t="str">
        <f t="shared" si="56"/>
        <v/>
      </c>
    </row>
    <row r="200" spans="1:32" ht="24" x14ac:dyDescent="0.55000000000000004">
      <c r="A200" s="13" t="str">
        <f t="shared" si="35"/>
        <v>/* 31 */   [ac("", "cp0","")],</v>
      </c>
      <c r="B200" s="13">
        <f t="shared" si="62"/>
        <v>31</v>
      </c>
      <c r="C200" s="14" t="str">
        <f t="shared" si="36"/>
        <v/>
      </c>
      <c r="D200" s="14" t="str">
        <f t="shared" si="37"/>
        <v/>
      </c>
      <c r="E200" s="72" t="s">
        <v>1211</v>
      </c>
      <c r="F200" s="46" t="str">
        <f t="shared" si="38"/>
        <v/>
      </c>
      <c r="G200" s="45" t="s">
        <v>1212</v>
      </c>
      <c r="H200" s="46" t="str">
        <f t="shared" si="57"/>
        <v/>
      </c>
      <c r="I200" s="45" t="s">
        <v>1213</v>
      </c>
      <c r="J200" s="24" t="str">
        <f t="shared" si="74"/>
        <v/>
      </c>
      <c r="K200" s="73" t="str">
        <f t="shared" si="58"/>
        <v/>
      </c>
      <c r="L200" s="48" t="str">
        <f t="shared" si="39"/>
        <v/>
      </c>
      <c r="M200" s="54" t="str">
        <f t="shared" si="40"/>
        <v/>
      </c>
      <c r="N200" s="55" t="str">
        <f t="shared" si="41"/>
        <v/>
      </c>
      <c r="O200" s="48" t="str">
        <f t="shared" si="59"/>
        <v/>
      </c>
      <c r="P200" s="55" t="str">
        <f t="shared" si="42"/>
        <v/>
      </c>
      <c r="Q200" s="26" t="str">
        <f t="shared" si="43"/>
        <v/>
      </c>
      <c r="R200" s="73" t="str">
        <f t="shared" si="44"/>
        <v/>
      </c>
      <c r="S200" s="46" t="str">
        <f t="shared" si="45"/>
        <v/>
      </c>
      <c r="T200" s="45" t="str">
        <f t="shared" si="46"/>
        <v/>
      </c>
      <c r="U200" s="45" t="str">
        <f t="shared" si="47"/>
        <v/>
      </c>
      <c r="V200" s="46" t="str">
        <f t="shared" si="60"/>
        <v/>
      </c>
      <c r="W200" s="45" t="str">
        <f t="shared" si="48"/>
        <v/>
      </c>
      <c r="X200" s="24" t="str">
        <f t="shared" si="49"/>
        <v/>
      </c>
      <c r="Y200" s="73" t="str">
        <f t="shared" si="50"/>
        <v/>
      </c>
      <c r="Z200" s="26" t="str">
        <f t="shared" si="51"/>
        <v/>
      </c>
      <c r="AA200" s="26" t="str">
        <f t="shared" si="52"/>
        <v/>
      </c>
      <c r="AB200" s="26" t="str">
        <f t="shared" si="53"/>
        <v/>
      </c>
      <c r="AC200" s="26" t="str">
        <f t="shared" si="61"/>
        <v/>
      </c>
      <c r="AD200" s="26" t="str">
        <f t="shared" si="54"/>
        <v/>
      </c>
      <c r="AE200" s="26" t="str">
        <f t="shared" si="55"/>
        <v/>
      </c>
      <c r="AF200" s="73" t="str">
        <f t="shared" si="56"/>
        <v/>
      </c>
    </row>
    <row r="201" spans="1:32" ht="24" x14ac:dyDescent="0.55000000000000004">
      <c r="A201" s="13" t="str">
        <f t="shared" si="35"/>
        <v>/* 32 */   [ac("", "cp0","")],</v>
      </c>
      <c r="B201" s="13">
        <f t="shared" si="62"/>
        <v>32</v>
      </c>
      <c r="C201" s="14" t="str">
        <f t="shared" si="36"/>
        <v/>
      </c>
      <c r="D201" s="14" t="str">
        <f t="shared" si="37"/>
        <v/>
      </c>
      <c r="E201" s="72" t="s">
        <v>1211</v>
      </c>
      <c r="F201" s="46" t="str">
        <f t="shared" si="38"/>
        <v/>
      </c>
      <c r="G201" s="45" t="s">
        <v>1212</v>
      </c>
      <c r="H201" s="46" t="str">
        <f t="shared" si="57"/>
        <v/>
      </c>
      <c r="I201" s="45" t="s">
        <v>1213</v>
      </c>
      <c r="J201" s="24" t="str">
        <f t="shared" si="74"/>
        <v/>
      </c>
      <c r="K201" s="73" t="str">
        <f t="shared" si="58"/>
        <v/>
      </c>
      <c r="L201" s="48" t="str">
        <f t="shared" si="39"/>
        <v/>
      </c>
      <c r="M201" s="54" t="str">
        <f t="shared" si="40"/>
        <v/>
      </c>
      <c r="N201" s="55" t="str">
        <f t="shared" si="41"/>
        <v/>
      </c>
      <c r="O201" s="48" t="str">
        <f t="shared" si="59"/>
        <v/>
      </c>
      <c r="P201" s="55" t="str">
        <f t="shared" si="42"/>
        <v/>
      </c>
      <c r="Q201" s="26" t="str">
        <f t="shared" si="43"/>
        <v/>
      </c>
      <c r="R201" s="73" t="str">
        <f t="shared" si="44"/>
        <v/>
      </c>
      <c r="S201" s="46" t="str">
        <f t="shared" si="45"/>
        <v/>
      </c>
      <c r="T201" s="45" t="str">
        <f t="shared" si="46"/>
        <v/>
      </c>
      <c r="U201" s="45" t="str">
        <f t="shared" si="47"/>
        <v/>
      </c>
      <c r="V201" s="46" t="str">
        <f t="shared" si="60"/>
        <v/>
      </c>
      <c r="W201" s="45" t="str">
        <f t="shared" si="48"/>
        <v/>
      </c>
      <c r="X201" s="24" t="str">
        <f t="shared" si="49"/>
        <v/>
      </c>
      <c r="Y201" s="73" t="str">
        <f t="shared" si="50"/>
        <v/>
      </c>
      <c r="Z201" s="26" t="str">
        <f t="shared" si="51"/>
        <v/>
      </c>
      <c r="AA201" s="26" t="str">
        <f t="shared" si="52"/>
        <v/>
      </c>
      <c r="AB201" s="26" t="str">
        <f t="shared" si="53"/>
        <v/>
      </c>
      <c r="AC201" s="26" t="str">
        <f t="shared" si="61"/>
        <v/>
      </c>
      <c r="AD201" s="26" t="str">
        <f t="shared" si="54"/>
        <v/>
      </c>
      <c r="AE201" s="26" t="str">
        <f t="shared" si="55"/>
        <v/>
      </c>
      <c r="AF201" s="73" t="str">
        <f t="shared" si="56"/>
        <v/>
      </c>
    </row>
    <row r="202" spans="1:32" ht="24" x14ac:dyDescent="0.55000000000000004">
      <c r="A202" s="13" t="str">
        <f t="shared" si="35"/>
        <v>/* 33 */   [ac("", "cp0","")],</v>
      </c>
      <c r="B202" s="13">
        <f t="shared" si="62"/>
        <v>33</v>
      </c>
      <c r="C202" s="14" t="str">
        <f t="shared" si="36"/>
        <v/>
      </c>
      <c r="D202" s="14" t="str">
        <f t="shared" si="37"/>
        <v/>
      </c>
      <c r="E202" s="72" t="s">
        <v>1211</v>
      </c>
      <c r="F202" s="46" t="str">
        <f t="shared" si="38"/>
        <v/>
      </c>
      <c r="G202" s="45" t="s">
        <v>1212</v>
      </c>
      <c r="H202" s="46" t="str">
        <f t="shared" si="57"/>
        <v/>
      </c>
      <c r="I202" s="45" t="s">
        <v>1213</v>
      </c>
      <c r="J202" s="24" t="str">
        <f t="shared" si="74"/>
        <v/>
      </c>
      <c r="K202" s="73" t="str">
        <f t="shared" si="58"/>
        <v/>
      </c>
      <c r="L202" s="48" t="str">
        <f t="shared" si="39"/>
        <v/>
      </c>
      <c r="M202" s="54" t="str">
        <f t="shared" si="40"/>
        <v/>
      </c>
      <c r="N202" s="55" t="str">
        <f t="shared" si="41"/>
        <v/>
      </c>
      <c r="O202" s="48" t="str">
        <f t="shared" si="59"/>
        <v/>
      </c>
      <c r="P202" s="55" t="str">
        <f t="shared" si="42"/>
        <v/>
      </c>
      <c r="Q202" s="26" t="str">
        <f t="shared" si="43"/>
        <v/>
      </c>
      <c r="R202" s="73" t="str">
        <f t="shared" si="44"/>
        <v/>
      </c>
      <c r="S202" s="46" t="str">
        <f t="shared" si="45"/>
        <v/>
      </c>
      <c r="T202" s="45" t="str">
        <f t="shared" si="46"/>
        <v/>
      </c>
      <c r="U202" s="45" t="str">
        <f t="shared" si="47"/>
        <v/>
      </c>
      <c r="V202" s="46" t="str">
        <f t="shared" si="60"/>
        <v/>
      </c>
      <c r="W202" s="45" t="str">
        <f t="shared" si="48"/>
        <v/>
      </c>
      <c r="X202" s="24" t="str">
        <f t="shared" si="49"/>
        <v/>
      </c>
      <c r="Y202" s="73" t="str">
        <f t="shared" si="50"/>
        <v/>
      </c>
      <c r="Z202" s="26" t="str">
        <f t="shared" si="51"/>
        <v/>
      </c>
      <c r="AA202" s="26" t="str">
        <f t="shared" si="52"/>
        <v/>
      </c>
      <c r="AB202" s="26" t="str">
        <f t="shared" si="53"/>
        <v/>
      </c>
      <c r="AC202" s="26" t="str">
        <f t="shared" si="61"/>
        <v/>
      </c>
      <c r="AD202" s="26" t="str">
        <f t="shared" si="54"/>
        <v/>
      </c>
      <c r="AE202" s="26" t="str">
        <f t="shared" si="55"/>
        <v/>
      </c>
      <c r="AF202" s="73" t="str">
        <f t="shared" si="56"/>
        <v/>
      </c>
    </row>
    <row r="203" spans="1:32" ht="24" x14ac:dyDescent="0.55000000000000004">
      <c r="A203" s="13" t="str">
        <f t="shared" si="35"/>
        <v>/* 34 */   [ac("", "cp0","")],</v>
      </c>
      <c r="B203" s="13">
        <f t="shared" si="62"/>
        <v>34</v>
      </c>
      <c r="C203" s="14" t="str">
        <f t="shared" si="36"/>
        <v/>
      </c>
      <c r="D203" s="14" t="str">
        <f t="shared" si="37"/>
        <v/>
      </c>
      <c r="E203" s="72" t="s">
        <v>1211</v>
      </c>
      <c r="F203" s="46" t="str">
        <f t="shared" si="38"/>
        <v/>
      </c>
      <c r="G203" s="45" t="s">
        <v>1212</v>
      </c>
      <c r="H203" s="46" t="str">
        <f t="shared" si="57"/>
        <v/>
      </c>
      <c r="I203" s="45" t="s">
        <v>1213</v>
      </c>
      <c r="J203" s="24" t="str">
        <f t="shared" si="74"/>
        <v/>
      </c>
      <c r="K203" s="73" t="str">
        <f t="shared" si="58"/>
        <v/>
      </c>
      <c r="L203" s="48" t="str">
        <f t="shared" si="39"/>
        <v/>
      </c>
      <c r="M203" s="54" t="str">
        <f t="shared" si="40"/>
        <v/>
      </c>
      <c r="N203" s="55" t="str">
        <f t="shared" si="41"/>
        <v/>
      </c>
      <c r="O203" s="48" t="str">
        <f t="shared" si="59"/>
        <v/>
      </c>
      <c r="P203" s="55" t="str">
        <f t="shared" si="42"/>
        <v/>
      </c>
      <c r="Q203" s="26" t="str">
        <f t="shared" si="43"/>
        <v/>
      </c>
      <c r="R203" s="73" t="str">
        <f t="shared" si="44"/>
        <v/>
      </c>
      <c r="S203" s="46" t="str">
        <f t="shared" si="45"/>
        <v/>
      </c>
      <c r="T203" s="45" t="str">
        <f t="shared" si="46"/>
        <v/>
      </c>
      <c r="U203" s="45" t="str">
        <f t="shared" si="47"/>
        <v/>
      </c>
      <c r="V203" s="46" t="str">
        <f t="shared" si="60"/>
        <v/>
      </c>
      <c r="W203" s="45" t="str">
        <f t="shared" si="48"/>
        <v/>
      </c>
      <c r="X203" s="24" t="str">
        <f t="shared" si="49"/>
        <v/>
      </c>
      <c r="Y203" s="73" t="str">
        <f t="shared" si="50"/>
        <v/>
      </c>
      <c r="Z203" s="26" t="str">
        <f t="shared" si="51"/>
        <v/>
      </c>
      <c r="AA203" s="26" t="str">
        <f t="shared" si="52"/>
        <v/>
      </c>
      <c r="AB203" s="26" t="str">
        <f t="shared" si="53"/>
        <v/>
      </c>
      <c r="AC203" s="26" t="str">
        <f t="shared" si="61"/>
        <v/>
      </c>
      <c r="AD203" s="26" t="str">
        <f t="shared" si="54"/>
        <v/>
      </c>
      <c r="AE203" s="26" t="str">
        <f t="shared" si="55"/>
        <v/>
      </c>
      <c r="AF203" s="73" t="str">
        <f t="shared" si="56"/>
        <v/>
      </c>
    </row>
    <row r="204" spans="1:32" ht="24" x14ac:dyDescent="0.55000000000000004">
      <c r="A204" s="13" t="str">
        <f t="shared" si="35"/>
        <v>/* 35 */   [ac("", "cp0","")],</v>
      </c>
      <c r="B204" s="13">
        <f t="shared" si="62"/>
        <v>35</v>
      </c>
      <c r="C204" s="14" t="str">
        <f t="shared" si="36"/>
        <v/>
      </c>
      <c r="D204" s="14" t="str">
        <f t="shared" si="37"/>
        <v/>
      </c>
      <c r="E204" s="72" t="s">
        <v>1211</v>
      </c>
      <c r="F204" s="46" t="str">
        <f t="shared" si="38"/>
        <v/>
      </c>
      <c r="G204" s="45" t="s">
        <v>1212</v>
      </c>
      <c r="H204" s="46" t="str">
        <f t="shared" si="57"/>
        <v/>
      </c>
      <c r="I204" s="45" t="s">
        <v>1213</v>
      </c>
      <c r="J204" s="24" t="str">
        <f t="shared" si="74"/>
        <v/>
      </c>
      <c r="K204" s="73" t="str">
        <f t="shared" si="58"/>
        <v/>
      </c>
      <c r="L204" s="48" t="str">
        <f t="shared" si="39"/>
        <v/>
      </c>
      <c r="M204" s="54" t="str">
        <f t="shared" si="40"/>
        <v/>
      </c>
      <c r="N204" s="55" t="str">
        <f t="shared" si="41"/>
        <v/>
      </c>
      <c r="O204" s="48" t="str">
        <f t="shared" si="59"/>
        <v/>
      </c>
      <c r="P204" s="55" t="str">
        <f t="shared" si="42"/>
        <v/>
      </c>
      <c r="Q204" s="26" t="str">
        <f t="shared" si="43"/>
        <v/>
      </c>
      <c r="R204" s="73" t="str">
        <f t="shared" si="44"/>
        <v/>
      </c>
      <c r="S204" s="46" t="str">
        <f t="shared" si="45"/>
        <v/>
      </c>
      <c r="T204" s="45" t="str">
        <f t="shared" si="46"/>
        <v/>
      </c>
      <c r="U204" s="45" t="str">
        <f t="shared" si="47"/>
        <v/>
      </c>
      <c r="V204" s="46" t="str">
        <f t="shared" si="60"/>
        <v/>
      </c>
      <c r="W204" s="45" t="str">
        <f t="shared" si="48"/>
        <v/>
      </c>
      <c r="X204" s="24" t="str">
        <f t="shared" si="49"/>
        <v/>
      </c>
      <c r="Y204" s="73" t="str">
        <f t="shared" si="50"/>
        <v/>
      </c>
      <c r="Z204" s="26" t="str">
        <f t="shared" si="51"/>
        <v/>
      </c>
      <c r="AA204" s="26" t="str">
        <f t="shared" si="52"/>
        <v/>
      </c>
      <c r="AB204" s="26" t="str">
        <f t="shared" si="53"/>
        <v/>
      </c>
      <c r="AC204" s="26" t="str">
        <f t="shared" si="61"/>
        <v/>
      </c>
      <c r="AD204" s="26" t="str">
        <f t="shared" si="54"/>
        <v/>
      </c>
      <c r="AE204" s="26" t="str">
        <f t="shared" si="55"/>
        <v/>
      </c>
      <c r="AF204" s="73" t="str">
        <f t="shared" si="56"/>
        <v/>
      </c>
    </row>
    <row r="205" spans="1:32" ht="24" x14ac:dyDescent="0.55000000000000004">
      <c r="A205" s="13" t="str">
        <f t="shared" si="35"/>
        <v>/* 36 */   [ac("", "cp0","")],</v>
      </c>
      <c r="B205" s="13">
        <f t="shared" si="62"/>
        <v>36</v>
      </c>
      <c r="C205" s="14" t="str">
        <f t="shared" si="36"/>
        <v/>
      </c>
      <c r="D205" s="14" t="str">
        <f t="shared" si="37"/>
        <v/>
      </c>
      <c r="E205" s="72" t="s">
        <v>1211</v>
      </c>
      <c r="F205" s="46" t="str">
        <f t="shared" si="38"/>
        <v/>
      </c>
      <c r="G205" s="45" t="s">
        <v>1212</v>
      </c>
      <c r="H205" s="46" t="str">
        <f t="shared" si="57"/>
        <v/>
      </c>
      <c r="I205" s="45" t="s">
        <v>1213</v>
      </c>
      <c r="J205" s="24" t="str">
        <f t="shared" si="74"/>
        <v/>
      </c>
      <c r="K205" s="73" t="str">
        <f t="shared" si="58"/>
        <v/>
      </c>
      <c r="L205" s="48" t="str">
        <f t="shared" si="39"/>
        <v/>
      </c>
      <c r="M205" s="54" t="str">
        <f t="shared" si="40"/>
        <v/>
      </c>
      <c r="N205" s="55" t="str">
        <f t="shared" si="41"/>
        <v/>
      </c>
      <c r="O205" s="48" t="str">
        <f t="shared" si="59"/>
        <v/>
      </c>
      <c r="P205" s="55" t="str">
        <f t="shared" si="42"/>
        <v/>
      </c>
      <c r="Q205" s="26" t="str">
        <f t="shared" si="43"/>
        <v/>
      </c>
      <c r="R205" s="73" t="str">
        <f t="shared" si="44"/>
        <v/>
      </c>
      <c r="S205" s="46" t="str">
        <f t="shared" si="45"/>
        <v/>
      </c>
      <c r="T205" s="45" t="str">
        <f t="shared" si="46"/>
        <v/>
      </c>
      <c r="U205" s="45" t="str">
        <f t="shared" si="47"/>
        <v/>
      </c>
      <c r="V205" s="46" t="str">
        <f t="shared" si="60"/>
        <v/>
      </c>
      <c r="W205" s="45" t="str">
        <f t="shared" si="48"/>
        <v/>
      </c>
      <c r="X205" s="24" t="str">
        <f t="shared" si="49"/>
        <v/>
      </c>
      <c r="Y205" s="73" t="str">
        <f t="shared" si="50"/>
        <v/>
      </c>
      <c r="Z205" s="26" t="str">
        <f t="shared" si="51"/>
        <v/>
      </c>
      <c r="AA205" s="26" t="str">
        <f t="shared" si="52"/>
        <v/>
      </c>
      <c r="AB205" s="26" t="str">
        <f t="shared" si="53"/>
        <v/>
      </c>
      <c r="AC205" s="26" t="str">
        <f t="shared" si="61"/>
        <v/>
      </c>
      <c r="AD205" s="26" t="str">
        <f t="shared" si="54"/>
        <v/>
      </c>
      <c r="AE205" s="26" t="str">
        <f t="shared" si="55"/>
        <v/>
      </c>
      <c r="AF205" s="73" t="str">
        <f t="shared" si="56"/>
        <v/>
      </c>
    </row>
    <row r="206" spans="1:32" ht="24" x14ac:dyDescent="0.55000000000000004">
      <c r="A206" s="13" t="str">
        <f t="shared" si="35"/>
        <v>/* 37 */   [ac("", "cp0","")],</v>
      </c>
      <c r="B206" s="13">
        <f t="shared" si="62"/>
        <v>37</v>
      </c>
      <c r="C206" s="14" t="str">
        <f t="shared" si="36"/>
        <v/>
      </c>
      <c r="D206" s="14" t="str">
        <f t="shared" si="37"/>
        <v/>
      </c>
      <c r="E206" s="72" t="s">
        <v>1211</v>
      </c>
      <c r="F206" s="46" t="str">
        <f t="shared" si="38"/>
        <v/>
      </c>
      <c r="G206" s="45" t="s">
        <v>1212</v>
      </c>
      <c r="H206" s="46" t="str">
        <f t="shared" si="57"/>
        <v/>
      </c>
      <c r="I206" s="45" t="s">
        <v>1213</v>
      </c>
      <c r="J206" s="24" t="str">
        <f t="shared" si="74"/>
        <v/>
      </c>
      <c r="K206" s="73" t="str">
        <f t="shared" si="58"/>
        <v/>
      </c>
      <c r="L206" s="48" t="str">
        <f t="shared" si="39"/>
        <v/>
      </c>
      <c r="M206" s="54" t="str">
        <f t="shared" si="40"/>
        <v/>
      </c>
      <c r="N206" s="55" t="str">
        <f t="shared" si="41"/>
        <v/>
      </c>
      <c r="O206" s="48" t="str">
        <f t="shared" si="59"/>
        <v/>
      </c>
      <c r="P206" s="55" t="str">
        <f t="shared" si="42"/>
        <v/>
      </c>
      <c r="Q206" s="26" t="str">
        <f t="shared" si="43"/>
        <v/>
      </c>
      <c r="R206" s="73" t="str">
        <f t="shared" si="44"/>
        <v/>
      </c>
      <c r="S206" s="46" t="str">
        <f t="shared" si="45"/>
        <v/>
      </c>
      <c r="T206" s="45" t="str">
        <f t="shared" si="46"/>
        <v/>
      </c>
      <c r="U206" s="45" t="str">
        <f t="shared" si="47"/>
        <v/>
      </c>
      <c r="V206" s="46" t="str">
        <f t="shared" si="60"/>
        <v/>
      </c>
      <c r="W206" s="45" t="str">
        <f t="shared" si="48"/>
        <v/>
      </c>
      <c r="X206" s="24" t="str">
        <f t="shared" si="49"/>
        <v/>
      </c>
      <c r="Y206" s="73" t="str">
        <f t="shared" si="50"/>
        <v/>
      </c>
      <c r="Z206" s="26" t="str">
        <f t="shared" si="51"/>
        <v/>
      </c>
      <c r="AA206" s="26" t="str">
        <f t="shared" si="52"/>
        <v/>
      </c>
      <c r="AB206" s="26" t="str">
        <f t="shared" si="53"/>
        <v/>
      </c>
      <c r="AC206" s="26" t="str">
        <f t="shared" si="61"/>
        <v/>
      </c>
      <c r="AD206" s="26" t="str">
        <f t="shared" si="54"/>
        <v/>
      </c>
      <c r="AE206" s="26" t="str">
        <f t="shared" si="55"/>
        <v/>
      </c>
      <c r="AF206" s="73" t="str">
        <f t="shared" si="56"/>
        <v/>
      </c>
    </row>
    <row r="207" spans="1:32" ht="24" x14ac:dyDescent="0.55000000000000004">
      <c r="A207" s="13" t="str">
        <f t="shared" si="35"/>
        <v>/* 38 */   [ac("", "cp0","")],</v>
      </c>
      <c r="B207" s="13">
        <f t="shared" si="62"/>
        <v>38</v>
      </c>
      <c r="C207" s="14" t="str">
        <f t="shared" si="36"/>
        <v/>
      </c>
      <c r="D207" s="14" t="str">
        <f t="shared" si="37"/>
        <v/>
      </c>
      <c r="E207" s="72" t="s">
        <v>1211</v>
      </c>
      <c r="F207" s="46" t="str">
        <f t="shared" si="38"/>
        <v/>
      </c>
      <c r="G207" s="45" t="s">
        <v>1212</v>
      </c>
      <c r="H207" s="46" t="str">
        <f t="shared" si="57"/>
        <v/>
      </c>
      <c r="I207" s="45" t="s">
        <v>1213</v>
      </c>
      <c r="J207" s="24" t="str">
        <f t="shared" si="74"/>
        <v/>
      </c>
      <c r="K207" s="73" t="str">
        <f t="shared" si="58"/>
        <v/>
      </c>
      <c r="L207" s="48" t="str">
        <f t="shared" si="39"/>
        <v/>
      </c>
      <c r="M207" s="54" t="str">
        <f t="shared" si="40"/>
        <v/>
      </c>
      <c r="N207" s="55" t="str">
        <f t="shared" si="41"/>
        <v/>
      </c>
      <c r="O207" s="48" t="str">
        <f t="shared" si="59"/>
        <v/>
      </c>
      <c r="P207" s="55" t="str">
        <f t="shared" si="42"/>
        <v/>
      </c>
      <c r="Q207" s="26" t="str">
        <f t="shared" si="43"/>
        <v/>
      </c>
      <c r="R207" s="73" t="str">
        <f t="shared" si="44"/>
        <v/>
      </c>
      <c r="S207" s="46" t="str">
        <f t="shared" si="45"/>
        <v/>
      </c>
      <c r="T207" s="45" t="str">
        <f t="shared" si="46"/>
        <v/>
      </c>
      <c r="U207" s="45" t="str">
        <f t="shared" si="47"/>
        <v/>
      </c>
      <c r="V207" s="46" t="str">
        <f t="shared" si="60"/>
        <v/>
      </c>
      <c r="W207" s="45" t="str">
        <f t="shared" si="48"/>
        <v/>
      </c>
      <c r="X207" s="24" t="str">
        <f t="shared" si="49"/>
        <v/>
      </c>
      <c r="Y207" s="73" t="str">
        <f t="shared" si="50"/>
        <v/>
      </c>
      <c r="Z207" s="26" t="str">
        <f t="shared" si="51"/>
        <v/>
      </c>
      <c r="AA207" s="26" t="str">
        <f t="shared" si="52"/>
        <v/>
      </c>
      <c r="AB207" s="26" t="str">
        <f t="shared" si="53"/>
        <v/>
      </c>
      <c r="AC207" s="26" t="str">
        <f t="shared" si="61"/>
        <v/>
      </c>
      <c r="AD207" s="26" t="str">
        <f t="shared" si="54"/>
        <v/>
      </c>
      <c r="AE207" s="26" t="str">
        <f t="shared" si="55"/>
        <v/>
      </c>
      <c r="AF207" s="73" t="str">
        <f t="shared" si="56"/>
        <v/>
      </c>
    </row>
    <row r="208" spans="1:32" ht="24" x14ac:dyDescent="0.55000000000000004">
      <c r="A208" s="13" t="str">
        <f t="shared" si="35"/>
        <v>/* 39 */   [ac("", "cp0","")],</v>
      </c>
      <c r="B208" s="13">
        <f t="shared" si="62"/>
        <v>39</v>
      </c>
      <c r="C208" s="14" t="str">
        <f t="shared" si="36"/>
        <v/>
      </c>
      <c r="D208" s="14" t="str">
        <f t="shared" si="37"/>
        <v/>
      </c>
      <c r="E208" s="72" t="s">
        <v>1211</v>
      </c>
      <c r="F208" s="46" t="str">
        <f t="shared" si="38"/>
        <v/>
      </c>
      <c r="G208" s="45" t="s">
        <v>1212</v>
      </c>
      <c r="H208" s="46" t="str">
        <f t="shared" si="57"/>
        <v/>
      </c>
      <c r="I208" s="45" t="s">
        <v>1213</v>
      </c>
      <c r="J208" s="24" t="str">
        <f t="shared" si="74"/>
        <v/>
      </c>
      <c r="K208" s="73" t="str">
        <f t="shared" si="58"/>
        <v/>
      </c>
      <c r="L208" s="48" t="str">
        <f t="shared" si="39"/>
        <v/>
      </c>
      <c r="M208" s="54" t="str">
        <f t="shared" si="40"/>
        <v/>
      </c>
      <c r="N208" s="55" t="str">
        <f t="shared" si="41"/>
        <v/>
      </c>
      <c r="O208" s="48" t="str">
        <f t="shared" si="59"/>
        <v/>
      </c>
      <c r="P208" s="55" t="str">
        <f t="shared" si="42"/>
        <v/>
      </c>
      <c r="Q208" s="26" t="str">
        <f t="shared" si="43"/>
        <v/>
      </c>
      <c r="R208" s="73" t="str">
        <f t="shared" si="44"/>
        <v/>
      </c>
      <c r="S208" s="46" t="str">
        <f t="shared" si="45"/>
        <v/>
      </c>
      <c r="T208" s="45" t="str">
        <f t="shared" si="46"/>
        <v/>
      </c>
      <c r="U208" s="45" t="str">
        <f t="shared" si="47"/>
        <v/>
      </c>
      <c r="V208" s="46" t="str">
        <f t="shared" si="60"/>
        <v/>
      </c>
      <c r="W208" s="45" t="str">
        <f t="shared" si="48"/>
        <v/>
      </c>
      <c r="X208" s="24" t="str">
        <f t="shared" si="49"/>
        <v/>
      </c>
      <c r="Y208" s="73" t="str">
        <f t="shared" si="50"/>
        <v/>
      </c>
      <c r="Z208" s="26" t="str">
        <f t="shared" si="51"/>
        <v/>
      </c>
      <c r="AA208" s="26" t="str">
        <f t="shared" si="52"/>
        <v/>
      </c>
      <c r="AB208" s="26" t="str">
        <f t="shared" si="53"/>
        <v/>
      </c>
      <c r="AC208" s="26" t="str">
        <f t="shared" si="61"/>
        <v/>
      </c>
      <c r="AD208" s="26" t="str">
        <f t="shared" si="54"/>
        <v/>
      </c>
      <c r="AE208" s="26" t="str">
        <f t="shared" si="55"/>
        <v/>
      </c>
      <c r="AF208" s="73" t="str">
        <f t="shared" si="56"/>
        <v/>
      </c>
    </row>
    <row r="209" spans="1:32" ht="24" x14ac:dyDescent="0.55000000000000004">
      <c r="A209" s="13" t="str">
        <f t="shared" si="35"/>
        <v>/* 40 */   [ac("", "cp0","")],</v>
      </c>
      <c r="B209" s="13">
        <f t="shared" si="62"/>
        <v>40</v>
      </c>
      <c r="C209" s="14" t="str">
        <f t="shared" si="36"/>
        <v/>
      </c>
      <c r="D209" s="14" t="str">
        <f t="shared" si="37"/>
        <v/>
      </c>
      <c r="E209" s="72" t="s">
        <v>1211</v>
      </c>
      <c r="F209" s="46" t="str">
        <f t="shared" si="38"/>
        <v/>
      </c>
      <c r="G209" s="45" t="s">
        <v>1212</v>
      </c>
      <c r="H209" s="46" t="str">
        <f t="shared" si="57"/>
        <v/>
      </c>
      <c r="I209" s="45" t="s">
        <v>1213</v>
      </c>
      <c r="J209" s="24" t="str">
        <f t="shared" si="74"/>
        <v/>
      </c>
      <c r="K209" s="73" t="str">
        <f t="shared" si="58"/>
        <v/>
      </c>
      <c r="L209" s="48" t="str">
        <f t="shared" si="39"/>
        <v/>
      </c>
      <c r="M209" s="54" t="str">
        <f t="shared" si="40"/>
        <v/>
      </c>
      <c r="N209" s="55" t="str">
        <f t="shared" si="41"/>
        <v/>
      </c>
      <c r="O209" s="48" t="str">
        <f t="shared" si="59"/>
        <v/>
      </c>
      <c r="P209" s="55" t="str">
        <f t="shared" si="42"/>
        <v/>
      </c>
      <c r="Q209" s="26" t="str">
        <f t="shared" si="43"/>
        <v/>
      </c>
      <c r="R209" s="73" t="str">
        <f t="shared" si="44"/>
        <v/>
      </c>
      <c r="S209" s="46" t="str">
        <f t="shared" si="45"/>
        <v/>
      </c>
      <c r="T209" s="45" t="str">
        <f t="shared" si="46"/>
        <v/>
      </c>
      <c r="U209" s="45" t="str">
        <f t="shared" si="47"/>
        <v/>
      </c>
      <c r="V209" s="46" t="str">
        <f t="shared" si="60"/>
        <v/>
      </c>
      <c r="W209" s="45" t="str">
        <f t="shared" si="48"/>
        <v/>
      </c>
      <c r="X209" s="24" t="str">
        <f t="shared" si="49"/>
        <v/>
      </c>
      <c r="Y209" s="73" t="str">
        <f t="shared" si="50"/>
        <v/>
      </c>
      <c r="Z209" s="26" t="str">
        <f t="shared" si="51"/>
        <v/>
      </c>
      <c r="AA209" s="26" t="str">
        <f t="shared" si="52"/>
        <v/>
      </c>
      <c r="AB209" s="26" t="str">
        <f t="shared" si="53"/>
        <v/>
      </c>
      <c r="AC209" s="26" t="str">
        <f t="shared" si="61"/>
        <v/>
      </c>
      <c r="AD209" s="26" t="str">
        <f t="shared" si="54"/>
        <v/>
      </c>
      <c r="AE209" s="26" t="str">
        <f t="shared" si="55"/>
        <v/>
      </c>
      <c r="AF209" s="73" t="str">
        <f t="shared" si="56"/>
        <v/>
      </c>
    </row>
    <row r="210" spans="1:32" ht="24" x14ac:dyDescent="0.55000000000000004">
      <c r="A210" s="13" t="str">
        <f t="shared" si="35"/>
        <v>/* 41 */   [ac("", "cp0","")],</v>
      </c>
      <c r="B210" s="13">
        <f t="shared" si="62"/>
        <v>41</v>
      </c>
      <c r="C210" s="14" t="str">
        <f t="shared" si="36"/>
        <v/>
      </c>
      <c r="D210" s="14" t="str">
        <f t="shared" si="37"/>
        <v/>
      </c>
      <c r="E210" s="72" t="s">
        <v>1211</v>
      </c>
      <c r="F210" s="46" t="str">
        <f t="shared" si="38"/>
        <v/>
      </c>
      <c r="G210" s="45" t="s">
        <v>1212</v>
      </c>
      <c r="H210" s="46" t="str">
        <f t="shared" si="57"/>
        <v/>
      </c>
      <c r="I210" s="45" t="s">
        <v>1213</v>
      </c>
      <c r="J210" s="24" t="str">
        <f t="shared" si="74"/>
        <v/>
      </c>
      <c r="K210" s="73" t="str">
        <f t="shared" si="58"/>
        <v/>
      </c>
      <c r="L210" s="48" t="str">
        <f t="shared" si="39"/>
        <v/>
      </c>
      <c r="M210" s="54" t="str">
        <f t="shared" si="40"/>
        <v/>
      </c>
      <c r="N210" s="55" t="str">
        <f t="shared" si="41"/>
        <v/>
      </c>
      <c r="O210" s="48" t="str">
        <f t="shared" si="59"/>
        <v/>
      </c>
      <c r="P210" s="55" t="str">
        <f t="shared" si="42"/>
        <v/>
      </c>
      <c r="Q210" s="26" t="str">
        <f t="shared" si="43"/>
        <v/>
      </c>
      <c r="R210" s="73" t="str">
        <f t="shared" si="44"/>
        <v/>
      </c>
      <c r="S210" s="46" t="str">
        <f t="shared" si="45"/>
        <v/>
      </c>
      <c r="T210" s="45" t="str">
        <f t="shared" si="46"/>
        <v/>
      </c>
      <c r="U210" s="45" t="str">
        <f t="shared" si="47"/>
        <v/>
      </c>
      <c r="V210" s="46" t="str">
        <f t="shared" si="60"/>
        <v/>
      </c>
      <c r="W210" s="45" t="str">
        <f t="shared" si="48"/>
        <v/>
      </c>
      <c r="X210" s="24" t="str">
        <f t="shared" si="49"/>
        <v/>
      </c>
      <c r="Y210" s="73" t="str">
        <f t="shared" si="50"/>
        <v/>
      </c>
      <c r="Z210" s="26" t="str">
        <f t="shared" si="51"/>
        <v/>
      </c>
      <c r="AA210" s="26" t="str">
        <f t="shared" si="52"/>
        <v/>
      </c>
      <c r="AB210" s="26" t="str">
        <f t="shared" si="53"/>
        <v/>
      </c>
      <c r="AC210" s="26" t="str">
        <f t="shared" si="61"/>
        <v/>
      </c>
      <c r="AD210" s="26" t="str">
        <f t="shared" si="54"/>
        <v/>
      </c>
      <c r="AE210" s="26" t="str">
        <f t="shared" si="55"/>
        <v/>
      </c>
      <c r="AF210" s="73" t="str">
        <f t="shared" si="56"/>
        <v/>
      </c>
    </row>
    <row r="211" spans="1:32" x14ac:dyDescent="0.55000000000000004">
      <c r="C211" s="62" t="s">
        <v>1224</v>
      </c>
      <c r="M211" s="19"/>
      <c r="N211" s="56"/>
      <c r="P211" s="57"/>
    </row>
    <row r="212" spans="1:32" x14ac:dyDescent="0.55000000000000004">
      <c r="C212" s="62" t="s">
        <v>1225</v>
      </c>
      <c r="M212" s="19"/>
      <c r="N212" s="56"/>
    </row>
    <row r="214" spans="1:32" x14ac:dyDescent="0.55000000000000004">
      <c r="C214" s="60" t="s">
        <v>1332</v>
      </c>
    </row>
    <row r="215" spans="1:32" s="13" customFormat="1" x14ac:dyDescent="0.55000000000000004">
      <c r="C215" s="60" t="s">
        <v>1334</v>
      </c>
      <c r="E215"/>
      <c r="F215" s="15"/>
      <c r="G215" s="15"/>
      <c r="H215" s="15"/>
      <c r="I215" s="15"/>
      <c r="J215" s="22"/>
      <c r="K215" s="15"/>
      <c r="L215" s="15"/>
      <c r="M215"/>
      <c r="N215" s="42"/>
      <c r="O215" s="15"/>
      <c r="P215" s="51"/>
      <c r="Q215" s="22"/>
      <c r="R215" s="42"/>
      <c r="S215"/>
      <c r="T215"/>
      <c r="U215"/>
      <c r="V215"/>
      <c r="W215"/>
      <c r="X215"/>
      <c r="Y215" s="15"/>
      <c r="Z215"/>
      <c r="AA215"/>
      <c r="AF215" s="16"/>
    </row>
    <row r="216" spans="1:32" x14ac:dyDescent="0.55000000000000004">
      <c r="C216" s="60" t="s">
        <v>1333</v>
      </c>
    </row>
    <row r="218" spans="1:32" ht="25.5" x14ac:dyDescent="0.55000000000000004">
      <c r="C218" s="65" t="s">
        <v>1343</v>
      </c>
    </row>
    <row r="219" spans="1:32" ht="25.5" x14ac:dyDescent="0.55000000000000004">
      <c r="C219" s="65" t="s">
        <v>1335</v>
      </c>
    </row>
    <row r="220" spans="1:32" ht="25.5" x14ac:dyDescent="0.55000000000000004">
      <c r="C220" s="65" t="s">
        <v>1344</v>
      </c>
    </row>
    <row r="221" spans="1:32" ht="25.5" x14ac:dyDescent="0.55000000000000004">
      <c r="C221" s="65" t="s">
        <v>1345</v>
      </c>
    </row>
    <row r="222" spans="1:32" s="13" customFormat="1" ht="25.5" x14ac:dyDescent="0.55000000000000004">
      <c r="C222" s="65" t="s">
        <v>1346</v>
      </c>
      <c r="E222"/>
      <c r="F222" s="15"/>
      <c r="G222" s="15"/>
      <c r="H222" s="15"/>
      <c r="I222" s="15"/>
      <c r="J222" s="22"/>
      <c r="K222" s="15"/>
      <c r="L222" s="15"/>
      <c r="M222"/>
      <c r="N222" s="42"/>
      <c r="O222" s="15"/>
      <c r="P222" s="51"/>
      <c r="Q222" s="22"/>
      <c r="R222" s="42"/>
      <c r="S222"/>
      <c r="T222"/>
      <c r="U222"/>
      <c r="V222"/>
      <c r="W222"/>
      <c r="X222"/>
      <c r="Y222" s="15"/>
      <c r="Z222"/>
      <c r="AA222"/>
      <c r="AF222" s="16"/>
    </row>
    <row r="223" spans="1:32" s="13" customFormat="1" ht="25.5" x14ac:dyDescent="0.55000000000000004">
      <c r="C223" s="66" t="s">
        <v>1336</v>
      </c>
      <c r="E223"/>
      <c r="F223" s="15"/>
      <c r="G223" s="15"/>
      <c r="H223" s="15"/>
      <c r="I223" s="15"/>
      <c r="J223" s="22"/>
      <c r="K223" s="15"/>
      <c r="L223" s="15"/>
      <c r="M223"/>
      <c r="N223" s="42"/>
      <c r="O223" s="15"/>
      <c r="P223" s="51"/>
      <c r="Q223" s="22"/>
      <c r="R223" s="42"/>
      <c r="S223"/>
      <c r="T223"/>
      <c r="U223"/>
      <c r="V223"/>
      <c r="W223"/>
      <c r="X223"/>
      <c r="Y223" s="15"/>
      <c r="Z223"/>
      <c r="AA223"/>
      <c r="AF223" s="16"/>
    </row>
    <row r="224" spans="1:32" s="13" customFormat="1" ht="25.5" x14ac:dyDescent="0.55000000000000004">
      <c r="C224" s="65" t="s">
        <v>1347</v>
      </c>
      <c r="E224"/>
      <c r="F224" s="15"/>
      <c r="G224" s="15"/>
      <c r="H224" s="15"/>
      <c r="I224" s="15"/>
      <c r="J224" s="22"/>
      <c r="K224" s="15"/>
      <c r="L224" s="15"/>
      <c r="M224"/>
      <c r="N224" s="42"/>
      <c r="O224" s="15"/>
      <c r="P224" s="51"/>
      <c r="Q224" s="22"/>
      <c r="R224" s="42"/>
      <c r="S224"/>
      <c r="T224"/>
      <c r="U224"/>
      <c r="V224"/>
      <c r="W224"/>
      <c r="X224"/>
      <c r="Y224" s="15"/>
      <c r="Z224"/>
      <c r="AA224"/>
      <c r="AF224" s="16"/>
    </row>
    <row r="225" spans="3:32" s="13" customFormat="1" ht="25.5" x14ac:dyDescent="0.55000000000000004">
      <c r="C225" s="66" t="s">
        <v>1299</v>
      </c>
      <c r="E225"/>
      <c r="F225" s="15"/>
      <c r="G225" s="15"/>
      <c r="H225" s="15"/>
      <c r="I225" s="15"/>
      <c r="J225" s="22"/>
      <c r="K225" s="15"/>
      <c r="L225" s="15"/>
      <c r="M225"/>
      <c r="N225" s="42"/>
      <c r="O225" s="15"/>
      <c r="P225" s="51"/>
      <c r="Q225" s="22"/>
      <c r="R225" s="42"/>
      <c r="S225"/>
      <c r="T225"/>
      <c r="U225"/>
      <c r="V225"/>
      <c r="W225"/>
      <c r="X225"/>
      <c r="Y225" s="15"/>
      <c r="Z225"/>
      <c r="AA225"/>
      <c r="AF225" s="16"/>
    </row>
    <row r="226" spans="3:32" s="13" customFormat="1" ht="25.5" x14ac:dyDescent="0.55000000000000004">
      <c r="C226" s="66" t="s">
        <v>1310</v>
      </c>
      <c r="E226"/>
      <c r="F226" s="15"/>
      <c r="G226" s="15"/>
      <c r="H226" s="15"/>
      <c r="I226" s="15"/>
      <c r="J226" s="22"/>
      <c r="K226" s="15"/>
      <c r="L226" s="15"/>
      <c r="M226"/>
      <c r="N226" s="42"/>
      <c r="O226" s="15"/>
      <c r="P226" s="51"/>
      <c r="Q226" s="22"/>
      <c r="R226" s="42"/>
      <c r="S226"/>
      <c r="T226"/>
      <c r="U226"/>
      <c r="V226"/>
      <c r="W226"/>
      <c r="X226"/>
      <c r="Y226" s="15"/>
      <c r="Z226"/>
      <c r="AA226"/>
      <c r="AF226" s="16"/>
    </row>
    <row r="227" spans="3:32" s="13" customFormat="1" ht="25.5" x14ac:dyDescent="0.55000000000000004">
      <c r="C227" s="65" t="s">
        <v>1335</v>
      </c>
      <c r="E227"/>
      <c r="F227" s="15"/>
      <c r="G227" s="15"/>
      <c r="H227" s="15"/>
      <c r="I227" s="15"/>
      <c r="J227" s="22"/>
      <c r="K227" s="15"/>
      <c r="L227" s="15"/>
      <c r="M227"/>
      <c r="N227" s="42"/>
      <c r="O227" s="15"/>
      <c r="P227" s="51"/>
      <c r="Q227" s="22"/>
      <c r="R227" s="42"/>
      <c r="S227"/>
      <c r="T227"/>
      <c r="U227"/>
      <c r="V227"/>
      <c r="W227"/>
      <c r="X227"/>
      <c r="Y227" s="15"/>
      <c r="Z227"/>
      <c r="AA227"/>
      <c r="AF227" s="16"/>
    </row>
    <row r="228" spans="3:32" s="13" customFormat="1" ht="25.5" x14ac:dyDescent="0.55000000000000004">
      <c r="C228" s="65" t="s">
        <v>1348</v>
      </c>
      <c r="E228"/>
      <c r="F228" s="15"/>
      <c r="G228" s="15"/>
      <c r="H228" s="15"/>
      <c r="I228" s="15"/>
      <c r="J228" s="22"/>
      <c r="K228" s="15"/>
      <c r="L228" s="15"/>
      <c r="M228"/>
      <c r="N228" s="42"/>
      <c r="O228" s="15"/>
      <c r="P228" s="51"/>
      <c r="Q228" s="22"/>
      <c r="R228" s="42"/>
      <c r="S228"/>
      <c r="T228"/>
      <c r="U228"/>
      <c r="V228"/>
      <c r="W228"/>
      <c r="X228"/>
      <c r="Y228" s="15"/>
      <c r="Z228"/>
      <c r="AA228"/>
      <c r="AF228" s="16"/>
    </row>
    <row r="229" spans="3:32" s="13" customFormat="1" ht="25.5" x14ac:dyDescent="0.55000000000000004">
      <c r="C229" s="65" t="s">
        <v>1349</v>
      </c>
      <c r="E229"/>
      <c r="F229" s="15"/>
      <c r="G229" s="15"/>
      <c r="H229" s="15"/>
      <c r="I229" s="15"/>
      <c r="J229" s="22"/>
      <c r="K229" s="15"/>
      <c r="L229" s="15"/>
      <c r="M229"/>
      <c r="N229" s="42"/>
      <c r="O229" s="15"/>
      <c r="P229" s="51"/>
      <c r="Q229" s="22"/>
      <c r="R229" s="42"/>
      <c r="S229"/>
      <c r="T229"/>
      <c r="U229"/>
      <c r="V229"/>
      <c r="W229"/>
      <c r="X229"/>
      <c r="Y229" s="15"/>
      <c r="Z229"/>
      <c r="AA229"/>
      <c r="AF229" s="16"/>
    </row>
    <row r="230" spans="3:32" s="13" customFormat="1" ht="25.5" x14ac:dyDescent="0.55000000000000004">
      <c r="C230" s="66" t="s">
        <v>1337</v>
      </c>
      <c r="E230"/>
      <c r="F230" s="15"/>
      <c r="G230" s="15"/>
      <c r="H230" s="15"/>
      <c r="I230" s="15"/>
      <c r="J230" s="22"/>
      <c r="K230" s="15"/>
      <c r="L230" s="15"/>
      <c r="M230"/>
      <c r="N230" s="42"/>
      <c r="O230" s="15"/>
      <c r="P230" s="51"/>
      <c r="Q230" s="22"/>
      <c r="R230" s="42"/>
      <c r="S230"/>
      <c r="T230"/>
      <c r="U230"/>
      <c r="V230"/>
      <c r="W230"/>
      <c r="X230"/>
      <c r="Y230" s="15"/>
      <c r="Z230"/>
      <c r="AA230"/>
      <c r="AF230" s="16"/>
    </row>
    <row r="231" spans="3:32" s="13" customFormat="1" ht="25.5" x14ac:dyDescent="0.55000000000000004">
      <c r="C231" s="65" t="s">
        <v>1350</v>
      </c>
      <c r="E231"/>
      <c r="F231" s="15"/>
      <c r="G231" s="15"/>
      <c r="H231" s="15"/>
      <c r="I231" s="15"/>
      <c r="J231" s="22"/>
      <c r="K231" s="15"/>
      <c r="L231" s="15"/>
      <c r="M231"/>
      <c r="N231" s="42"/>
      <c r="O231" s="15"/>
      <c r="P231" s="51"/>
      <c r="Q231" s="22"/>
      <c r="R231" s="42"/>
      <c r="S231"/>
      <c r="T231"/>
      <c r="U231"/>
      <c r="V231"/>
      <c r="W231"/>
      <c r="X231"/>
      <c r="Y231" s="15"/>
      <c r="Z231"/>
      <c r="AA231"/>
      <c r="AF231" s="16"/>
    </row>
    <row r="232" spans="3:32" s="13" customFormat="1" ht="25.5" x14ac:dyDescent="0.55000000000000004">
      <c r="C232" s="66" t="s">
        <v>1338</v>
      </c>
      <c r="E232"/>
      <c r="F232" s="15"/>
      <c r="G232" s="15"/>
      <c r="H232" s="15"/>
      <c r="I232" s="15"/>
      <c r="J232" s="22"/>
      <c r="K232" s="15"/>
      <c r="L232" s="15"/>
      <c r="M232"/>
      <c r="N232" s="42"/>
      <c r="O232" s="15"/>
      <c r="P232" s="51"/>
      <c r="Q232" s="22"/>
      <c r="R232" s="42"/>
      <c r="S232"/>
      <c r="T232"/>
      <c r="U232"/>
      <c r="V232"/>
      <c r="W232"/>
      <c r="X232"/>
      <c r="Y232" s="15"/>
      <c r="Z232"/>
      <c r="AA232"/>
      <c r="AF232" s="16"/>
    </row>
    <row r="233" spans="3:32" s="13" customFormat="1" ht="25.5" x14ac:dyDescent="0.55000000000000004">
      <c r="C233" s="65" t="s">
        <v>1351</v>
      </c>
      <c r="E233"/>
      <c r="F233" s="15"/>
      <c r="G233" s="15"/>
      <c r="H233" s="15"/>
      <c r="I233" s="15"/>
      <c r="J233" s="22"/>
      <c r="K233" s="15"/>
      <c r="L233" s="15"/>
      <c r="M233"/>
      <c r="N233" s="42"/>
      <c r="O233" s="15"/>
      <c r="P233" s="51"/>
      <c r="Q233" s="22"/>
      <c r="R233" s="42"/>
      <c r="S233"/>
      <c r="T233"/>
      <c r="U233"/>
      <c r="V233"/>
      <c r="W233"/>
      <c r="X233"/>
      <c r="Y233" s="15"/>
      <c r="Z233"/>
      <c r="AA233"/>
      <c r="AF233" s="16"/>
    </row>
    <row r="234" spans="3:32" s="13" customFormat="1" ht="25.5" x14ac:dyDescent="0.55000000000000004">
      <c r="C234" s="66" t="s">
        <v>1310</v>
      </c>
      <c r="E234"/>
      <c r="F234" s="15"/>
      <c r="G234" s="15"/>
      <c r="H234" s="15"/>
      <c r="I234" s="15"/>
      <c r="J234" s="22"/>
      <c r="K234" s="15"/>
      <c r="L234" s="15"/>
      <c r="M234"/>
      <c r="N234" s="42"/>
      <c r="O234" s="15"/>
      <c r="P234" s="51"/>
      <c r="Q234" s="22"/>
      <c r="R234" s="42"/>
      <c r="S234"/>
      <c r="T234"/>
      <c r="U234"/>
      <c r="V234"/>
      <c r="W234"/>
      <c r="X234"/>
      <c r="Y234" s="15"/>
      <c r="Z234"/>
      <c r="AA234"/>
      <c r="AF234" s="16"/>
    </row>
    <row r="235" spans="3:32" s="13" customFormat="1" ht="25.5" x14ac:dyDescent="0.55000000000000004">
      <c r="C235" s="65" t="s">
        <v>1335</v>
      </c>
      <c r="E235"/>
      <c r="F235" s="15"/>
      <c r="G235" s="15"/>
      <c r="H235" s="15"/>
      <c r="I235" s="15"/>
      <c r="J235" s="22"/>
      <c r="K235" s="15"/>
      <c r="L235" s="15"/>
      <c r="M235"/>
      <c r="N235" s="42"/>
      <c r="O235" s="15"/>
      <c r="P235" s="51"/>
      <c r="Q235" s="22"/>
      <c r="R235" s="42"/>
      <c r="S235"/>
      <c r="T235"/>
      <c r="U235"/>
      <c r="V235"/>
      <c r="W235"/>
      <c r="X235"/>
      <c r="Y235" s="15"/>
      <c r="Z235"/>
      <c r="AA235"/>
      <c r="AF235" s="16"/>
    </row>
    <row r="236" spans="3:32" s="13" customFormat="1" ht="25.5" x14ac:dyDescent="0.55000000000000004">
      <c r="C236" s="65" t="s">
        <v>1341</v>
      </c>
      <c r="E236"/>
      <c r="F236" s="15"/>
      <c r="G236" s="15"/>
      <c r="H236" s="15"/>
      <c r="I236" s="15"/>
      <c r="J236" s="22"/>
      <c r="K236" s="15"/>
      <c r="L236" s="15"/>
      <c r="M236"/>
      <c r="N236" s="42"/>
      <c r="O236" s="15"/>
      <c r="P236" s="51"/>
      <c r="Q236" s="22"/>
      <c r="R236" s="42"/>
      <c r="S236"/>
      <c r="T236"/>
      <c r="U236"/>
      <c r="V236"/>
      <c r="W236"/>
      <c r="X236"/>
      <c r="Y236" s="15"/>
      <c r="Z236"/>
      <c r="AA236"/>
      <c r="AF236" s="16"/>
    </row>
    <row r="237" spans="3:32" s="13" customFormat="1" ht="25.5" x14ac:dyDescent="0.55000000000000004">
      <c r="C237" s="65" t="s">
        <v>1352</v>
      </c>
      <c r="E237"/>
      <c r="F237" s="15"/>
      <c r="G237" s="15"/>
      <c r="H237" s="15"/>
      <c r="I237" s="15"/>
      <c r="J237" s="22"/>
      <c r="K237" s="15"/>
      <c r="L237" s="15"/>
      <c r="M237"/>
      <c r="N237" s="42"/>
      <c r="O237" s="15"/>
      <c r="P237" s="51"/>
      <c r="Q237" s="22"/>
      <c r="R237" s="42"/>
      <c r="S237"/>
      <c r="T237"/>
      <c r="U237"/>
      <c r="V237"/>
      <c r="W237"/>
      <c r="X237"/>
      <c r="Y237" s="15"/>
      <c r="Z237"/>
      <c r="AA237"/>
      <c r="AF237" s="16"/>
    </row>
    <row r="238" spans="3:32" s="13" customFormat="1" ht="25.5" x14ac:dyDescent="0.55000000000000004">
      <c r="C238" s="65" t="s">
        <v>1342</v>
      </c>
      <c r="E238"/>
      <c r="F238" s="15"/>
      <c r="G238" s="15"/>
      <c r="H238" s="15"/>
      <c r="I238" s="15"/>
      <c r="J238" s="22"/>
      <c r="K238" s="15"/>
      <c r="L238" s="15"/>
      <c r="M238"/>
      <c r="N238" s="42"/>
      <c r="O238" s="15"/>
      <c r="P238" s="51"/>
      <c r="Q238" s="22"/>
      <c r="R238" s="42"/>
      <c r="S238"/>
      <c r="T238"/>
      <c r="U238"/>
      <c r="V238"/>
      <c r="W238"/>
      <c r="X238"/>
      <c r="Y238" s="15"/>
      <c r="Z238"/>
      <c r="AA238"/>
      <c r="AF238" s="16"/>
    </row>
    <row r="239" spans="3:32" s="13" customFormat="1" ht="25.5" x14ac:dyDescent="0.55000000000000004">
      <c r="C239" s="65" t="s">
        <v>1353</v>
      </c>
      <c r="E239"/>
      <c r="F239" s="15"/>
      <c r="G239" s="15"/>
      <c r="H239" s="15"/>
      <c r="I239" s="15"/>
      <c r="J239" s="22"/>
      <c r="K239" s="15"/>
      <c r="L239" s="15"/>
      <c r="M239"/>
      <c r="N239" s="42"/>
      <c r="O239" s="15"/>
      <c r="P239" s="51"/>
      <c r="Q239" s="22"/>
      <c r="R239" s="42"/>
      <c r="S239"/>
      <c r="T239"/>
      <c r="U239"/>
      <c r="V239"/>
      <c r="W239"/>
      <c r="X239"/>
      <c r="Y239" s="15"/>
      <c r="Z239"/>
      <c r="AA239"/>
      <c r="AF239" s="16"/>
    </row>
    <row r="240" spans="3:32" s="13" customFormat="1" ht="25.5" x14ac:dyDescent="0.55000000000000004">
      <c r="C240" s="65" t="s">
        <v>1354</v>
      </c>
      <c r="E240"/>
      <c r="F240" s="15"/>
      <c r="G240" s="15"/>
      <c r="H240" s="15"/>
      <c r="I240" s="15"/>
      <c r="J240" s="22"/>
      <c r="K240" s="15"/>
      <c r="L240" s="15"/>
      <c r="M240"/>
      <c r="N240" s="42"/>
      <c r="O240" s="15"/>
      <c r="P240" s="51"/>
      <c r="Q240" s="22"/>
      <c r="R240" s="42"/>
      <c r="S240"/>
      <c r="T240"/>
      <c r="U240"/>
      <c r="V240"/>
      <c r="W240"/>
      <c r="X240"/>
      <c r="Y240" s="15"/>
      <c r="Z240"/>
      <c r="AA240"/>
      <c r="AF240" s="16"/>
    </row>
    <row r="241" spans="3:32" s="13" customFormat="1" ht="25.5" x14ac:dyDescent="0.55000000000000004">
      <c r="C241" s="65" t="s">
        <v>1309</v>
      </c>
      <c r="E241"/>
      <c r="F241" s="15"/>
      <c r="G241" s="15"/>
      <c r="H241" s="15"/>
      <c r="I241" s="15"/>
      <c r="J241" s="22"/>
      <c r="K241" s="15"/>
      <c r="L241" s="15"/>
      <c r="M241"/>
      <c r="N241" s="42"/>
      <c r="O241" s="15"/>
      <c r="P241" s="51"/>
      <c r="Q241" s="22"/>
      <c r="R241" s="42"/>
      <c r="S241"/>
      <c r="T241"/>
      <c r="U241"/>
      <c r="V241"/>
      <c r="W241"/>
      <c r="X241"/>
      <c r="Y241" s="15"/>
      <c r="Z241"/>
      <c r="AA241"/>
      <c r="AF241" s="16"/>
    </row>
    <row r="242" spans="3:32" s="13" customFormat="1" ht="25.5" x14ac:dyDescent="0.55000000000000004">
      <c r="C242" s="66" t="s">
        <v>1339</v>
      </c>
      <c r="E242"/>
      <c r="F242" s="15"/>
      <c r="G242" s="15"/>
      <c r="H242" s="15"/>
      <c r="I242" s="15"/>
      <c r="J242" s="22"/>
      <c r="K242" s="15"/>
      <c r="L242" s="15"/>
      <c r="M242"/>
      <c r="N242" s="42"/>
      <c r="O242" s="15"/>
      <c r="P242" s="51"/>
      <c r="Q242" s="22"/>
      <c r="R242" s="42"/>
      <c r="S242"/>
      <c r="T242"/>
      <c r="U242"/>
      <c r="V242"/>
      <c r="W242"/>
      <c r="X242"/>
      <c r="Y242" s="15"/>
      <c r="Z242"/>
      <c r="AA242"/>
      <c r="AF242" s="16"/>
    </row>
    <row r="243" spans="3:32" s="13" customFormat="1" ht="25.5" x14ac:dyDescent="0.55000000000000004">
      <c r="C243" s="65" t="s">
        <v>1355</v>
      </c>
      <c r="E243"/>
      <c r="F243" s="15"/>
      <c r="G243" s="15"/>
      <c r="H243" s="15"/>
      <c r="I243" s="15"/>
      <c r="J243" s="22"/>
      <c r="K243" s="15"/>
      <c r="L243" s="15"/>
      <c r="M243"/>
      <c r="N243" s="42"/>
      <c r="O243" s="15"/>
      <c r="P243" s="51"/>
      <c r="Q243" s="22"/>
      <c r="R243" s="42"/>
      <c r="S243"/>
      <c r="T243"/>
      <c r="U243"/>
      <c r="V243"/>
      <c r="W243"/>
      <c r="X243"/>
      <c r="Y243" s="15"/>
      <c r="Z243"/>
      <c r="AA243"/>
      <c r="AF243" s="16"/>
    </row>
    <row r="244" spans="3:32" s="13" customFormat="1" ht="25.5" x14ac:dyDescent="0.55000000000000004">
      <c r="C244" s="66" t="s">
        <v>1340</v>
      </c>
      <c r="E244"/>
      <c r="F244" s="15"/>
      <c r="G244" s="15"/>
      <c r="H244" s="15"/>
      <c r="I244" s="15"/>
      <c r="J244" s="22"/>
      <c r="K244" s="15"/>
      <c r="L244" s="15"/>
      <c r="M244"/>
      <c r="N244" s="42"/>
      <c r="O244" s="15"/>
      <c r="P244" s="51"/>
      <c r="Q244" s="22"/>
      <c r="R244" s="42"/>
      <c r="S244"/>
      <c r="T244"/>
      <c r="U244"/>
      <c r="V244"/>
      <c r="W244"/>
      <c r="X244"/>
      <c r="Y244" s="15"/>
      <c r="Z244"/>
      <c r="AA244"/>
      <c r="AF244" s="16"/>
    </row>
  </sheetData>
  <hyperlinks>
    <hyperlink ref="A1" location="Sheet2!A1" display=" /*********************** FUENTE DEL CANTO ***********************/" xr:uid="{BA98F503-B32D-4317-936F-51D9AE91476D}"/>
  </hyperlinks>
  <pageMargins left="0.7" right="0.7" top="0.75" bottom="0.75" header="0.3" footer="0.3"/>
  <pageSetup orientation="portrait" r:id="rId1"/>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2AA1AE-5D04-4F3F-9DF7-44134FCB7236}">
  <sheetPr>
    <tabColor rgb="FF00B0F0"/>
  </sheetPr>
  <dimension ref="A1:F46"/>
  <sheetViews>
    <sheetView zoomScale="160" zoomScaleNormal="160" workbookViewId="0"/>
  </sheetViews>
  <sheetFormatPr defaultRowHeight="14.5" x14ac:dyDescent="0.35"/>
  <cols>
    <col min="2" max="2" width="5.1796875" bestFit="1" customWidth="1"/>
    <col min="3" max="3" width="14.54296875" bestFit="1" customWidth="1"/>
    <col min="4" max="4" width="6.81640625" bestFit="1" customWidth="1"/>
    <col min="6" max="6" width="95.54296875" bestFit="1" customWidth="1"/>
  </cols>
  <sheetData>
    <row r="1" spans="1:6" x14ac:dyDescent="0.35">
      <c r="E1">
        <f>SUBTOTAL(3,Table57[Estado])</f>
        <v>8</v>
      </c>
      <c r="F1" t="s">
        <v>1125</v>
      </c>
    </row>
    <row r="2" spans="1:6" x14ac:dyDescent="0.35">
      <c r="A2" s="70" t="s">
        <v>1190</v>
      </c>
      <c r="B2" s="70" t="s">
        <v>1507</v>
      </c>
      <c r="C2" s="70" t="s">
        <v>1508</v>
      </c>
      <c r="D2" s="70" t="s">
        <v>1509</v>
      </c>
      <c r="E2" s="70" t="s">
        <v>1510</v>
      </c>
      <c r="F2" s="70" t="s">
        <v>310</v>
      </c>
    </row>
    <row r="3" spans="1:6" x14ac:dyDescent="0.35">
      <c r="A3" t="s">
        <v>1118</v>
      </c>
      <c r="B3" t="s">
        <v>1118</v>
      </c>
      <c r="D3" s="1" t="s">
        <v>1118</v>
      </c>
      <c r="E3" s="15"/>
      <c r="F3" t="str">
        <f>_xlfn.CONCAT("&lt;a href=","""","#",""""," class=","""","notas-enlace",""""," onclick=","""","mostrarImagen('/cantos/src/ima/",D3,".jpg'); return false;","""","&gt;",PROPER(B3),Table57[[#This Row],[aStyle]],"&lt;/a&gt;")</f>
        <v>&lt;a href="#" class="notas-enlace" onclick="mostrarImagen('/cantos/src/ima/do.jpg'); return false;"&gt;Do&lt;/a&gt;</v>
      </c>
    </row>
    <row r="4" spans="1:6" x14ac:dyDescent="0.35">
      <c r="A4" t="s">
        <v>1126</v>
      </c>
      <c r="B4" t="s">
        <v>1126</v>
      </c>
      <c r="D4" t="s">
        <v>1126</v>
      </c>
      <c r="E4" s="15"/>
      <c r="F4" t="str">
        <f>_xlfn.CONCAT("&lt;a href=","""","#",""""," class=","""","notas-enlace",""""," onclick=","""","mostrarImagen('/cantos/src/ima/",D4,".jpg'); return false;","""","&gt;",PROPER(B4),Table57[[#This Row],[aStyle]],"&lt;/a&gt;")</f>
        <v>&lt;a href="#" class="notas-enlace" onclick="mostrarImagen('/cantos/src/ima/do7.jpg'); return false;"&gt;Do7&lt;/a&gt;</v>
      </c>
    </row>
    <row r="5" spans="1:6" x14ac:dyDescent="0.35">
      <c r="A5" t="s">
        <v>1128</v>
      </c>
      <c r="B5" t="s">
        <v>1118</v>
      </c>
      <c r="C5" t="s">
        <v>1382</v>
      </c>
      <c r="D5" t="s">
        <v>1129</v>
      </c>
      <c r="E5" s="15"/>
      <c r="F5" t="str">
        <f>_xlfn.CONCAT("&lt;a href=","""","#",""""," class=","""","notas-enlace",""""," onclick=","""","mostrarImagen('/cantos/src/ima/",D5,".jpg'); return false;","""","&gt;",PROPER(B5),Table57[[#This Row],[aStyle]],"&lt;/a&gt;")</f>
        <v>&lt;a href="#" class="notas-enlace" onclick="mostrarImagen('/cantos/src/ima/dom.jpg'); return false;"&gt;Do&lt;em&gt;m&lt;/em&gt;&lt;/a&gt;</v>
      </c>
    </row>
    <row r="6" spans="1:6" x14ac:dyDescent="0.35">
      <c r="A6" t="s">
        <v>1130</v>
      </c>
      <c r="B6" t="s">
        <v>1130</v>
      </c>
      <c r="D6" t="s">
        <v>1131</v>
      </c>
      <c r="E6" s="15"/>
      <c r="F6" t="str">
        <f>_xlfn.CONCAT("&lt;a href=","""","#",""""," class=","""","notas-enlace",""""," onclick=","""","mostrarImagen('/cantos/src/ima/",D6,".jpg'); return false;","""","&gt;",PROPER(B6),Table57[[#This Row],[aStyle]],"&lt;/a&gt;")</f>
        <v>&lt;a href="#" class="notas-enlace" onclick="mostrarImagen('/cantos/src/ima/dos.jpg'); return false;"&gt;Do#&lt;/a&gt;</v>
      </c>
    </row>
    <row r="7" spans="1:6" x14ac:dyDescent="0.35">
      <c r="A7" t="s">
        <v>1132</v>
      </c>
      <c r="B7" t="s">
        <v>1132</v>
      </c>
      <c r="D7" t="s">
        <v>1133</v>
      </c>
      <c r="E7" s="15"/>
      <c r="F7" t="str">
        <f>_xlfn.CONCAT("&lt;a href=","""","#",""""," class=","""","notas-enlace",""""," onclick=","""","mostrarImagen('/cantos/src/ima/",D7,".jpg'); return false;","""","&gt;",PROPER(B7),Table57[[#This Row],[aStyle]],"&lt;/a&gt;")</f>
        <v>&lt;a href="#" class="notas-enlace" onclick="mostrarImagen('/cantos/src/ima/dos7.jpg'); return false;"&gt;Do#7&lt;/a&gt;</v>
      </c>
    </row>
    <row r="8" spans="1:6" x14ac:dyDescent="0.35">
      <c r="A8" t="s">
        <v>1134</v>
      </c>
      <c r="B8" t="s">
        <v>1130</v>
      </c>
      <c r="C8" t="s">
        <v>1382</v>
      </c>
      <c r="D8" t="s">
        <v>1135</v>
      </c>
      <c r="E8" s="15"/>
      <c r="F8" t="str">
        <f>_xlfn.CONCAT("&lt;a href=","""","#",""""," class=","""","notas-enlace",""""," onclick=","""","mostrarImagen('/cantos/src/ima/",D8,".jpg'); return false;","""","&gt;",PROPER(B8),Table57[[#This Row],[aStyle]],"&lt;/a&gt;")</f>
        <v>&lt;a href="#" class="notas-enlace" onclick="mostrarImagen('/cantos/src/ima/dosm.jpg'); return false;"&gt;Do#&lt;em&gt;m&lt;/em&gt;&lt;/a&gt;</v>
      </c>
    </row>
    <row r="9" spans="1:6" x14ac:dyDescent="0.35">
      <c r="A9" t="s">
        <v>1119</v>
      </c>
      <c r="B9" t="s">
        <v>1119</v>
      </c>
      <c r="D9" t="s">
        <v>1119</v>
      </c>
      <c r="E9" s="15" t="s">
        <v>1194</v>
      </c>
      <c r="F9" t="str">
        <f>_xlfn.CONCAT("&lt;a href=","""","#",""""," class=","""","notas-enlace",""""," onclick=","""","mostrarImagen('/cantos/src/ima/",D9,".jpg'); return false;","""","&gt;",PROPER(B9),Table57[[#This Row],[aStyle]],"&lt;/a&gt;")</f>
        <v>&lt;a href="#" class="notas-enlace" onclick="mostrarImagen('/cantos/src/ima/re.jpg'); return false;"&gt;Re&lt;/a&gt;</v>
      </c>
    </row>
    <row r="10" spans="1:6" x14ac:dyDescent="0.35">
      <c r="A10" t="s">
        <v>1136</v>
      </c>
      <c r="B10" t="s">
        <v>1136</v>
      </c>
      <c r="D10" t="s">
        <v>1136</v>
      </c>
      <c r="E10" s="15"/>
      <c r="F10" t="str">
        <f>_xlfn.CONCAT("&lt;a href=","""","#",""""," class=","""","notas-enlace",""""," onclick=","""","mostrarImagen('/cantos/src/ima/",D10,".jpg'); return false;","""","&gt;",PROPER(B10),Table57[[#This Row],[aStyle]],"&lt;/a&gt;")</f>
        <v>&lt;a href="#" class="notas-enlace" onclick="mostrarImagen('/cantos/src/ima/re7.jpg'); return false;"&gt;Re7&lt;/a&gt;</v>
      </c>
    </row>
    <row r="11" spans="1:6" x14ac:dyDescent="0.35">
      <c r="A11" t="s">
        <v>1137</v>
      </c>
      <c r="B11" t="s">
        <v>1119</v>
      </c>
      <c r="C11" t="s">
        <v>1382</v>
      </c>
      <c r="D11" s="1" t="s">
        <v>1138</v>
      </c>
      <c r="E11" s="15"/>
      <c r="F11" t="str">
        <f>_xlfn.CONCAT("&lt;a href=","""","#",""""," class=","""","notas-enlace",""""," onclick=","""","mostrarImagen('/cantos/src/ima/",D11,".jpg'); return false;","""","&gt;",PROPER(B11),Table57[[#This Row],[aStyle]],"&lt;/a&gt;")</f>
        <v>&lt;a href="#" class="notas-enlace" onclick="mostrarImagen('/cantos/src/ima/rem.jpg'); return false;"&gt;Re&lt;em&gt;m&lt;/em&gt;&lt;/a&gt;</v>
      </c>
    </row>
    <row r="12" spans="1:6" x14ac:dyDescent="0.35">
      <c r="A12" t="s">
        <v>1139</v>
      </c>
      <c r="B12" t="s">
        <v>1119</v>
      </c>
      <c r="C12" t="s">
        <v>1383</v>
      </c>
      <c r="D12" t="s">
        <v>1127</v>
      </c>
      <c r="E12" s="15"/>
      <c r="F12" t="str">
        <f>_xlfn.CONCAT("&lt;a href=","""","#",""""," class=","""","notas-enlace",""""," onclick=","""","mostrarImagen('/cantos/src/ima/",D12,".jpg'); return false;","""","&gt;",PROPER(B12),Table57[[#This Row],[aStyle]],"&lt;/a&gt;")</f>
        <v>&lt;a href="#" class="notas-enlace" onclick="mostrarImagen('/cantos/src/ima/rem9.jpg'); return false;"&gt;Re&lt;em&gt;m&lt;/em&gt;9&lt;/a&gt;</v>
      </c>
    </row>
    <row r="13" spans="1:6" x14ac:dyDescent="0.35">
      <c r="A13" t="s">
        <v>1140</v>
      </c>
      <c r="B13" t="s">
        <v>1140</v>
      </c>
      <c r="D13" t="s">
        <v>1140</v>
      </c>
      <c r="E13" s="15"/>
      <c r="F13" t="str">
        <f>_xlfn.CONCAT("&lt;a href=","""","#",""""," class=","""","notas-enlace",""""," onclick=","""","mostrarImagen('/cantos/src/ima/",D13,".jpg'); return false;","""","&gt;",PROPER(B13),Table57[[#This Row],[aStyle]],"&lt;/a&gt;")</f>
        <v>&lt;a href="#" class="notas-enlace" onclick="mostrarImagen('/cantos/src/ima/re#.jpg'); return false;"&gt;Re#&lt;/a&gt;</v>
      </c>
    </row>
    <row r="14" spans="1:6" x14ac:dyDescent="0.35">
      <c r="A14" t="s">
        <v>1141</v>
      </c>
      <c r="B14" t="s">
        <v>1140</v>
      </c>
      <c r="C14" t="s">
        <v>1382</v>
      </c>
      <c r="D14" t="s">
        <v>1142</v>
      </c>
      <c r="E14" s="15"/>
      <c r="F14" t="str">
        <f>_xlfn.CONCAT("&lt;a href=","""","#",""""," class=","""","notas-enlace",""""," onclick=","""","mostrarImagen('/cantos/src/ima/",D14,".jpg'); return false;","""","&gt;",PROPER(B14),Table57[[#This Row],[aStyle]],"&lt;/a&gt;")</f>
        <v>&lt;a href="#" class="notas-enlace" onclick="mostrarImagen('/cantos/src/ima/re#m.jpg'); return false;"&gt;Re#&lt;em&gt;m&lt;/em&gt;&lt;/a&gt;</v>
      </c>
    </row>
    <row r="15" spans="1:6" x14ac:dyDescent="0.35">
      <c r="A15" t="s">
        <v>1120</v>
      </c>
      <c r="B15" s="1" t="s">
        <v>1120</v>
      </c>
      <c r="D15" s="1" t="s">
        <v>1120</v>
      </c>
      <c r="E15" s="15"/>
      <c r="F15" t="str">
        <f>_xlfn.CONCAT("&lt;a href=","""","#",""""," class=","""","notas-enlace",""""," onclick=","""","mostrarImagen('/cantos/src/ima/",D15,".jpg'); return false;","""","&gt;",PROPER(B15),Table57[[#This Row],[aStyle]],"&lt;/a&gt;")</f>
        <v>&lt;a href="#" class="notas-enlace" onclick="mostrarImagen('/cantos/src/ima/mi.jpg'); return false;"&gt;Mi&lt;/a&gt;</v>
      </c>
    </row>
    <row r="16" spans="1:6" x14ac:dyDescent="0.35">
      <c r="A16" t="s">
        <v>1143</v>
      </c>
      <c r="B16" t="s">
        <v>1120</v>
      </c>
      <c r="C16" t="s">
        <v>1384</v>
      </c>
      <c r="D16" t="s">
        <v>1143</v>
      </c>
      <c r="E16" s="15"/>
      <c r="F16" t="str">
        <f>_xlfn.CONCAT("&lt;a href=","""","#",""""," class=","""","notas-enlace",""""," onclick=","""","mostrarImagen('/cantos/src/ima/",D16,".jpg'); return false;","""","&gt;",PROPER(B16),Table57[[#This Row],[aStyle]],"&lt;/a&gt;")</f>
        <v>&lt;a href="#" class="notas-enlace" onclick="mostrarImagen('/cantos/src/ima/mimaj7.jpg'); return false;"&gt;Mi&lt;em&gt;maj&lt;/em&gt;7&lt;/a&gt;</v>
      </c>
    </row>
    <row r="17" spans="1:6" x14ac:dyDescent="0.35">
      <c r="A17" t="s">
        <v>1144</v>
      </c>
      <c r="B17" t="s">
        <v>1144</v>
      </c>
      <c r="D17" t="s">
        <v>1144</v>
      </c>
      <c r="E17" s="15"/>
      <c r="F17" t="str">
        <f>_xlfn.CONCAT("&lt;a href=","""","#",""""," class=","""","notas-enlace",""""," onclick=","""","mostrarImagen('/cantos/src/ima/",D17,".jpg'); return false;","""","&gt;",PROPER(B17),Table57[[#This Row],[aStyle]],"&lt;/a&gt;")</f>
        <v>&lt;a href="#" class="notas-enlace" onclick="mostrarImagen('/cantos/src/ima/mi7.jpg'); return false;"&gt;Mi7&lt;/a&gt;</v>
      </c>
    </row>
    <row r="18" spans="1:6" x14ac:dyDescent="0.35">
      <c r="A18" t="s">
        <v>1145</v>
      </c>
      <c r="B18" t="s">
        <v>1145</v>
      </c>
      <c r="D18" t="s">
        <v>1145</v>
      </c>
      <c r="E18" s="15"/>
      <c r="F18" t="str">
        <f>_xlfn.CONCAT("&lt;a href=","""","#",""""," class=","""","notas-enlace",""""," onclick=","""","mostrarImagen('/cantos/src/ima/",D18,".jpg'); return false;","""","&gt;",PROPER(B18),Table57[[#This Row],[aStyle]],"&lt;/a&gt;")</f>
        <v>&lt;a href="#" class="notas-enlace" onclick="mostrarImagen('/cantos/src/ima/mi6.jpg'); return false;"&gt;Mi6&lt;/a&gt;</v>
      </c>
    </row>
    <row r="19" spans="1:6" x14ac:dyDescent="0.35">
      <c r="A19" t="s">
        <v>1146</v>
      </c>
      <c r="B19" t="s">
        <v>1120</v>
      </c>
      <c r="C19" t="s">
        <v>1382</v>
      </c>
      <c r="D19" t="s">
        <v>1148</v>
      </c>
      <c r="E19" s="15" t="s">
        <v>1194</v>
      </c>
      <c r="F19" t="str">
        <f>_xlfn.CONCAT("&lt;a href=","""","#",""""," class=","""","notas-enlace",""""," onclick=","""","mostrarImagen('/cantos/src/ima/",D19,".jpg'); return false;","""","&gt;",PROPER(B19),Table57[[#This Row],[aStyle]],"&lt;/a&gt;")</f>
        <v>&lt;a href="#" class="notas-enlace" onclick="mostrarImagen('/cantos/src/ima/mim.jpg'); return false;"&gt;Mi&lt;em&gt;m&lt;/em&gt;&lt;/a&gt;</v>
      </c>
    </row>
    <row r="20" spans="1:6" x14ac:dyDescent="0.35">
      <c r="A20" t="s">
        <v>1147</v>
      </c>
      <c r="B20" t="s">
        <v>1120</v>
      </c>
      <c r="C20" t="s">
        <v>1385</v>
      </c>
      <c r="D20" t="s">
        <v>1149</v>
      </c>
      <c r="E20" s="15"/>
      <c r="F20" t="str">
        <f>_xlfn.CONCAT("&lt;a href=","""","#",""""," class=","""","notas-enlace",""""," onclick=","""","mostrarImagen('/cantos/src/ima/",D20,".jpg'); return false;","""","&gt;",PROPER(B20),Table57[[#This Row],[aStyle]],"&lt;/a&gt;")</f>
        <v>&lt;a href="#" class="notas-enlace" onclick="mostrarImagen('/cantos/src/ima/mim6.jpg'); return false;"&gt;Mi&lt;em&gt;m&lt;/em&gt;6&lt;/a&gt;</v>
      </c>
    </row>
    <row r="21" spans="1:6" x14ac:dyDescent="0.35">
      <c r="A21" t="s">
        <v>1121</v>
      </c>
      <c r="B21" t="s">
        <v>1121</v>
      </c>
      <c r="D21" s="1" t="s">
        <v>1121</v>
      </c>
      <c r="E21" s="15"/>
      <c r="F21" t="str">
        <f>_xlfn.CONCAT("&lt;a href=","""","#",""""," class=","""","notas-enlace",""""," onclick=","""","mostrarImagen('/cantos/src/ima/",D21,".jpg'); return false;","""","&gt;",PROPER(B21),Table57[[#This Row],[aStyle]],"&lt;/a&gt;")</f>
        <v>&lt;a href="#" class="notas-enlace" onclick="mostrarImagen('/cantos/src/ima/fa.jpg'); return false;"&gt;Fa&lt;/a&gt;</v>
      </c>
    </row>
    <row r="22" spans="1:6" x14ac:dyDescent="0.35">
      <c r="A22" t="s">
        <v>1152</v>
      </c>
      <c r="B22" t="s">
        <v>1121</v>
      </c>
      <c r="C22" t="s">
        <v>1384</v>
      </c>
      <c r="D22" t="s">
        <v>1152</v>
      </c>
      <c r="E22" s="15"/>
      <c r="F22" t="str">
        <f>_xlfn.CONCAT("&lt;a href=","""","#",""""," class=","""","notas-enlace",""""," onclick=","""","mostrarImagen('/cantos/src/ima/",D22,".jpg'); return false;","""","&gt;",PROPER(B22),Table57[[#This Row],[aStyle]],"&lt;/a&gt;")</f>
        <v>&lt;a href="#" class="notas-enlace" onclick="mostrarImagen('/cantos/src/ima/famaj7.jpg'); return false;"&gt;Fa&lt;em&gt;maj&lt;/em&gt;7&lt;/a&gt;</v>
      </c>
    </row>
    <row r="23" spans="1:6" x14ac:dyDescent="0.35">
      <c r="A23" t="s">
        <v>1151</v>
      </c>
      <c r="B23" t="s">
        <v>1151</v>
      </c>
      <c r="D23" t="s">
        <v>1151</v>
      </c>
      <c r="E23" s="15"/>
      <c r="F23" t="str">
        <f>_xlfn.CONCAT("&lt;a href=","""","#",""""," class=","""","notas-enlace",""""," onclick=","""","mostrarImagen('/cantos/src/ima/",D23,".jpg'); return false;","""","&gt;",PROPER(B23),Table57[[#This Row],[aStyle]],"&lt;/a&gt;")</f>
        <v>&lt;a href="#" class="notas-enlace" onclick="mostrarImagen('/cantos/src/ima/fa7.jpg'); return false;"&gt;Fa7&lt;/a&gt;</v>
      </c>
    </row>
    <row r="24" spans="1:6" x14ac:dyDescent="0.35">
      <c r="A24" t="s">
        <v>1156</v>
      </c>
      <c r="B24" t="s">
        <v>1121</v>
      </c>
      <c r="C24" t="s">
        <v>1382</v>
      </c>
      <c r="D24" t="s">
        <v>1153</v>
      </c>
      <c r="E24" s="15"/>
      <c r="F24" t="str">
        <f>_xlfn.CONCAT("&lt;a href=","""","#",""""," class=","""","notas-enlace",""""," onclick=","""","mostrarImagen('/cantos/src/ima/",D24,".jpg'); return false;","""","&gt;",PROPER(B24),Table57[[#This Row],[aStyle]],"&lt;/a&gt;")</f>
        <v>&lt;a href="#" class="notas-enlace" onclick="mostrarImagen('/cantos/src/ima/fam.jpg'); return false;"&gt;Fa&lt;em&gt;m&lt;/em&gt;&lt;/a&gt;</v>
      </c>
    </row>
    <row r="25" spans="1:6" x14ac:dyDescent="0.35">
      <c r="A25" t="s">
        <v>1154</v>
      </c>
      <c r="B25" t="s">
        <v>1154</v>
      </c>
      <c r="D25" t="s">
        <v>1157</v>
      </c>
      <c r="E25" s="15" t="s">
        <v>1194</v>
      </c>
      <c r="F25" t="str">
        <f>_xlfn.CONCAT("&lt;a href=","""","#",""""," class=","""","notas-enlace",""""," onclick=","""","mostrarImagen('/cantos/src/ima/",D25,".jpg'); return false;","""","&gt;",PROPER(B25),Table57[[#This Row],[aStyle]],"&lt;/a&gt;")</f>
        <v>&lt;a href="#" class="notas-enlace" onclick="mostrarImagen('/cantos/src/ima/fas.jpg'); return false;"&gt;Fa#&lt;/a&gt;</v>
      </c>
    </row>
    <row r="26" spans="1:6" x14ac:dyDescent="0.35">
      <c r="A26" t="s">
        <v>1159</v>
      </c>
      <c r="B26" t="s">
        <v>1154</v>
      </c>
      <c r="C26" t="s">
        <v>1382</v>
      </c>
      <c r="D26" t="s">
        <v>1158</v>
      </c>
      <c r="E26" s="15" t="s">
        <v>1194</v>
      </c>
      <c r="F26" t="str">
        <f>_xlfn.CONCAT("&lt;a href=","""","#",""""," class=","""","notas-enlace",""""," onclick=","""","mostrarImagen('/cantos/src/ima/",D26,".jpg'); return false;","""","&gt;",PROPER(B26),Table57[[#This Row],[aStyle]],"&lt;/a&gt;")</f>
        <v>&lt;a href="#" class="notas-enlace" onclick="mostrarImagen('/cantos/src/ima/fasm.jpg'); return false;"&gt;Fa#&lt;em&gt;m&lt;/em&gt;&lt;/a&gt;</v>
      </c>
    </row>
    <row r="27" spans="1:6" x14ac:dyDescent="0.35">
      <c r="A27" t="s">
        <v>1122</v>
      </c>
      <c r="B27" t="s">
        <v>1122</v>
      </c>
      <c r="D27" t="s">
        <v>1122</v>
      </c>
      <c r="E27" s="15" t="s">
        <v>1194</v>
      </c>
      <c r="F27" t="str">
        <f>_xlfn.CONCAT("&lt;a href=","""","#",""""," class=","""","notas-enlace",""""," onclick=","""","mostrarImagen('/cantos/src/ima/",D27,".jpg'); return false;","""","&gt;",PROPER(B27),Table57[[#This Row],[aStyle]],"&lt;/a&gt;")</f>
        <v>&lt;a href="#" class="notas-enlace" onclick="mostrarImagen('/cantos/src/ima/sol.jpg'); return false;"&gt;Sol&lt;/a&gt;</v>
      </c>
    </row>
    <row r="28" spans="1:6" x14ac:dyDescent="0.35">
      <c r="A28" t="s">
        <v>1160</v>
      </c>
      <c r="B28" t="s">
        <v>1160</v>
      </c>
      <c r="D28" t="s">
        <v>1160</v>
      </c>
      <c r="E28" s="15"/>
      <c r="F28" t="str">
        <f>_xlfn.CONCAT("&lt;a href=","""","#",""""," class=","""","notas-enlace",""""," onclick=","""","mostrarImagen('/cantos/src/ima/",D28,".jpg'); return false;","""","&gt;",PROPER(B28),Table57[[#This Row],[aStyle]],"&lt;/a&gt;")</f>
        <v>&lt;a href="#" class="notas-enlace" onclick="mostrarImagen('/cantos/src/ima/sol7.jpg'); return false;"&gt;Sol7&lt;/a&gt;</v>
      </c>
    </row>
    <row r="29" spans="1:6" x14ac:dyDescent="0.35">
      <c r="A29" t="s">
        <v>1161</v>
      </c>
      <c r="B29" t="s">
        <v>1122</v>
      </c>
      <c r="C29" t="s">
        <v>1382</v>
      </c>
      <c r="D29" t="s">
        <v>1165</v>
      </c>
      <c r="E29" s="15"/>
      <c r="F29" t="str">
        <f>_xlfn.CONCAT("&lt;a href=","""","#",""""," class=","""","notas-enlace",""""," onclick=","""","mostrarImagen('/cantos/src/ima/",D29,".jpg'); return false;","""","&gt;",PROPER(B29),Table57[[#This Row],[aStyle]],"&lt;/a&gt;")</f>
        <v>&lt;a href="#" class="notas-enlace" onclick="mostrarImagen('/cantos/src/ima/solm.jpg'); return false;"&gt;Sol&lt;em&gt;m&lt;/em&gt;&lt;/a&gt;</v>
      </c>
    </row>
    <row r="30" spans="1:6" x14ac:dyDescent="0.35">
      <c r="A30" t="s">
        <v>1162</v>
      </c>
      <c r="B30" t="s">
        <v>1162</v>
      </c>
      <c r="D30" t="s">
        <v>1166</v>
      </c>
      <c r="E30" s="15"/>
      <c r="F30" t="str">
        <f>_xlfn.CONCAT("&lt;a href=","""","#",""""," class=","""","notas-enlace",""""," onclick=","""","mostrarImagen('/cantos/src/ima/",D30,".jpg'); return false;","""","&gt;",PROPER(B30),Table57[[#This Row],[aStyle]],"&lt;/a&gt;")</f>
        <v>&lt;a href="#" class="notas-enlace" onclick="mostrarImagen('/cantos/src/ima/sols.jpg'); return false;"&gt;Sol#&lt;/a&gt;</v>
      </c>
    </row>
    <row r="31" spans="1:6" x14ac:dyDescent="0.35">
      <c r="A31" t="s">
        <v>1163</v>
      </c>
      <c r="B31" t="s">
        <v>1163</v>
      </c>
      <c r="D31" t="s">
        <v>1167</v>
      </c>
      <c r="E31" s="15"/>
      <c r="F31" t="str">
        <f>_xlfn.CONCAT("&lt;a href=","""","#",""""," class=","""","notas-enlace",""""," onclick=","""","mostrarImagen('/cantos/src/ima/",D31,".jpg'); return false;","""","&gt;",PROPER(B31),Table57[[#This Row],[aStyle]],"&lt;/a&gt;")</f>
        <v>&lt;a href="#" class="notas-enlace" onclick="mostrarImagen('/cantos/src/ima/sols7.jpg'); return false;"&gt;Sol#7&lt;/a&gt;</v>
      </c>
    </row>
    <row r="32" spans="1:6" x14ac:dyDescent="0.35">
      <c r="A32" t="s">
        <v>1177</v>
      </c>
      <c r="B32" t="s">
        <v>1162</v>
      </c>
      <c r="C32" t="s">
        <v>1382</v>
      </c>
      <c r="D32" t="s">
        <v>1168</v>
      </c>
      <c r="E32" s="15" t="s">
        <v>1194</v>
      </c>
      <c r="F32" t="str">
        <f>_xlfn.CONCAT("&lt;a href=","""","#",""""," class=","""","notas-enlace",""""," onclick=","""","mostrarImagen('/cantos/src/ima/",D32,".jpg'); return false;","""","&gt;",PROPER(B32),Table57[[#This Row],[aStyle]],"&lt;/a&gt;")</f>
        <v>&lt;a href="#" class="notas-enlace" onclick="mostrarImagen('/cantos/src/ima/solsm.jpg'); return false;"&gt;Sol#&lt;em&gt;m&lt;/em&gt;&lt;/a&gt;</v>
      </c>
    </row>
    <row r="33" spans="1:6" x14ac:dyDescent="0.35">
      <c r="A33" t="s">
        <v>1123</v>
      </c>
      <c r="B33" t="s">
        <v>1123</v>
      </c>
      <c r="D33" t="s">
        <v>1506</v>
      </c>
      <c r="E33" s="15"/>
      <c r="F33" t="str">
        <f>_xlfn.CONCAT("&lt;a href=","""","#",""""," class=","""","notas-enlace",""""," onclick=","""","mostrarImagen('/cantos/src/ima/",D33,".jpg'); return false;","""","&gt;",PROPER(B33),Table57[[#This Row],[aStyle]],"&lt;/a&gt;")</f>
        <v>&lt;a href="#" class="notas-enlace" onclick="mostrarImagen('/cantos/src/ima/la.jpg'); return false;"&gt;La&lt;/a&gt;</v>
      </c>
    </row>
    <row r="34" spans="1:6" x14ac:dyDescent="0.35">
      <c r="A34" t="s">
        <v>1169</v>
      </c>
      <c r="B34" t="s">
        <v>1169</v>
      </c>
      <c r="D34" t="s">
        <v>1511</v>
      </c>
      <c r="E34" s="15" t="s">
        <v>1194</v>
      </c>
      <c r="F34" t="str">
        <f>_xlfn.CONCAT("&lt;a href=","""","#",""""," class=","""","notas-enlace",""""," onclick=","""","mostrarImagen('/cantos/src/ima/",D34,".jpg'); return false;","""","&gt;",PROPER(B34),Table57[[#This Row],[aStyle]],"&lt;/a&gt;")</f>
        <v>&lt;a href="#" class="notas-enlace" onclick="mostrarImagen('/cantos/src/ima/la7.jpg'); return false;"&gt;La7&lt;/a&gt;</v>
      </c>
    </row>
    <row r="35" spans="1:6" x14ac:dyDescent="0.35">
      <c r="A35" t="s">
        <v>1170</v>
      </c>
      <c r="B35" t="s">
        <v>1170</v>
      </c>
      <c r="D35" t="s">
        <v>1512</v>
      </c>
      <c r="E35" s="15"/>
      <c r="F35" t="str">
        <f>_xlfn.CONCAT("&lt;a href=","""","#",""""," class=","""","notas-enlace",""""," onclick=","""","mostrarImagen('/cantos/src/ima/",D35,".jpg'); return false;","""","&gt;",PROPER(B35),Table57[[#This Row],[aStyle]],"&lt;/a&gt;")</f>
        <v>&lt;a href="#" class="notas-enlace" onclick="mostrarImagen('/cantos/src/ima/la6.jpg'); return false;"&gt;La6&lt;/a&gt;</v>
      </c>
    </row>
    <row r="36" spans="1:6" x14ac:dyDescent="0.35">
      <c r="A36" t="s">
        <v>1176</v>
      </c>
      <c r="B36" s="1" t="s">
        <v>1123</v>
      </c>
      <c r="C36" t="s">
        <v>1382</v>
      </c>
      <c r="D36" s="1" t="s">
        <v>1513</v>
      </c>
      <c r="E36" s="15"/>
      <c r="F36" t="str">
        <f>_xlfn.CONCAT("&lt;a href=","""","#",""""," class=","""","notas-enlace",""""," onclick=","""","mostrarImagen('/cantos/src/ima/",D36,".jpg'); return false;","""","&gt;",PROPER(B36),Table57[[#This Row],[aStyle]],"&lt;/a&gt;")</f>
        <v>&lt;a href="#" class="notas-enlace" onclick="mostrarImagen('/cantos/src/ima/lam.jpg'); return false;"&gt;La&lt;em&gt;m&lt;/em&gt;&lt;/a&gt;</v>
      </c>
    </row>
    <row r="37" spans="1:6" x14ac:dyDescent="0.35">
      <c r="A37" t="s">
        <v>1174</v>
      </c>
      <c r="B37" t="s">
        <v>1123</v>
      </c>
      <c r="C37" t="s">
        <v>1386</v>
      </c>
      <c r="D37" t="s">
        <v>1514</v>
      </c>
      <c r="E37" s="15"/>
      <c r="F37" t="str">
        <f>_xlfn.CONCAT("&lt;a href=","""","#",""""," class=","""","notas-enlace",""""," onclick=","""","mostrarImagen('/cantos/src/ima/",D37,".jpg'); return false;","""","&gt;",PROPER(B37),Table57[[#This Row],[aStyle]],"&lt;/a&gt;")</f>
        <v>&lt;a href="#" class="notas-enlace" onclick="mostrarImagen('/cantos/src/ima/lam7.jpg'); return false;"&gt;La&lt;em&gt;m&lt;/em&gt;7&lt;/a&gt;</v>
      </c>
    </row>
    <row r="38" spans="1:6" x14ac:dyDescent="0.35">
      <c r="A38" t="s">
        <v>1175</v>
      </c>
      <c r="B38" t="s">
        <v>1123</v>
      </c>
      <c r="C38" t="s">
        <v>1385</v>
      </c>
      <c r="D38" t="s">
        <v>1515</v>
      </c>
      <c r="E38" s="15"/>
      <c r="F38" t="str">
        <f>_xlfn.CONCAT("&lt;a href=","""","#",""""," class=","""","notas-enlace",""""," onclick=","""","mostrarImagen('/cantos/src/ima/",D38,".jpg'); return false;","""","&gt;",PROPER(B38),Table57[[#This Row],[aStyle]],"&lt;/a&gt;")</f>
        <v>&lt;a href="#" class="notas-enlace" onclick="mostrarImagen('/cantos/src/ima/lam6.jpg'); return false;"&gt;La&lt;em&gt;m&lt;/em&gt;6&lt;/a&gt;</v>
      </c>
    </row>
    <row r="39" spans="1:6" x14ac:dyDescent="0.35">
      <c r="A39" t="s">
        <v>1184</v>
      </c>
      <c r="B39" t="s">
        <v>1184</v>
      </c>
      <c r="D39" t="s">
        <v>1179</v>
      </c>
      <c r="E39" s="15"/>
      <c r="F39" t="str">
        <f>_xlfn.CONCAT("&lt;a href=","""","#",""""," class=","""","notas-enlace",""""," onclick=","""","mostrarImagen('/cantos/src/ima/",D39,".jpg'); return false;","""","&gt;",PROPER(B39),Table57[[#This Row],[aStyle]],"&lt;/a&gt;")</f>
        <v>&lt;a href="#" class="notas-enlace" onclick="mostrarImagen('/cantos/src/ima/sib.jpg'); return false;"&gt;Si♭&lt;/a&gt;</v>
      </c>
    </row>
    <row r="40" spans="1:6" x14ac:dyDescent="0.35">
      <c r="A40" t="s">
        <v>1185</v>
      </c>
      <c r="B40" t="s">
        <v>1185</v>
      </c>
      <c r="D40" t="s">
        <v>1180</v>
      </c>
      <c r="E40" s="15"/>
      <c r="F40" t="str">
        <f>_xlfn.CONCAT("&lt;a href=","""","#",""""," class=","""","notas-enlace",""""," onclick=","""","mostrarImagen('/cantos/src/ima/",D40,".jpg'); return false;","""","&gt;",PROPER(B40),Table57[[#This Row],[aStyle]],"&lt;/a&gt;")</f>
        <v>&lt;a href="#" class="notas-enlace" onclick="mostrarImagen('/cantos/src/ima/sib7.jpg'); return false;"&gt;Si♭7&lt;/a&gt;</v>
      </c>
    </row>
    <row r="41" spans="1:6" x14ac:dyDescent="0.35">
      <c r="A41" t="s">
        <v>1188</v>
      </c>
      <c r="B41" t="s">
        <v>1186</v>
      </c>
      <c r="C41" t="s">
        <v>1382</v>
      </c>
      <c r="D41" t="s">
        <v>1181</v>
      </c>
      <c r="E41" s="15"/>
      <c r="F41" t="str">
        <f>_xlfn.CONCAT("&lt;a href=","""","#",""""," class=","""","notas-enlace",""""," onclick=","""","mostrarImagen('/cantos/src/ima/",D41,".jpg'); return false;","""","&gt;",PROPER(B41),Table57[[#This Row],[aStyle]],"&lt;/a&gt;")</f>
        <v>&lt;a href="#" class="notas-enlace" onclick="mostrarImagen('/cantos/src/ima/sibm.jpg'); return false;"&gt;Si♭M&lt;em&gt;m&lt;/em&gt;&lt;/a&gt;</v>
      </c>
    </row>
    <row r="42" spans="1:6" x14ac:dyDescent="0.35">
      <c r="A42" t="s">
        <v>1124</v>
      </c>
      <c r="B42" t="s">
        <v>1124</v>
      </c>
      <c r="D42" t="s">
        <v>1124</v>
      </c>
      <c r="E42" s="15" t="s">
        <v>1194</v>
      </c>
      <c r="F42" t="str">
        <f>_xlfn.CONCAT("&lt;a href=","""","#",""""," class=","""","notas-enlace",""""," onclick=","""","mostrarImagen('/cantos/src/ima/",D42,".jpg'); return false;","""","&gt;",PROPER(B42),Table57[[#This Row],[aStyle]],"&lt;/a&gt;")</f>
        <v>&lt;a href="#" class="notas-enlace" onclick="mostrarImagen('/cantos/src/ima/si.jpg'); return false;"&gt;Si&lt;/a&gt;</v>
      </c>
    </row>
    <row r="43" spans="1:6" x14ac:dyDescent="0.35">
      <c r="A43" t="s">
        <v>1182</v>
      </c>
      <c r="B43" t="s">
        <v>1182</v>
      </c>
      <c r="D43" t="s">
        <v>1182</v>
      </c>
      <c r="E43" s="15"/>
      <c r="F43" t="str">
        <f>_xlfn.CONCAT("&lt;a href=","""","#",""""," class=","""","notas-enlace",""""," onclick=","""","mostrarImagen('/cantos/src/ima/",D43,".jpg'); return false;","""","&gt;",PROPER(B43),Table57[[#This Row],[aStyle]],"&lt;/a&gt;")</f>
        <v>&lt;a href="#" class="notas-enlace" onclick="mostrarImagen('/cantos/src/ima/si7.jpg'); return false;"&gt;Si7&lt;/a&gt;</v>
      </c>
    </row>
    <row r="44" spans="1:6" x14ac:dyDescent="0.35">
      <c r="A44" t="s">
        <v>1187</v>
      </c>
      <c r="B44" t="s">
        <v>1183</v>
      </c>
      <c r="C44" t="s">
        <v>1382</v>
      </c>
      <c r="D44" t="s">
        <v>1183</v>
      </c>
      <c r="E44" s="15"/>
      <c r="F44" t="str">
        <f>_xlfn.CONCAT("&lt;a href=","""","#",""""," class=","""","notas-enlace",""""," onclick=","""","mostrarImagen('/cantos/src/ima/",D44,".jpg'); return false;","""","&gt;",PROPER(B44),Table57[[#This Row],[aStyle]],"&lt;/a&gt;")</f>
        <v>&lt;a href="#" class="notas-enlace" onclick="mostrarImagen('/cantos/src/ima/sim.jpg'); return false;"&gt;Sim&lt;em&gt;m&lt;/em&gt;&lt;/a&gt;</v>
      </c>
    </row>
    <row r="46" spans="1:6" x14ac:dyDescent="0.35">
      <c r="E46" s="69"/>
    </row>
  </sheetData>
  <phoneticPr fontId="8" type="noConversion"/>
  <pageMargins left="0.7" right="0.7" top="0.75" bottom="0.75" header="0.3" footer="0.3"/>
  <pageSetup orientation="portrait" r:id="rId1"/>
  <drawing r:id="rId2"/>
  <tableParts count="1">
    <tablePart r:id="rId3"/>
  </tablePart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99FF0E-1EAF-48C4-A648-B7FDAFEE70B4}">
  <dimension ref="A1:J97"/>
  <sheetViews>
    <sheetView topLeftCell="A75" zoomScale="160" zoomScaleNormal="160" workbookViewId="0">
      <selection activeCell="F80" sqref="F80"/>
    </sheetView>
  </sheetViews>
  <sheetFormatPr defaultRowHeight="14.5" x14ac:dyDescent="0.35"/>
  <cols>
    <col min="2" max="2" width="2.81640625" bestFit="1" customWidth="1"/>
    <col min="7" max="7" width="2.81640625" bestFit="1" customWidth="1"/>
  </cols>
  <sheetData>
    <row r="1" spans="1:10" x14ac:dyDescent="0.35">
      <c r="B1" s="87" t="s">
        <v>199</v>
      </c>
      <c r="C1" s="87"/>
      <c r="D1" s="87"/>
      <c r="E1" s="87"/>
      <c r="F1" s="87"/>
      <c r="G1" s="87"/>
    </row>
    <row r="2" spans="1:10" x14ac:dyDescent="0.35">
      <c r="A2" t="s">
        <v>1504</v>
      </c>
      <c r="B2">
        <v>1</v>
      </c>
      <c r="C2">
        <v>10</v>
      </c>
      <c r="F2" t="s">
        <v>1504</v>
      </c>
      <c r="G2">
        <f>+B20+1</f>
        <v>11</v>
      </c>
      <c r="H2">
        <v>10</v>
      </c>
    </row>
    <row r="3" spans="1:10" x14ac:dyDescent="0.35">
      <c r="A3" t="s">
        <v>1504</v>
      </c>
      <c r="B3">
        <f>+B2+1</f>
        <v>2</v>
      </c>
      <c r="F3" t="s">
        <v>1504</v>
      </c>
      <c r="G3">
        <f>+G2+1</f>
        <v>12</v>
      </c>
      <c r="H3">
        <v>39</v>
      </c>
      <c r="I3">
        <v>403</v>
      </c>
    </row>
    <row r="4" spans="1:10" x14ac:dyDescent="0.35">
      <c r="A4" t="s">
        <v>1504</v>
      </c>
      <c r="B4">
        <f t="shared" ref="B4" si="0">+B3+1</f>
        <v>3</v>
      </c>
      <c r="F4" t="s">
        <v>1504</v>
      </c>
      <c r="G4">
        <f t="shared" ref="G4:G25" si="1">+G3+1</f>
        <v>13</v>
      </c>
    </row>
    <row r="5" spans="1:10" x14ac:dyDescent="0.35">
      <c r="F5" t="s">
        <v>1504</v>
      </c>
      <c r="G5">
        <f t="shared" si="1"/>
        <v>14</v>
      </c>
      <c r="I5">
        <v>365</v>
      </c>
    </row>
    <row r="6" spans="1:10" x14ac:dyDescent="0.35">
      <c r="A6" t="s">
        <v>1504</v>
      </c>
      <c r="B6">
        <f>+B4+1</f>
        <v>4</v>
      </c>
      <c r="C6">
        <v>10</v>
      </c>
    </row>
    <row r="7" spans="1:10" x14ac:dyDescent="0.35">
      <c r="A7" t="s">
        <v>1504</v>
      </c>
      <c r="B7">
        <f t="shared" ref="B7:B8" si="2">+B6+1</f>
        <v>5</v>
      </c>
      <c r="C7">
        <v>20</v>
      </c>
      <c r="D7">
        <v>432</v>
      </c>
      <c r="F7" t="s">
        <v>1505</v>
      </c>
      <c r="G7" s="1">
        <f>+B27+1</f>
        <v>13</v>
      </c>
      <c r="H7">
        <v>10</v>
      </c>
    </row>
    <row r="8" spans="1:10" x14ac:dyDescent="0.35">
      <c r="A8" t="s">
        <v>1504</v>
      </c>
      <c r="B8">
        <f t="shared" si="2"/>
        <v>6</v>
      </c>
      <c r="D8">
        <v>466</v>
      </c>
      <c r="F8" t="s">
        <v>1505</v>
      </c>
      <c r="G8" s="1">
        <f t="shared" si="1"/>
        <v>14</v>
      </c>
    </row>
    <row r="9" spans="1:10" x14ac:dyDescent="0.35">
      <c r="F9" t="s">
        <v>1505</v>
      </c>
      <c r="G9" s="1">
        <f t="shared" si="1"/>
        <v>15</v>
      </c>
      <c r="H9">
        <v>124</v>
      </c>
    </row>
    <row r="10" spans="1:10" x14ac:dyDescent="0.35">
      <c r="A10" t="s">
        <v>1505</v>
      </c>
      <c r="B10" s="1">
        <v>1</v>
      </c>
      <c r="C10">
        <v>10</v>
      </c>
      <c r="F10" t="s">
        <v>1505</v>
      </c>
      <c r="G10" s="1">
        <f t="shared" si="1"/>
        <v>16</v>
      </c>
      <c r="I10">
        <v>244</v>
      </c>
    </row>
    <row r="11" spans="1:10" x14ac:dyDescent="0.35">
      <c r="A11" t="s">
        <v>1505</v>
      </c>
      <c r="B11" s="1">
        <v>2</v>
      </c>
      <c r="F11" t="s">
        <v>1505</v>
      </c>
      <c r="G11" s="1">
        <f t="shared" si="1"/>
        <v>17</v>
      </c>
    </row>
    <row r="12" spans="1:10" x14ac:dyDescent="0.35">
      <c r="A12" t="s">
        <v>1505</v>
      </c>
      <c r="B12" s="1">
        <v>3</v>
      </c>
      <c r="C12">
        <v>124</v>
      </c>
      <c r="F12" t="s">
        <v>1505</v>
      </c>
      <c r="G12" s="1">
        <f t="shared" si="1"/>
        <v>18</v>
      </c>
      <c r="I12">
        <v>208</v>
      </c>
    </row>
    <row r="13" spans="1:10" x14ac:dyDescent="0.35">
      <c r="A13" t="s">
        <v>1505</v>
      </c>
      <c r="B13" s="1">
        <v>4</v>
      </c>
      <c r="D13">
        <v>244</v>
      </c>
    </row>
    <row r="14" spans="1:10" x14ac:dyDescent="0.35">
      <c r="A14" t="s">
        <v>1505</v>
      </c>
      <c r="B14" s="1">
        <v>5</v>
      </c>
      <c r="F14" t="s">
        <v>1504</v>
      </c>
      <c r="G14">
        <f>+G5+1</f>
        <v>15</v>
      </c>
      <c r="H14">
        <v>14</v>
      </c>
      <c r="I14">
        <v>354</v>
      </c>
      <c r="J14">
        <v>674</v>
      </c>
    </row>
    <row r="15" spans="1:10" x14ac:dyDescent="0.35">
      <c r="A15" t="s">
        <v>1505</v>
      </c>
      <c r="B15" s="1">
        <v>6</v>
      </c>
      <c r="D15">
        <v>208</v>
      </c>
      <c r="F15" t="s">
        <v>1504</v>
      </c>
      <c r="G15">
        <f t="shared" si="1"/>
        <v>16</v>
      </c>
      <c r="H15">
        <v>73</v>
      </c>
      <c r="I15">
        <v>324</v>
      </c>
    </row>
    <row r="16" spans="1:10" x14ac:dyDescent="0.35">
      <c r="B16" s="1"/>
      <c r="F16" t="s">
        <v>1504</v>
      </c>
      <c r="G16">
        <f t="shared" si="1"/>
        <v>17</v>
      </c>
      <c r="H16">
        <v>14</v>
      </c>
      <c r="I16">
        <v>686</v>
      </c>
    </row>
    <row r="17" spans="1:9" x14ac:dyDescent="0.35">
      <c r="A17" t="s">
        <v>1504</v>
      </c>
      <c r="B17">
        <f>+B8+1</f>
        <v>7</v>
      </c>
      <c r="C17">
        <v>10</v>
      </c>
      <c r="F17" t="s">
        <v>1504</v>
      </c>
      <c r="G17">
        <f t="shared" si="1"/>
        <v>18</v>
      </c>
      <c r="H17">
        <v>14</v>
      </c>
      <c r="I17">
        <v>559</v>
      </c>
    </row>
    <row r="18" spans="1:9" x14ac:dyDescent="0.35">
      <c r="A18" t="s">
        <v>1504</v>
      </c>
      <c r="B18">
        <f>+B17+1</f>
        <v>8</v>
      </c>
      <c r="C18">
        <v>132</v>
      </c>
      <c r="D18">
        <v>553</v>
      </c>
    </row>
    <row r="19" spans="1:9" x14ac:dyDescent="0.35">
      <c r="A19" t="s">
        <v>1504</v>
      </c>
      <c r="B19">
        <f t="shared" ref="B19:B20" si="3">+B18+1</f>
        <v>9</v>
      </c>
      <c r="F19" t="s">
        <v>1505</v>
      </c>
      <c r="G19" s="1">
        <f>+G12+1</f>
        <v>19</v>
      </c>
      <c r="H19">
        <v>8</v>
      </c>
      <c r="I19">
        <v>388</v>
      </c>
    </row>
    <row r="20" spans="1:9" x14ac:dyDescent="0.35">
      <c r="A20" t="s">
        <v>1504</v>
      </c>
      <c r="B20">
        <f t="shared" si="3"/>
        <v>10</v>
      </c>
      <c r="D20">
        <v>424</v>
      </c>
      <c r="F20" t="s">
        <v>1505</v>
      </c>
      <c r="G20" s="1">
        <f t="shared" si="1"/>
        <v>20</v>
      </c>
      <c r="I20">
        <v>386</v>
      </c>
    </row>
    <row r="21" spans="1:9" x14ac:dyDescent="0.35">
      <c r="F21" t="s">
        <v>1505</v>
      </c>
      <c r="G21" s="1">
        <f t="shared" si="1"/>
        <v>21</v>
      </c>
      <c r="I21">
        <v>398</v>
      </c>
    </row>
    <row r="22" spans="1:9" x14ac:dyDescent="0.35">
      <c r="A22" t="s">
        <v>1505</v>
      </c>
      <c r="B22" s="1">
        <f>+B15+1</f>
        <v>7</v>
      </c>
      <c r="C22">
        <v>10</v>
      </c>
      <c r="F22" t="s">
        <v>1505</v>
      </c>
      <c r="G22" s="1">
        <f t="shared" si="1"/>
        <v>22</v>
      </c>
      <c r="H22">
        <v>14</v>
      </c>
    </row>
    <row r="23" spans="1:9" x14ac:dyDescent="0.35">
      <c r="A23" t="s">
        <v>1505</v>
      </c>
      <c r="B23" s="1">
        <f>+B22+1</f>
        <v>8</v>
      </c>
      <c r="F23" t="s">
        <v>1505</v>
      </c>
      <c r="G23" s="1">
        <f t="shared" si="1"/>
        <v>23</v>
      </c>
      <c r="I23">
        <v>267</v>
      </c>
    </row>
    <row r="24" spans="1:9" x14ac:dyDescent="0.35">
      <c r="A24" t="s">
        <v>1505</v>
      </c>
      <c r="B24" s="1">
        <f t="shared" ref="B24:B27" si="4">+B23+1</f>
        <v>9</v>
      </c>
      <c r="C24">
        <v>124</v>
      </c>
      <c r="F24" t="s">
        <v>1505</v>
      </c>
      <c r="G24" s="1">
        <f t="shared" si="1"/>
        <v>24</v>
      </c>
      <c r="H24">
        <v>14</v>
      </c>
    </row>
    <row r="25" spans="1:9" x14ac:dyDescent="0.35">
      <c r="A25" t="s">
        <v>1505</v>
      </c>
      <c r="B25" s="1">
        <f t="shared" si="4"/>
        <v>10</v>
      </c>
      <c r="D25">
        <v>244</v>
      </c>
      <c r="F25" t="s">
        <v>1505</v>
      </c>
      <c r="G25" s="1">
        <f t="shared" si="1"/>
        <v>25</v>
      </c>
      <c r="I25">
        <v>267</v>
      </c>
    </row>
    <row r="26" spans="1:9" x14ac:dyDescent="0.35">
      <c r="A26" t="s">
        <v>1505</v>
      </c>
      <c r="B26" s="1">
        <f t="shared" si="4"/>
        <v>11</v>
      </c>
    </row>
    <row r="27" spans="1:9" x14ac:dyDescent="0.35">
      <c r="A27" t="s">
        <v>1505</v>
      </c>
      <c r="B27" s="1">
        <f t="shared" si="4"/>
        <v>12</v>
      </c>
      <c r="D27">
        <v>208</v>
      </c>
      <c r="F27" t="s">
        <v>1505</v>
      </c>
      <c r="G27" s="1">
        <f>+G25+1</f>
        <v>26</v>
      </c>
      <c r="H27">
        <v>10</v>
      </c>
    </row>
    <row r="28" spans="1:9" x14ac:dyDescent="0.35">
      <c r="F28" t="s">
        <v>1505</v>
      </c>
      <c r="G28" s="1">
        <f>+G27+1</f>
        <v>27</v>
      </c>
    </row>
    <row r="29" spans="1:9" x14ac:dyDescent="0.35">
      <c r="F29" t="s">
        <v>1505</v>
      </c>
      <c r="G29" s="1">
        <f t="shared" ref="G29:G32" si="5">+G28+1</f>
        <v>28</v>
      </c>
      <c r="H29">
        <v>124</v>
      </c>
    </row>
    <row r="30" spans="1:9" x14ac:dyDescent="0.35">
      <c r="F30" t="s">
        <v>1505</v>
      </c>
      <c r="G30" s="1">
        <f t="shared" si="5"/>
        <v>29</v>
      </c>
      <c r="I30">
        <v>244</v>
      </c>
    </row>
    <row r="31" spans="1:9" x14ac:dyDescent="0.35">
      <c r="F31" t="s">
        <v>1505</v>
      </c>
      <c r="G31" s="1">
        <f t="shared" si="5"/>
        <v>30</v>
      </c>
    </row>
    <row r="32" spans="1:9" x14ac:dyDescent="0.35">
      <c r="F32" t="s">
        <v>1505</v>
      </c>
      <c r="G32" s="1">
        <f t="shared" si="5"/>
        <v>31</v>
      </c>
      <c r="I32">
        <v>208</v>
      </c>
    </row>
    <row r="35" spans="1:5" x14ac:dyDescent="0.35">
      <c r="A35" t="s">
        <v>1505</v>
      </c>
      <c r="B35" s="1">
        <v>1</v>
      </c>
      <c r="C35">
        <v>14</v>
      </c>
    </row>
    <row r="36" spans="1:5" x14ac:dyDescent="0.35">
      <c r="A36" t="s">
        <v>1505</v>
      </c>
      <c r="B36" s="1">
        <v>2</v>
      </c>
      <c r="C36">
        <v>119</v>
      </c>
      <c r="D36">
        <v>621</v>
      </c>
    </row>
    <row r="37" spans="1:5" x14ac:dyDescent="0.35">
      <c r="A37" t="s">
        <v>1505</v>
      </c>
      <c r="B37" s="1">
        <v>3</v>
      </c>
      <c r="C37">
        <v>670</v>
      </c>
    </row>
    <row r="39" spans="1:5" x14ac:dyDescent="0.35">
      <c r="A39" t="s">
        <v>1528</v>
      </c>
      <c r="B39">
        <v>1</v>
      </c>
      <c r="C39">
        <v>14</v>
      </c>
      <c r="D39">
        <v>522</v>
      </c>
      <c r="E39">
        <v>571</v>
      </c>
    </row>
    <row r="40" spans="1:5" x14ac:dyDescent="0.35">
      <c r="A40" t="s">
        <v>1528</v>
      </c>
      <c r="B40">
        <v>2</v>
      </c>
      <c r="C40">
        <v>14</v>
      </c>
      <c r="D40">
        <v>410</v>
      </c>
      <c r="E40">
        <v>610</v>
      </c>
    </row>
    <row r="42" spans="1:5" x14ac:dyDescent="0.35">
      <c r="A42" t="s">
        <v>1505</v>
      </c>
      <c r="B42" s="1">
        <v>4</v>
      </c>
      <c r="C42">
        <v>277</v>
      </c>
      <c r="D42">
        <v>601</v>
      </c>
    </row>
    <row r="43" spans="1:5" x14ac:dyDescent="0.35">
      <c r="A43" t="s">
        <v>1505</v>
      </c>
      <c r="B43" s="1">
        <v>5</v>
      </c>
      <c r="C43">
        <v>354</v>
      </c>
    </row>
    <row r="44" spans="1:5" x14ac:dyDescent="0.35">
      <c r="A44" t="s">
        <v>1505</v>
      </c>
      <c r="B44" s="1">
        <v>6</v>
      </c>
      <c r="C44">
        <v>249</v>
      </c>
      <c r="D44">
        <v>601</v>
      </c>
    </row>
    <row r="45" spans="1:5" x14ac:dyDescent="0.35">
      <c r="A45" t="s">
        <v>1505</v>
      </c>
      <c r="B45" s="1">
        <v>7</v>
      </c>
      <c r="C45">
        <v>298</v>
      </c>
      <c r="D45">
        <v>578</v>
      </c>
    </row>
    <row r="47" spans="1:5" x14ac:dyDescent="0.35">
      <c r="A47" t="s">
        <v>1528</v>
      </c>
      <c r="B47">
        <v>8</v>
      </c>
      <c r="C47">
        <v>202</v>
      </c>
      <c r="D47">
        <v>562</v>
      </c>
    </row>
    <row r="48" spans="1:5" x14ac:dyDescent="0.35">
      <c r="A48" t="s">
        <v>1528</v>
      </c>
      <c r="B48">
        <v>9</v>
      </c>
      <c r="C48">
        <v>435</v>
      </c>
    </row>
    <row r="49" spans="1:10" x14ac:dyDescent="0.35">
      <c r="A49" t="s">
        <v>1528</v>
      </c>
      <c r="B49">
        <v>10</v>
      </c>
      <c r="C49">
        <v>209</v>
      </c>
    </row>
    <row r="50" spans="1:10" x14ac:dyDescent="0.35">
      <c r="A50" t="s">
        <v>1528</v>
      </c>
      <c r="B50">
        <v>11</v>
      </c>
      <c r="C50">
        <v>198</v>
      </c>
    </row>
    <row r="52" spans="1:10" x14ac:dyDescent="0.35">
      <c r="A52" t="s">
        <v>257</v>
      </c>
    </row>
    <row r="53" spans="1:10" x14ac:dyDescent="0.35">
      <c r="A53" s="1" t="s">
        <v>1505</v>
      </c>
      <c r="B53" s="1">
        <v>1</v>
      </c>
      <c r="C53">
        <v>14</v>
      </c>
      <c r="D53">
        <v>406</v>
      </c>
      <c r="F53" t="s">
        <v>1504</v>
      </c>
      <c r="G53">
        <f>+B67+1</f>
        <v>9</v>
      </c>
      <c r="H53">
        <v>6</v>
      </c>
    </row>
    <row r="54" spans="1:10" x14ac:dyDescent="0.35">
      <c r="A54" s="1" t="s">
        <v>1505</v>
      </c>
      <c r="B54" s="1">
        <v>2</v>
      </c>
      <c r="D54">
        <v>403</v>
      </c>
      <c r="F54" t="s">
        <v>1504</v>
      </c>
      <c r="G54">
        <f>+G53+1</f>
        <v>10</v>
      </c>
    </row>
    <row r="55" spans="1:10" x14ac:dyDescent="0.35">
      <c r="A55" s="1" t="s">
        <v>1505</v>
      </c>
      <c r="B55" s="1">
        <v>3</v>
      </c>
      <c r="D55">
        <v>351</v>
      </c>
      <c r="F55" t="s">
        <v>1504</v>
      </c>
      <c r="G55">
        <f>+G54+1</f>
        <v>11</v>
      </c>
    </row>
    <row r="56" spans="1:10" x14ac:dyDescent="0.35">
      <c r="A56" s="1" t="s">
        <v>1505</v>
      </c>
      <c r="B56" s="1">
        <v>4</v>
      </c>
      <c r="D56">
        <v>253</v>
      </c>
      <c r="F56" t="s">
        <v>1504</v>
      </c>
      <c r="G56">
        <f>+G55+1</f>
        <v>12</v>
      </c>
    </row>
    <row r="57" spans="1:10" x14ac:dyDescent="0.35">
      <c r="A57" s="1" t="s">
        <v>1505</v>
      </c>
      <c r="B57" s="1">
        <v>5</v>
      </c>
      <c r="C57">
        <v>0</v>
      </c>
      <c r="F57" t="s">
        <v>1504</v>
      </c>
      <c r="G57">
        <f>+G56+1</f>
        <v>13</v>
      </c>
    </row>
    <row r="58" spans="1:10" x14ac:dyDescent="0.35">
      <c r="A58" s="1" t="s">
        <v>1505</v>
      </c>
      <c r="B58" s="1">
        <v>6</v>
      </c>
      <c r="D58">
        <v>205</v>
      </c>
      <c r="F58" t="s">
        <v>1504</v>
      </c>
      <c r="G58">
        <f>+G57+1</f>
        <v>14</v>
      </c>
    </row>
    <row r="60" spans="1:10" x14ac:dyDescent="0.35">
      <c r="A60" t="s">
        <v>1504</v>
      </c>
      <c r="B60">
        <v>1</v>
      </c>
      <c r="C60">
        <v>14</v>
      </c>
      <c r="D60">
        <v>380</v>
      </c>
      <c r="F60" s="1" t="s">
        <v>1505</v>
      </c>
      <c r="G60" s="1">
        <f>+B78+1</f>
        <v>16</v>
      </c>
      <c r="H60">
        <v>4</v>
      </c>
      <c r="I60">
        <v>467</v>
      </c>
    </row>
    <row r="61" spans="1:10" x14ac:dyDescent="0.35">
      <c r="A61" t="s">
        <v>1504</v>
      </c>
      <c r="B61">
        <f>+B60+1</f>
        <v>2</v>
      </c>
      <c r="D61">
        <v>342</v>
      </c>
      <c r="F61" s="1" t="s">
        <v>1505</v>
      </c>
      <c r="G61" s="1">
        <f>+G60+1</f>
        <v>17</v>
      </c>
      <c r="H61">
        <v>411</v>
      </c>
    </row>
    <row r="62" spans="1:10" x14ac:dyDescent="0.35">
      <c r="A62" t="s">
        <v>1504</v>
      </c>
      <c r="B62">
        <f t="shared" ref="B62:B78" si="6">+B61+1</f>
        <v>3</v>
      </c>
      <c r="C62">
        <v>146</v>
      </c>
      <c r="D62">
        <v>581</v>
      </c>
      <c r="G62" s="1"/>
    </row>
    <row r="63" spans="1:10" x14ac:dyDescent="0.35">
      <c r="A63" t="s">
        <v>1504</v>
      </c>
      <c r="B63">
        <f t="shared" si="6"/>
        <v>4</v>
      </c>
      <c r="C63">
        <v>111</v>
      </c>
      <c r="F63" t="s">
        <v>1504</v>
      </c>
      <c r="G63">
        <f>+G58+1</f>
        <v>15</v>
      </c>
      <c r="H63">
        <v>14</v>
      </c>
      <c r="I63">
        <v>137</v>
      </c>
      <c r="J63">
        <v>614</v>
      </c>
    </row>
    <row r="64" spans="1:10" x14ac:dyDescent="0.35">
      <c r="A64" t="s">
        <v>1504</v>
      </c>
      <c r="B64">
        <f t="shared" si="6"/>
        <v>5</v>
      </c>
      <c r="D64">
        <v>387</v>
      </c>
      <c r="F64" t="s">
        <v>1504</v>
      </c>
      <c r="G64">
        <f>+G63+1</f>
        <v>16</v>
      </c>
      <c r="H64">
        <v>202</v>
      </c>
      <c r="I64">
        <v>524</v>
      </c>
    </row>
    <row r="65" spans="1:9" x14ac:dyDescent="0.35">
      <c r="A65" t="s">
        <v>1504</v>
      </c>
      <c r="B65">
        <f t="shared" si="6"/>
        <v>6</v>
      </c>
      <c r="C65">
        <v>8</v>
      </c>
      <c r="G65" s="1"/>
    </row>
    <row r="66" spans="1:9" x14ac:dyDescent="0.35">
      <c r="A66" t="s">
        <v>1504</v>
      </c>
      <c r="B66">
        <f t="shared" si="6"/>
        <v>7</v>
      </c>
      <c r="F66" s="1" t="s">
        <v>1505</v>
      </c>
      <c r="G66" s="1">
        <f>+G61+1</f>
        <v>18</v>
      </c>
      <c r="H66">
        <v>26</v>
      </c>
      <c r="I66">
        <v>440</v>
      </c>
    </row>
    <row r="67" spans="1:9" x14ac:dyDescent="0.35">
      <c r="A67" t="s">
        <v>1504</v>
      </c>
      <c r="B67">
        <f t="shared" si="6"/>
        <v>8</v>
      </c>
      <c r="C67">
        <v>128</v>
      </c>
      <c r="D67">
        <v>354</v>
      </c>
      <c r="F67" s="1" t="s">
        <v>1505</v>
      </c>
      <c r="G67" s="1">
        <f>+G66+1</f>
        <v>19</v>
      </c>
      <c r="H67">
        <v>417</v>
      </c>
    </row>
    <row r="69" spans="1:9" x14ac:dyDescent="0.35">
      <c r="A69" s="1" t="s">
        <v>1505</v>
      </c>
      <c r="B69" s="1">
        <f>B58+1</f>
        <v>7</v>
      </c>
      <c r="C69">
        <v>10</v>
      </c>
      <c r="F69" s="1" t="s">
        <v>1505</v>
      </c>
      <c r="G69" s="1">
        <f>+G67+1</f>
        <v>20</v>
      </c>
      <c r="H69">
        <v>14</v>
      </c>
    </row>
    <row r="70" spans="1:9" x14ac:dyDescent="0.35">
      <c r="A70" s="1" t="s">
        <v>1505</v>
      </c>
      <c r="B70" s="1">
        <f t="shared" si="6"/>
        <v>8</v>
      </c>
      <c r="F70" s="1" t="s">
        <v>1505</v>
      </c>
      <c r="G70" s="1">
        <f>+G69+1</f>
        <v>21</v>
      </c>
    </row>
    <row r="71" spans="1:9" x14ac:dyDescent="0.35">
      <c r="A71" s="1" t="s">
        <v>1505</v>
      </c>
      <c r="B71" s="1">
        <f t="shared" si="6"/>
        <v>9</v>
      </c>
      <c r="C71">
        <v>172</v>
      </c>
      <c r="D71">
        <v>429</v>
      </c>
      <c r="F71" s="1" t="s">
        <v>1505</v>
      </c>
      <c r="G71" s="1">
        <f t="shared" ref="G71:G74" si="7">+G70+1</f>
        <v>22</v>
      </c>
    </row>
    <row r="72" spans="1:9" x14ac:dyDescent="0.35">
      <c r="F72" s="1" t="s">
        <v>1505</v>
      </c>
      <c r="G72" s="1">
        <f t="shared" si="7"/>
        <v>23</v>
      </c>
    </row>
    <row r="73" spans="1:9" x14ac:dyDescent="0.35">
      <c r="A73" s="1" t="s">
        <v>1505</v>
      </c>
      <c r="B73" s="1">
        <f>+B71+1</f>
        <v>10</v>
      </c>
      <c r="C73">
        <v>14</v>
      </c>
      <c r="D73">
        <v>406</v>
      </c>
      <c r="F73" s="1" t="s">
        <v>1505</v>
      </c>
      <c r="G73" s="1">
        <f t="shared" si="7"/>
        <v>24</v>
      </c>
    </row>
    <row r="74" spans="1:9" x14ac:dyDescent="0.35">
      <c r="A74" s="1" t="s">
        <v>1505</v>
      </c>
      <c r="B74" s="1">
        <f t="shared" si="6"/>
        <v>11</v>
      </c>
      <c r="D74">
        <v>403</v>
      </c>
      <c r="F74" s="1" t="s">
        <v>1505</v>
      </c>
      <c r="G74" s="1">
        <f t="shared" si="7"/>
        <v>25</v>
      </c>
    </row>
    <row r="75" spans="1:9" x14ac:dyDescent="0.35">
      <c r="A75" s="1" t="s">
        <v>1505</v>
      </c>
      <c r="B75" s="1">
        <f t="shared" si="6"/>
        <v>12</v>
      </c>
      <c r="D75">
        <v>351</v>
      </c>
      <c r="G75" s="1"/>
    </row>
    <row r="76" spans="1:9" x14ac:dyDescent="0.35">
      <c r="A76" s="1" t="s">
        <v>1505</v>
      </c>
      <c r="B76" s="1">
        <f t="shared" si="6"/>
        <v>13</v>
      </c>
      <c r="D76">
        <v>253</v>
      </c>
    </row>
    <row r="77" spans="1:9" x14ac:dyDescent="0.35">
      <c r="A77" s="1" t="s">
        <v>1505</v>
      </c>
      <c r="B77" s="1">
        <f t="shared" si="6"/>
        <v>14</v>
      </c>
      <c r="C77">
        <v>0</v>
      </c>
    </row>
    <row r="78" spans="1:9" x14ac:dyDescent="0.35">
      <c r="A78" s="1" t="s">
        <v>1505</v>
      </c>
      <c r="B78" s="1">
        <f t="shared" si="6"/>
        <v>15</v>
      </c>
      <c r="D78">
        <v>205</v>
      </c>
    </row>
    <row r="80" spans="1:9" x14ac:dyDescent="0.35">
      <c r="A80" s="88" t="s">
        <v>1504</v>
      </c>
      <c r="B80">
        <v>1</v>
      </c>
      <c r="F80" s="88" t="s">
        <v>1504</v>
      </c>
      <c r="G80">
        <f>+B93+1</f>
        <v>15</v>
      </c>
    </row>
    <row r="81" spans="1:7" x14ac:dyDescent="0.35">
      <c r="A81" s="88" t="s">
        <v>1504</v>
      </c>
      <c r="B81">
        <f>+B80+1</f>
        <v>2</v>
      </c>
      <c r="F81" s="88" t="s">
        <v>1504</v>
      </c>
      <c r="G81">
        <f>+G80+1</f>
        <v>16</v>
      </c>
    </row>
    <row r="82" spans="1:7" x14ac:dyDescent="0.35">
      <c r="A82" s="88" t="s">
        <v>1504</v>
      </c>
      <c r="B82">
        <f t="shared" ref="B82:B127" si="8">+B81+1</f>
        <v>3</v>
      </c>
      <c r="F82" s="88" t="s">
        <v>1504</v>
      </c>
      <c r="G82">
        <f>+G81+1</f>
        <v>17</v>
      </c>
    </row>
    <row r="83" spans="1:7" x14ac:dyDescent="0.35">
      <c r="A83" s="88" t="s">
        <v>1504</v>
      </c>
      <c r="B83">
        <f t="shared" si="8"/>
        <v>4</v>
      </c>
      <c r="F83" s="88" t="s">
        <v>1504</v>
      </c>
      <c r="G83">
        <f>+G82+1</f>
        <v>18</v>
      </c>
    </row>
    <row r="84" spans="1:7" x14ac:dyDescent="0.35">
      <c r="A84" s="88" t="s">
        <v>1504</v>
      </c>
      <c r="B84">
        <f t="shared" si="8"/>
        <v>5</v>
      </c>
      <c r="F84" s="88" t="s">
        <v>1504</v>
      </c>
      <c r="G84">
        <f>+G83+1</f>
        <v>19</v>
      </c>
    </row>
    <row r="85" spans="1:7" x14ac:dyDescent="0.35">
      <c r="A85" s="88" t="s">
        <v>1504</v>
      </c>
      <c r="B85">
        <f t="shared" si="8"/>
        <v>6</v>
      </c>
      <c r="F85" s="88" t="s">
        <v>1504</v>
      </c>
      <c r="G85">
        <f>+G84+1</f>
        <v>20</v>
      </c>
    </row>
    <row r="86" spans="1:7" x14ac:dyDescent="0.35">
      <c r="A86" s="88" t="s">
        <v>1504</v>
      </c>
      <c r="B86">
        <f t="shared" si="8"/>
        <v>7</v>
      </c>
      <c r="F86" s="88" t="s">
        <v>1504</v>
      </c>
      <c r="G86">
        <f>+G85+1</f>
        <v>21</v>
      </c>
    </row>
    <row r="87" spans="1:7" x14ac:dyDescent="0.35">
      <c r="A87" s="88" t="s">
        <v>1504</v>
      </c>
      <c r="B87">
        <f t="shared" si="8"/>
        <v>8</v>
      </c>
      <c r="F87" s="88" t="s">
        <v>1504</v>
      </c>
      <c r="G87">
        <f>+G86+1</f>
        <v>22</v>
      </c>
    </row>
    <row r="88" spans="1:7" x14ac:dyDescent="0.35">
      <c r="A88" s="88" t="s">
        <v>1504</v>
      </c>
      <c r="B88">
        <f t="shared" si="8"/>
        <v>9</v>
      </c>
    </row>
    <row r="89" spans="1:7" x14ac:dyDescent="0.35">
      <c r="A89" s="88" t="s">
        <v>1504</v>
      </c>
      <c r="B89">
        <f t="shared" si="8"/>
        <v>10</v>
      </c>
      <c r="F89" s="1" t="s">
        <v>1505</v>
      </c>
      <c r="G89">
        <f>+B97+1</f>
        <v>4</v>
      </c>
    </row>
    <row r="90" spans="1:7" x14ac:dyDescent="0.35">
      <c r="A90" s="88" t="s">
        <v>1504</v>
      </c>
      <c r="B90">
        <f t="shared" si="8"/>
        <v>11</v>
      </c>
      <c r="F90" s="1" t="s">
        <v>1505</v>
      </c>
      <c r="G90">
        <f>+G89+1</f>
        <v>5</v>
      </c>
    </row>
    <row r="91" spans="1:7" x14ac:dyDescent="0.35">
      <c r="A91" s="88" t="s">
        <v>1504</v>
      </c>
      <c r="B91">
        <f t="shared" si="8"/>
        <v>12</v>
      </c>
      <c r="F91" s="1" t="s">
        <v>1505</v>
      </c>
      <c r="G91">
        <f>+G90+1</f>
        <v>6</v>
      </c>
    </row>
    <row r="92" spans="1:7" x14ac:dyDescent="0.35">
      <c r="A92" s="88" t="s">
        <v>1504</v>
      </c>
      <c r="B92">
        <f t="shared" si="8"/>
        <v>13</v>
      </c>
      <c r="F92" s="1" t="s">
        <v>1505</v>
      </c>
      <c r="G92">
        <f>+G91+1</f>
        <v>7</v>
      </c>
    </row>
    <row r="93" spans="1:7" x14ac:dyDescent="0.35">
      <c r="A93" s="88" t="s">
        <v>1504</v>
      </c>
      <c r="B93">
        <f t="shared" si="8"/>
        <v>14</v>
      </c>
      <c r="F93" s="1" t="s">
        <v>1505</v>
      </c>
      <c r="G93">
        <f>+G92+1</f>
        <v>8</v>
      </c>
    </row>
    <row r="94" spans="1:7" x14ac:dyDescent="0.35">
      <c r="F94" s="1" t="s">
        <v>1505</v>
      </c>
      <c r="G94">
        <f>+G93+1</f>
        <v>9</v>
      </c>
    </row>
    <row r="95" spans="1:7" x14ac:dyDescent="0.35">
      <c r="A95" s="1" t="s">
        <v>1505</v>
      </c>
      <c r="B95">
        <f t="shared" si="8"/>
        <v>1</v>
      </c>
    </row>
    <row r="96" spans="1:7" x14ac:dyDescent="0.35">
      <c r="A96" s="1" t="s">
        <v>1505</v>
      </c>
      <c r="B96">
        <f t="shared" si="8"/>
        <v>2</v>
      </c>
    </row>
    <row r="97" spans="1:2" x14ac:dyDescent="0.35">
      <c r="A97" s="1" t="s">
        <v>1505</v>
      </c>
      <c r="B97">
        <f t="shared" si="8"/>
        <v>3</v>
      </c>
    </row>
  </sheetData>
  <mergeCells count="1">
    <mergeCell ref="B1:G1"/>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23</vt:i4>
      </vt:variant>
    </vt:vector>
  </HeadingPairs>
  <TitlesOfParts>
    <vt:vector size="23" baseType="lpstr">
      <vt:lpstr>Sheet2</vt:lpstr>
      <vt:lpstr>find</vt:lpstr>
      <vt:lpstr>Codigo Cantos</vt:lpstr>
      <vt:lpstr>fing bk1</vt:lpstr>
      <vt:lpstr>find bk2</vt:lpstr>
      <vt:lpstr>Acordes URL</vt:lpstr>
      <vt:lpstr>A la cena del cordero</vt:lpstr>
      <vt:lpstr>A LA VÍCTIMA PASCUAL</vt:lpstr>
      <vt:lpstr>A NADIE DEMOS OCASIÓN DE TROPIE</vt:lpstr>
      <vt:lpstr>A TI, SEÑOR, EN MI CLAMOR IMPLO</vt:lpstr>
      <vt:lpstr>A TI LEVANTO MIS OJOS </vt:lpstr>
      <vt:lpstr>A TI, SEÑOR, LEVANTO MI ALMA </vt:lpstr>
      <vt:lpstr>A TI, SEÑOR, SE DEBE LA ALABANZ</vt:lpstr>
      <vt:lpstr>ABBÁ, PADRE</vt:lpstr>
      <vt:lpstr>1</vt:lpstr>
      <vt:lpstr>ABRAHAM</vt:lpstr>
      <vt:lpstr>Preparacion Canto</vt:lpstr>
      <vt:lpstr>CONSOLAD A MI PUEBLO</vt:lpstr>
      <vt:lpstr>ESCUCHAD, ISLAS LEJANAS </vt:lpstr>
      <vt:lpstr>ME HAS SEDUCIDO, SEÑOR </vt:lpstr>
      <vt:lpstr>ID Y ANUNCIAD A MIS HERMANOS</vt:lpstr>
      <vt:lpstr>ACORDES ☺</vt:lpstr>
      <vt:lpstr>Posicion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Baez</dc:creator>
  <cp:lastModifiedBy>Carlos Baez</cp:lastModifiedBy>
  <dcterms:created xsi:type="dcterms:W3CDTF">2025-05-08T14:23:12Z</dcterms:created>
  <dcterms:modified xsi:type="dcterms:W3CDTF">2025-05-20T03:49:26Z</dcterms:modified>
</cp:coreProperties>
</file>