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EFBA107-0E36-4120-AF16-4F3191D27B29}" xr6:coauthVersionLast="47" xr6:coauthVersionMax="47" xr10:uidLastSave="{00000000-0000-0000-0000-000000000000}"/>
  <bookViews>
    <workbookView xWindow="-105" yWindow="0" windowWidth="31755" windowHeight="20985" firstSheet="59" activeTab="63"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MARIA, MADRE MÍA" sheetId="35" r:id="rId65"/>
  </sheets>
  <functionGroups builtInGroupCount="19"/>
  <externalReferences>
    <externalReference r:id="rId66"/>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58" i="70" l="1"/>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4" a="1"/>
  <c r="C1" i="67" a="1"/>
  <c r="C1" i="59" a="1"/>
  <c r="AL82" i="70" l="1"/>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 i="60" a="1"/>
  <c r="L32" i="70" l="1"/>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C11" i="70" s="1"/>
  <c r="L11" i="70" s="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0" i="70" l="1"/>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61" a="1"/>
  <c r="C1" i="33" a="1"/>
  <c r="C7" i="70" l="1"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70" l="1"/>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<sst xmlns="http://schemas.openxmlformats.org/spreadsheetml/2006/main" count="15982" uniqueCount="3104">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</sst>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30" fillId="0" borderId="9" xfId="0" applyFont="1" applyBorder="1" applyAlignment="1">
      <alignment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829C7604-E6AE-496D-A072-DE08C94A2E2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C6921D40-1C39-4B9E-9103-2656CEFEE24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F75C6B43-FC9D-44A7-B2D3-78433D59891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D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7" t="str" cm="1">
        <f t="array" aca="1" ref="C1" ca="1">MID(CELL("filename", B1), FIND("]", CELL("filename", B1)) + 1, 255)</f>
        <v>Indice</v>
      </c>
      <c r="D1" s="147"/>
      <c r="E1" s="147"/>
      <c r="F1" s="147"/>
      <c r="G1" s="147"/>
      <c r="H1" s="147"/>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8" t="s">
        <v>973</v>
      </c>
      <c r="E1" s="148"/>
      <c r="F1" s="148"/>
      <c r="G1" s="148"/>
      <c r="H1" s="148"/>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9"/>
      <c r="E2" s="149"/>
      <c r="F2" s="149"/>
      <c r="G2" s="149"/>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9"/>
      <c r="E2" s="149"/>
      <c r="F2" s="149"/>
      <c r="G2" s="149"/>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207</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206</v>
      </c>
      <c r="C26" t="str">
        <f>VLOOKUP(B26,[1]Buscador!A3:AP240,31,FALSE)</f>
        <v>/resucito/src/index.html?canto=pregonpascual</v>
      </c>
      <c r="L26" s="47" t="str">
        <f>_xlfn.CONCAT("        ant: ","""",C26,"""",",")</f>
        <v xml:space="preserve">        ant: "/resucito/src/index.html?canto=pregonpascual",</v>
      </c>
    </row>
    <row r="27" spans="2:40" ht="23.25" x14ac:dyDescent="0.25">
      <c r="B27">
        <f>+C1+1</f>
        <v>208</v>
      </c>
      <c r="C27" t="str">
        <f>VLOOKUP(B27,[1]Buscador!A3:AP240,31,FALSE)</f>
        <v>/resucito/src/index.html?canto=salmodiaparaelevangelio</v>
      </c>
      <c r="L27" s="47" t="str">
        <f>_xlfn.CONCAT("        sig: ","""",C27,"""",",")</f>
        <v xml:space="preserve">        sig: "/resucito/src/index.html?canto=salmodiaparaelevangelio",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hidden="1" outlineLevel="1" thickTop="1" thickBot="1" x14ac:dyDescent="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3058</v>
      </c>
      <c r="D31" s="125" t="s">
        <v>2649</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3059</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3060</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3061</v>
      </c>
      <c r="D34" s="125" t="s">
        <v>1107</v>
      </c>
      <c r="E34" s="51"/>
      <c r="F34" s="52" t="s">
        <v>2649</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2692</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2693</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2694</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2695</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3062</v>
      </c>
      <c r="D39" s="125" t="s">
        <v>1015</v>
      </c>
      <c r="E39" s="51" t="s">
        <v>1016</v>
      </c>
      <c r="F39" s="52" t="s">
        <v>3063</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3064</v>
      </c>
      <c r="D40" s="125" t="s">
        <v>2649</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3065</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3066</v>
      </c>
      <c r="D42" s="125" t="s">
        <v>3067</v>
      </c>
      <c r="E42" s="51"/>
      <c r="F42" s="52" t="s">
        <v>2649</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3068</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3069</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3070</v>
      </c>
      <c r="D45" s="125" t="s">
        <v>1015</v>
      </c>
      <c r="E45" s="51" t="s">
        <v>1016</v>
      </c>
      <c r="F45" s="52" t="s">
        <v>3063</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3071</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3072</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3073</v>
      </c>
      <c r="D48" s="125" t="s">
        <v>1015</v>
      </c>
      <c r="E48" s="51" t="s">
        <v>1016</v>
      </c>
      <c r="F48" s="52" t="s">
        <v>3063</v>
      </c>
      <c r="G48" s="52">
        <v>7</v>
      </c>
      <c r="H48" s="51" t="s">
        <v>2649</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208</v>
      </c>
      <c r="E1" s="39"/>
      <c r="F1" s="39"/>
      <c r="G1" s="39"/>
      <c r="H1" s="39"/>
      <c r="I1" s="39"/>
      <c r="J1" s="39"/>
      <c r="K1" s="39"/>
      <c r="L1" s="40" t="str">
        <f>UPPER(VLOOKUP(C1,Table223[],3,FALSE))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PARA EL EVANGELIO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25" x14ac:dyDescent="0.25">
      <c r="C8" t="str">
        <f>PROPER(L1)</f>
        <v>Salmodia Para El Evangelio</v>
      </c>
      <c r="L8" s="47" t="str">
        <f>_xlfn.CONCAT("        tt: ","""",C8,"""",",")</f>
        <v xml:space="preserve">        tt: "Salmodia Para El Evangelio",</v>
      </c>
    </row>
    <row r="9" spans="2:32" ht="23.25" x14ac:dyDescent="0.25">
      <c r="C9" t="str">
        <f>PROPER(L1)</f>
        <v>Salmodia Para El Evangelio</v>
      </c>
      <c r="L9" s="47" t="str">
        <f>_xlfn.CONCAT("        title: ","""",C9,"""",",")</f>
        <v xml:space="preserve">        title: "Salmodia Para El Evangelio",</v>
      </c>
    </row>
    <row r="10" spans="2:32" ht="23.25" x14ac:dyDescent="0.25">
      <c r="C10" t="str">
        <f>VLOOKUP(C1,'[1]Codigo Canto'!A3:AQ236,12,FALSE)</f>
        <v xml:space="preserve">Juan 3,11-20 </v>
      </c>
      <c r="L10" s="47" t="str">
        <f>_xlfn.CONCAT("        ","subtitle: ","""",C10,"""",",")</f>
        <v xml:space="preserve">        subtitle: "Juan 3,11-20 ",</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208</v>
      </c>
      <c r="L16" s="47" t="str">
        <f>_xlfn.CONCAT("        dbno: ","""",C16,"""",",")</f>
        <v xml:space="preserve">        dbno: "208",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salmodiaparaelevangelio</v>
      </c>
      <c r="L19" s="47" t="str">
        <f>_xlfn.CONCAT("        audioSrc: ","""/audio/",C19,".mp3""",",")</f>
        <v xml:space="preserve">        audioSrc: "/audio/salmodiaparaelevangelio.mp3",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207</v>
      </c>
      <c r="C26" t="e">
        <f>VLOOKUP(B26,[1]Buscador!A3:AP240,31,FALSE)</f>
        <v>#N/A</v>
      </c>
      <c r="L26" s="47" t="e">
        <f>_xlfn.CONCAT("        ant: ","""",C26,"""",",")</f>
        <v>#N/A</v>
      </c>
    </row>
    <row r="27" spans="2:40" ht="23.25" x14ac:dyDescent="0.25">
      <c r="B27">
        <f>+C1+1</f>
        <v>209</v>
      </c>
      <c r="C27" t="str">
        <f>VLOOKUP(B27,[1]Buscador!A3:AP240,31,FALSE)</f>
        <v>/resucito/src/index.html?canto=salmodiaparaelrosario</v>
      </c>
      <c r="L27" s="47" t="str">
        <f>_xlfn.CONCAT("        sig: ","""",C27,"""",",")</f>
        <v xml:space="preserve">        sig: "/resucito/src/index.html?canto=salmodiaparaelrosario",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 PARA EL EVANGELIO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20"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ROSARIO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25" x14ac:dyDescent="0.25">
      <c r="C8" t="str">
        <f ca="1">PROPER(L1)</f>
        <v>Salmodia Para El Rosario</v>
      </c>
      <c r="L8" s="122" t="str">
        <f ca="1">_xlfn.CONCAT("        tt: ","""",C8,"""",",")</f>
        <v xml:space="preserve">        tt: "Salmodia Para El Rosario",</v>
      </c>
    </row>
    <row r="9" spans="2:32" ht="23.25" x14ac:dyDescent="0.25">
      <c r="C9" t="str">
        <f ca="1">PROPER(L1)</f>
        <v>Salmodia Para El Rosario</v>
      </c>
      <c r="L9" s="122" t="str">
        <f ca="1">_xlfn.CONCAT("        title: ","""",C9,"""",",")</f>
        <v xml:space="preserve">        title: "Salmodia Para El Rosario",</v>
      </c>
    </row>
    <row r="10" spans="2:32" ht="23.25" x14ac:dyDescent="0.25">
      <c r="C10" t="str">
        <f ca="1">VLOOKUP(C1,Table223[#Data],4,FALSE)</f>
        <v>Santo Rosario</v>
      </c>
      <c r="L10" s="122" t="str">
        <f ca="1">_xlfn.CONCAT("        ","subtitle: ","""",C10,"""",",")</f>
        <v xml:space="preserve">        subtitle: "Santo Rosario",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209</v>
      </c>
      <c r="L16" s="122" t="str">
        <f ca="1">_xlfn.CONCAT("        dbno: ","""",C16,"""",",")</f>
        <v xml:space="preserve">        dbno: "209",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salmodiaparaelrosario</v>
      </c>
      <c r="L19" s="122" t="str">
        <f ca="1">_xlfn.CONCAT("        audioSrc: ","""https://audio.resucito.do/",C19,".mp3""",",")</f>
        <v xml:space="preserve">        audioSrc: "https://audio.resucito.do/salmodiaparaelrosario.mp3",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208</v>
      </c>
      <c r="C26" t="str">
        <f ca="1">VLOOKUP(B26,Table4[#Data],13,FALSE)</f>
        <v>"/src/index.html?canto=salmodiaparaelevangelio"</v>
      </c>
      <c r="L26" s="122" t="str">
        <f ca="1">_xlfn.CONCAT("        ant: ",C26,",")</f>
        <v xml:space="preserve">        ant: "/src/index.html?canto=salmodiaparaelevangelio",</v>
      </c>
    </row>
    <row r="27" spans="1:40" ht="23.25" x14ac:dyDescent="0.25">
      <c r="B27">
        <f ca="1">+C1+1</f>
        <v>210</v>
      </c>
      <c r="C27" t="str">
        <f ca="1">VLOOKUP(B27,Table4[#Data],13,FALSE)</f>
        <v>"/src/index.html?canto=salmodiaparaelsalmoresponsorial"</v>
      </c>
      <c r="L27" s="122" t="str">
        <f ca="1">_xlfn.CONCAT("        sig: ",C27,",")</f>
        <v xml:space="preserve">        sig: "/src/index.html?canto=salmodiaparaelsalmoresponsorial",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3076</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24" t="s">
        <v>3058</v>
      </c>
      <c r="D32" s="125" t="s">
        <v>2649</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24" t="s">
        <v>3059</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3060</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3061</v>
      </c>
      <c r="D35" s="125" t="s">
        <v>1107</v>
      </c>
      <c r="E35" s="51"/>
      <c r="F35" s="52" t="s">
        <v>2649</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24" t="s">
        <v>2692</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24" t="s">
        <v>2693</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3074</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3075</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2695</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24" t="s">
        <v>3062</v>
      </c>
      <c r="D41" s="125" t="s">
        <v>1015</v>
      </c>
      <c r="E41" s="51" t="s">
        <v>1016</v>
      </c>
      <c r="F41" s="52" t="s">
        <v>3063</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3077</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24" t="s">
        <v>3064</v>
      </c>
      <c r="D45" s="125" t="s">
        <v>2649</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24" t="s">
        <v>3065</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24" t="s">
        <v>3066</v>
      </c>
      <c r="D47" s="125" t="s">
        <v>3067</v>
      </c>
      <c r="E47" s="51"/>
      <c r="F47" s="52" t="s">
        <v>2649</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24" t="s">
        <v>3068</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3069</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24" t="s">
        <v>3070</v>
      </c>
      <c r="D50" s="125" t="s">
        <v>1015</v>
      </c>
      <c r="E50" s="51" t="s">
        <v>1016</v>
      </c>
      <c r="F50" s="52" t="s">
        <v>3063</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24" t="s">
        <v>3078</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24" t="s">
        <v>3071</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24" t="s">
        <v>3072</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24" t="s">
        <v>3073</v>
      </c>
      <c r="D56" s="125" t="s">
        <v>1015</v>
      </c>
      <c r="E56" s="51" t="s">
        <v>1016</v>
      </c>
      <c r="F56" s="52" t="s">
        <v>3063</v>
      </c>
      <c r="G56" s="52">
        <v>7</v>
      </c>
      <c r="H56" s="51" t="s">
        <v>2649</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hidden="1" outlineLevel="1" thickTop="1" thickBot="1" x14ac:dyDescent="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tabSelected="1" zoomScale="85" zoomScaleNormal="85" workbookViewId="0">
      <pane xSplit="2" ySplit="1" topLeftCell="C55" activePane="bottomRight" state="frozen"/>
      <selection pane="topRight" activeCell="C1" sqref="C1"/>
      <selection pane="bottomLeft" activeCell="A2" sqref="A2"/>
      <selection pane="bottomRight" activeCell="B85" sqref="B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SALMO RESPONSORIAL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25" x14ac:dyDescent="0.25">
      <c r="C8" t="str">
        <f ca="1">PROPER(L1)</f>
        <v>Salmodia Para El Salmo Responsorial</v>
      </c>
      <c r="L8" s="122" t="str">
        <f ca="1">_xlfn.CONCAT("        tt: ","""",C8,"""",",")</f>
        <v xml:space="preserve">        tt: "Salmodia Para El Salmo Responsorial",</v>
      </c>
    </row>
    <row r="9" spans="2:32" ht="23.25" x14ac:dyDescent="0.25">
      <c r="C9" t="str">
        <f ca="1">PROPER(L1)</f>
        <v>Salmodia Para El Salmo Responsorial</v>
      </c>
      <c r="L9" s="122" t="str">
        <f ca="1">_xlfn.CONCAT("        title: ","""",C9,"""",",")</f>
        <v xml:space="preserve">        title: "Salmodia Para El Salmo Responsorial",</v>
      </c>
    </row>
    <row r="10" spans="2:32" ht="23.25" x14ac:dyDescent="0.25">
      <c r="C10" t="str">
        <f ca="1">VLOOKUP(C1,Table223[#Data],4,FALSE)</f>
        <v>Modelo I, II, III</v>
      </c>
      <c r="L10" s="122" t="str">
        <f ca="1">_xlfn.CONCAT("        ","subtitle: ","""",C10,"""",",")</f>
        <v xml:space="preserve">        subtitle: "Modelo I, II, III",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210</v>
      </c>
      <c r="L16" s="122" t="str">
        <f ca="1">_xlfn.CONCAT("        dbno: ","""",C16,"""",",")</f>
        <v xml:space="preserve">        dbno: "210",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salmodiaparaelsalmoresponsorial</v>
      </c>
      <c r="L19" s="122" t="str">
        <f ca="1">_xlfn.CONCAT("        audioSrc: ","""https://audio.resucito.do/",C19,".mp3""",",")</f>
        <v xml:space="preserve">        audioSrc: "https://audio.resucito.do/salmodiaparaelsalmoresponsorial.mp3",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209</v>
      </c>
      <c r="C26" t="str">
        <f ca="1">VLOOKUP(B26,Table4[#Data],13,FALSE)</f>
        <v>"/src/index.html?canto=salmodiaparaelrosario"</v>
      </c>
      <c r="L26" s="122" t="str">
        <f ca="1">_xlfn.CONCAT("        ant: ",C26,",")</f>
        <v xml:space="preserve">        ant: "/src/index.html?canto=salmodiaparaelrosario",</v>
      </c>
    </row>
    <row r="27" spans="1:40" ht="23.25" x14ac:dyDescent="0.25">
      <c r="B27">
        <f ca="1">+C1+1</f>
        <v>211</v>
      </c>
      <c r="C27" t="str">
        <f ca="1">VLOOKUP(B27,Table4[#Data],13,FALSE)</f>
        <v>"/src/index.html?canto=salmodiasparalaoraciondelosfieles"</v>
      </c>
      <c r="L27" s="122" t="str">
        <f ca="1">_xlfn.CONCAT("        sig: ",C27,",")</f>
        <v xml:space="preserve">        sig: "/src/index.html?canto=salmodiasparalaoraciondelosfieles",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43.5" thickTop="1" thickBot="1" x14ac:dyDescent="0.4">
      <c r="C32" s="150" t="s">
        <v>3103</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2995</v>
      </c>
      <c r="C33" s="124" t="s">
        <v>3079</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5.5" thickTop="1" thickBot="1" x14ac:dyDescent="0.4">
      <c r="B34" t="s">
        <v>3101</v>
      </c>
      <c r="C34" s="124" t="s">
        <v>3080</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1003</v>
      </c>
      <c r="C35" s="124" t="s">
        <v>3081</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3082</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5.5" thickTop="1" thickBot="1" x14ac:dyDescent="0.4">
      <c r="C38" s="124" t="s">
        <v>3083</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C39" s="124" t="s">
        <v>3084</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3085</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7.75" outlineLevel="1" thickTop="1" thickBot="1" x14ac:dyDescent="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outlineLevel="1" thickTop="1" thickBot="1" x14ac:dyDescent="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5.5" outlineLevel="1" thickTop="1" thickBot="1" x14ac:dyDescent="0.4">
      <c r="B43" t="s">
        <v>1001</v>
      </c>
      <c r="C43" s="81" t="s">
        <v>3079</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outlineLevel="1" thickTop="1" thickBot="1" x14ac:dyDescent="0.4">
      <c r="B44" t="s">
        <v>3101</v>
      </c>
      <c r="C44" s="84" t="s">
        <v>3080</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outlineLevel="1" thickTop="1" thickBot="1" x14ac:dyDescent="0.4">
      <c r="B45" t="s">
        <v>1003</v>
      </c>
      <c r="C45" s="92" t="s">
        <v>3081</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B47" t="s">
        <v>1018</v>
      </c>
      <c r="C47" s="124" t="s">
        <v>3086</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5.5" thickTop="1" thickBot="1" x14ac:dyDescent="0.4">
      <c r="C48" s="124" t="s">
        <v>3087</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3088</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3089</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5.5" outlineLevel="1" thickTop="1" thickBot="1" x14ac:dyDescent="0.4">
      <c r="B53" t="s">
        <v>1001</v>
      </c>
      <c r="C53" s="81" t="s">
        <v>3079</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5.5" outlineLevel="1" thickTop="1" thickBot="1" x14ac:dyDescent="0.4">
      <c r="B54" t="s">
        <v>3101</v>
      </c>
      <c r="C54" s="84" t="s">
        <v>3080</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5.5" outlineLevel="1" thickTop="1" thickBot="1" x14ac:dyDescent="0.4">
      <c r="B55" t="s">
        <v>1003</v>
      </c>
      <c r="C55" s="92" t="s">
        <v>3081</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75" thickTop="1" thickBot="1" x14ac:dyDescent="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thickTop="1" thickBot="1" x14ac:dyDescent="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5.5" thickTop="1" thickBot="1" x14ac:dyDescent="0.4">
      <c r="C58" s="150" t="s">
        <v>3102</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5.5" outlineLevel="1" thickTop="1" thickBot="1" x14ac:dyDescent="0.4">
      <c r="B59" t="s">
        <v>1001</v>
      </c>
      <c r="C59" s="124" t="s">
        <v>3090</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5.5" outlineLevel="1" thickTop="1" thickBot="1" x14ac:dyDescent="0.4">
      <c r="B60" t="s">
        <v>2465</v>
      </c>
      <c r="C60" s="124" t="s">
        <v>3091</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5.5" outlineLevel="1" thickTop="1" thickBot="1" x14ac:dyDescent="0.4">
      <c r="B61" t="s">
        <v>1003</v>
      </c>
      <c r="C61" s="124" t="s">
        <v>3090</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5.5" outlineLevel="1" thickTop="1" thickBot="1" x14ac:dyDescent="0.4">
      <c r="B62" t="s">
        <v>1003</v>
      </c>
      <c r="C62" s="124" t="s">
        <v>3092</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3093</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5.5" outlineLevel="1" thickTop="1" thickBot="1" x14ac:dyDescent="0.4">
      <c r="C65" s="124" t="s">
        <v>3094</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5.5" outlineLevel="1" thickTop="1" thickBot="1" x14ac:dyDescent="0.4">
      <c r="C66" s="124" t="s">
        <v>3095</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5.5" outlineLevel="1" thickTop="1" thickBot="1" x14ac:dyDescent="0.4">
      <c r="C67" s="124" t="s">
        <v>3096</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5.5" outlineLevel="1" thickTop="1" thickBot="1" x14ac:dyDescent="0.4">
      <c r="B70" t="s">
        <v>1001</v>
      </c>
      <c r="C70" s="81" t="s">
        <v>3090</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5.5" outlineLevel="1" thickTop="1" thickBot="1" x14ac:dyDescent="0.4">
      <c r="B71" t="s">
        <v>2465</v>
      </c>
      <c r="C71" s="84" t="s">
        <v>3091</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5.5" outlineLevel="1" thickTop="1" thickBot="1" x14ac:dyDescent="0.4">
      <c r="B72" t="s">
        <v>1003</v>
      </c>
      <c r="C72" s="84" t="s">
        <v>3090</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5.5" outlineLevel="1" thickTop="1" thickBot="1" x14ac:dyDescent="0.4">
      <c r="B73" t="s">
        <v>1003</v>
      </c>
      <c r="C73" s="92" t="s">
        <v>3092</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B75" t="s">
        <v>1018</v>
      </c>
      <c r="C75" s="124" t="s">
        <v>3097</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5.5" outlineLevel="1" thickTop="1" thickBot="1" x14ac:dyDescent="0.4">
      <c r="C76" s="124" t="s">
        <v>3098</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5.5" outlineLevel="1" thickTop="1" thickBot="1" x14ac:dyDescent="0.4">
      <c r="C77" s="124" t="s">
        <v>3099</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5.5" outlineLevel="1" thickTop="1" thickBot="1" x14ac:dyDescent="0.4">
      <c r="C78" s="124" t="s">
        <v>3100</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7.75"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outlineLevel="1" thickTop="1" thickBot="1" x14ac:dyDescent="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5.5" outlineLevel="1" thickTop="1" thickBot="1" x14ac:dyDescent="0.4">
      <c r="B81" t="s">
        <v>1001</v>
      </c>
      <c r="C81" s="81" t="s">
        <v>3090</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5.5" outlineLevel="1" thickTop="1" thickBot="1" x14ac:dyDescent="0.4">
      <c r="B82" t="s">
        <v>1003</v>
      </c>
      <c r="C82" s="84" t="s">
        <v>3091</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5.5" outlineLevel="1" thickTop="1" thickBot="1" x14ac:dyDescent="0.4">
      <c r="B83" t="s">
        <v>1003</v>
      </c>
      <c r="C83" s="84" t="s">
        <v>3090</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5.5" outlineLevel="1" thickTop="1" thickBot="1" x14ac:dyDescent="0.4">
      <c r="B84" t="s">
        <v>1003</v>
      </c>
      <c r="C84" s="92" t="s">
        <v>3092</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4">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25" x14ac:dyDescent="0.25">
      <c r="L86" s="99" t="s">
        <v>1012</v>
      </c>
      <c r="M86" s="100"/>
    </row>
    <row r="87" spans="1:40" ht="15.75" hidden="1" outlineLevel="1" thickBot="1" x14ac:dyDescent="0.3">
      <c r="M87" s="100"/>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hidden="1" outlineLevel="1" thickTop="1" thickBot="1" x14ac:dyDescent="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5.5" hidden="1" outlineLevel="1" thickTop="1" thickBot="1" x14ac:dyDescent="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5.5" hidden="1" outlineLevel="1" thickTop="1" thickBot="1" x14ac:dyDescent="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5.5" hidden="1" outlineLevel="1" thickTop="1" thickBot="1" x14ac:dyDescent="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5.5" hidden="1" outlineLevel="1" thickTop="1" thickBot="1" x14ac:dyDescent="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5.5" hidden="1" outlineLevel="1" thickTop="1" thickBot="1" x14ac:dyDescent="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5.5" hidden="1" outlineLevel="1" thickTop="1" thickBot="1" x14ac:dyDescent="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5.5" hidden="1" outlineLevel="1" thickTop="1" thickBot="1" x14ac:dyDescent="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211</v>
      </c>
      <c r="E1" s="39"/>
      <c r="F1" s="39"/>
      <c r="G1" s="39"/>
      <c r="H1" s="39"/>
      <c r="I1" s="39"/>
      <c r="J1" s="39"/>
      <c r="K1" s="39"/>
      <c r="L1" s="120" t="str">
        <f ca="1">UPPER(VLOOKUP(C1,Table223[#Data],3,FALSE))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 ORACIÓN DE LOS FIELES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122" t="str">
        <f ca="1">_xlfn.CONCAT("        id: ","""",C7,"""",",")</f>
        <v xml:space="preserve">        id: "salmodiasparalaoraciondelosfieles",</v>
      </c>
    </row>
    <row r="8" spans="2:32" ht="23.25" x14ac:dyDescent="0.25">
      <c r="C8" t="str">
        <f ca="1">PROPER(L1)</f>
        <v>Salmodias Para La Oración De Los Fieles</v>
      </c>
      <c r="L8" s="122" t="str">
        <f ca="1">_xlfn.CONCAT("        tt: ","""",C8,"""",",")</f>
        <v xml:space="preserve">        tt: "Salmodias Para La Oración De Los Fieles",</v>
      </c>
    </row>
    <row r="9" spans="2:32" ht="23.25" x14ac:dyDescent="0.25">
      <c r="C9" t="str">
        <f ca="1">PROPER(L1)</f>
        <v>Salmodias Para La Oración De Los Fieles</v>
      </c>
      <c r="L9" s="122" t="str">
        <f ca="1">_xlfn.CONCAT("        title: ","""",C9,"""",",")</f>
        <v xml:space="preserve">        title: "Salmodias Para La Oración De Los Fieles",</v>
      </c>
    </row>
    <row r="10" spans="2:32" ht="23.25" x14ac:dyDescent="0.25">
      <c r="C10" t="str">
        <f ca="1">VLOOKUP(C1,Table223[#Data],4,FALSE)</f>
        <v>Para las solemnidades</v>
      </c>
      <c r="L10" s="122" t="str">
        <f ca="1">_xlfn.CONCAT("        ","subtitle: ","""",C10,"""",",")</f>
        <v xml:space="preserve">        subtitle: "Para las solemnidades",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211</v>
      </c>
      <c r="L16" s="122" t="str">
        <f ca="1">_xlfn.CONCAT("        dbno: ","""",C16,"""",",")</f>
        <v xml:space="preserve">        dbno: "211",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salmodiasparalaoraciondelosfieles</v>
      </c>
      <c r="L19" s="122" t="str">
        <f ca="1">_xlfn.CONCAT("        audioSrc: ","""https://audio.resucito.do/",C19,".mp3""",",")</f>
        <v xml:space="preserve">        audioSrc: "https://audio.resucito.do/salmodiasparalaoraciondelosfieles.mp3",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210</v>
      </c>
      <c r="C26" t="str">
        <f ca="1">VLOOKUP(B26,Table4[#Data],13,FALSE)</f>
        <v>"/src/index.html?canto=salmodiaparaelsalmoresponsorial"</v>
      </c>
      <c r="L26" s="122" t="str">
        <f ca="1">_xlfn.CONCAT("        ant: ",C26,",")</f>
        <v xml:space="preserve">        ant: "/src/index.html?canto=salmodiaparaelsalmoresponsorial",</v>
      </c>
    </row>
    <row r="27" spans="1:40" ht="23.25" x14ac:dyDescent="0.25">
      <c r="B27">
        <f ca="1">+C1+1</f>
        <v>212</v>
      </c>
      <c r="C27" t="str">
        <f ca="1">VLOOKUP(B27,Table4[#Data],13,FALSE)</f>
        <v>"/src/index.html?canto=salmodiasparalaudes"</v>
      </c>
      <c r="L27" s="122" t="str">
        <f ca="1">_xlfn.CONCAT("        sig: ",C27,",")</f>
        <v xml:space="preserve">        sig: "/src/index.html?canto=salmodiasparalaudes",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 ORACIÓN DE LOS FIELES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1</vt:i4>
      </vt:variant>
    </vt:vector>
  </HeadingPairs>
  <TitlesOfParts>
    <vt:vector size="66"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2025-10-20T20:50:47Z</dcterms:modified>
</cp:coreProperties>
</file>