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4450D1C-C0AE-4DC9-9F23-14210A70CFDF}" xr6:coauthVersionLast="47" xr6:coauthVersionMax="47" xr10:uidLastSave="{00000000-0000-0000-0000-000000000000}"/>
  <bookViews>
    <workbookView xWindow="-110" yWindow="-110" windowWidth="25820" windowHeight="15500" firstSheet="56" activeTab="60"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MARIA, MADRE MÍA (2)" sheetId="64" r:id="rId59"/>
    <sheet name="No (6)" sheetId="65" r:id="rId60"/>
    <sheet name="MARIA, MADRE MÍA (3)" sheetId="67" r:id="rId61"/>
    <sheet name="MARIA, MADRE MÍA" sheetId="35" r:id="rId62"/>
  </sheets>
  <functionGroups builtInGroupCount="19"/>
  <externalReferences>
    <externalReference r:id="rId63"/>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19" i="67" l="1"/>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67" a="1"/>
  <c r="C1" i="64" a="1"/>
  <c r="C1" i="59" a="1"/>
  <c r="S32" i="67" l="1"/>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0" a="1"/>
  <c r="L36" i="67" l="1"/>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9" i="67" l="1"/>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L7" i="67" l="1"/>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1" i="61" a="1"/>
  <c r="C1" i="61" l="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B26" i="61" l="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2" i="61" l="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57"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<sst xmlns="http://schemas.openxmlformats.org/spreadsheetml/2006/main" count="15640" uniqueCount="3074">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</sst>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8ABD25F3-0DD5-4822-951B-100DB8AF6CC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D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47" t="str" cm="1">
        <f t="array" aca="1" ref="C1" ca="1">MID(CELL("filename", B1), FIND("]", CELL("filename", B1)) + 1, 255)</f>
        <v>Indice</v>
      </c>
      <c r="D1" s="147"/>
      <c r="E1" s="147"/>
      <c r="F1" s="147"/>
      <c r="G1" s="147"/>
      <c r="H1" s="147"/>
    </row>
    <row r="2" spans="1:8" ht="26.15" customHeight="1" x14ac:dyDescent="0.7">
      <c r="A2" s="36" t="s">
        <v>1124</v>
      </c>
      <c r="B2" s="36" t="s">
        <v>2577</v>
      </c>
      <c r="C2" s="36"/>
      <c r="D2" s="36"/>
      <c r="E2" s="36"/>
      <c r="F2" s="37"/>
      <c r="G2" s="37"/>
      <c r="H2" s="37"/>
    </row>
    <row r="3" spans="1:8" ht="26.15" customHeight="1" x14ac:dyDescent="0.7">
      <c r="A3" s="36" t="s">
        <v>2341</v>
      </c>
      <c r="B3" s="36" t="s">
        <v>2537</v>
      </c>
      <c r="C3" s="36"/>
      <c r="D3" s="36"/>
      <c r="E3" s="36"/>
      <c r="F3" s="37"/>
      <c r="G3" s="37"/>
      <c r="H3" s="37"/>
    </row>
    <row r="4" spans="1:8" ht="26.15" customHeight="1" x14ac:dyDescent="0.7">
      <c r="A4" s="36" t="s">
        <v>2528</v>
      </c>
      <c r="B4" s="36" t="s">
        <v>1078</v>
      </c>
      <c r="C4" s="36"/>
      <c r="D4" s="36"/>
      <c r="E4" s="36"/>
      <c r="F4" s="37"/>
      <c r="G4" s="37"/>
      <c r="H4" s="37"/>
    </row>
    <row r="5" spans="1:8" ht="26.15" customHeight="1" x14ac:dyDescent="0.7">
      <c r="A5" s="36" t="s">
        <v>1200</v>
      </c>
      <c r="B5" s="36"/>
      <c r="C5" s="36"/>
      <c r="D5" s="36"/>
      <c r="E5" s="36"/>
      <c r="F5" s="37"/>
      <c r="G5" s="37"/>
      <c r="H5" s="37"/>
    </row>
    <row r="6" spans="1:8" ht="26.15" customHeight="1" x14ac:dyDescent="0.7">
      <c r="A6" s="36" t="s">
        <v>2321</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1448</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1197</v>
      </c>
      <c r="B13" s="36"/>
      <c r="C13" s="36"/>
      <c r="D13" s="36"/>
      <c r="E13" s="37"/>
      <c r="F13" s="37"/>
      <c r="G13" s="37"/>
      <c r="H13" s="37"/>
    </row>
    <row r="14" spans="1:8" ht="26.15" customHeight="1" x14ac:dyDescent="0.7">
      <c r="A14" s="36" t="s">
        <v>1198</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t="s">
        <v>2529</v>
      </c>
      <c r="B30" s="36"/>
      <c r="C30" s="36"/>
      <c r="D30" s="36"/>
      <c r="E30" s="36"/>
      <c r="F30" s="36"/>
      <c r="G30" s="36"/>
      <c r="H30" s="36"/>
    </row>
    <row r="31" spans="1:8" ht="25" x14ac:dyDescent="0.7">
      <c r="A31" s="36" t="s">
        <v>2530</v>
      </c>
      <c r="B31" s="36"/>
      <c r="C31" s="36"/>
      <c r="D31" s="36"/>
      <c r="E31" s="36"/>
      <c r="F31" s="36"/>
      <c r="G31" s="36"/>
      <c r="H31" s="36"/>
    </row>
    <row r="32" spans="1:8" ht="25" x14ac:dyDescent="0.7">
      <c r="A32" s="36" t="s">
        <v>2531</v>
      </c>
      <c r="B32" s="36"/>
      <c r="C32" s="36"/>
      <c r="D32" s="36"/>
      <c r="E32" s="36"/>
      <c r="F32" s="36"/>
      <c r="G32" s="36"/>
      <c r="H32" s="36"/>
    </row>
    <row r="33" spans="1:8" ht="25" x14ac:dyDescent="0.7">
      <c r="A33" s="36" t="s">
        <v>2532</v>
      </c>
      <c r="B33" s="36"/>
      <c r="C33" s="36"/>
      <c r="D33" s="36"/>
      <c r="E33" s="36"/>
      <c r="F33" s="36"/>
      <c r="G33" s="36"/>
      <c r="H33" s="36"/>
    </row>
    <row r="34" spans="1:8" ht="25" x14ac:dyDescent="0.7">
      <c r="A34" s="36" t="s">
        <v>2533</v>
      </c>
      <c r="B34" s="36"/>
      <c r="C34" s="36"/>
      <c r="D34" s="36"/>
      <c r="E34" s="36"/>
      <c r="F34" s="36"/>
      <c r="G34" s="36"/>
      <c r="H34" s="36"/>
    </row>
    <row r="35" spans="1:8" ht="25" x14ac:dyDescent="0.7">
      <c r="A35" s="36" t="s">
        <v>2534</v>
      </c>
      <c r="B35" s="36"/>
      <c r="C35" s="36"/>
      <c r="D35" s="36"/>
      <c r="E35" s="36"/>
      <c r="F35" s="36"/>
      <c r="G35" s="36"/>
      <c r="H35" s="36"/>
    </row>
    <row r="36" spans="1:8" ht="25" x14ac:dyDescent="0.7">
      <c r="A36" s="36" t="s">
        <v>2535</v>
      </c>
      <c r="B36" s="36"/>
      <c r="C36" s="36"/>
      <c r="D36" s="36"/>
      <c r="E36" s="36"/>
      <c r="F36" s="36"/>
      <c r="G36" s="36"/>
      <c r="H36" s="36"/>
    </row>
    <row r="37" spans="1:8" ht="25" x14ac:dyDescent="0.7">
      <c r="A37" s="36" t="s">
        <v>2536</v>
      </c>
      <c r="B37" s="36"/>
      <c r="C37" s="36"/>
      <c r="D37" s="36"/>
      <c r="E37" s="36"/>
      <c r="F37" s="36"/>
      <c r="G37" s="36"/>
      <c r="H37" s="36"/>
    </row>
    <row r="38" spans="1:8" ht="25" x14ac:dyDescent="0.7">
      <c r="A38" s="36" t="s">
        <v>2574</v>
      </c>
      <c r="B38" s="36"/>
      <c r="C38" s="36"/>
      <c r="D38" s="36"/>
      <c r="E38" s="36"/>
      <c r="F38" s="36"/>
      <c r="G38" s="36"/>
      <c r="H38" s="36"/>
    </row>
    <row r="39" spans="1:8" ht="25" x14ac:dyDescent="0.7">
      <c r="A39" s="36" t="s">
        <v>2575</v>
      </c>
      <c r="B39" s="36"/>
      <c r="C39" s="36"/>
      <c r="D39" s="36"/>
      <c r="E39" s="36"/>
      <c r="F39" s="36"/>
      <c r="G39" s="36"/>
      <c r="H39" s="36"/>
    </row>
    <row r="40" spans="1:8" ht="25" x14ac:dyDescent="0.7">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48" t="s">
        <v>973</v>
      </c>
      <c r="E1" s="148"/>
      <c r="F1" s="148"/>
      <c r="G1" s="148"/>
      <c r="H1" s="148"/>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En el esplendor de la nube se oyó la voz del Padre:
«Éste es mi Hijo, el amado; escuchadlo».</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49"/>
      <c r="E2" s="149"/>
      <c r="F2" s="149"/>
      <c r="G2" s="149"/>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Yo soy el pan vivo que ha bajado del cielo
—dice el Señor—;
el que coma de este pan
vivirá para siempre.</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49"/>
      <c r="E2" s="149"/>
      <c r="F2" s="149"/>
      <c r="G2" s="149"/>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15" customHeight="1" x14ac:dyDescent="0.35">
      <c r="L6" s="121" t="s">
        <v>987</v>
      </c>
    </row>
    <row r="7" spans="2:32" ht="5.1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15" customHeight="1" x14ac:dyDescent="0.35">
      <c r="C8" t="str">
        <f ca="1">PROPER(L1)</f>
        <v>Cordero De Dios</v>
      </c>
      <c r="L8" s="122" t="str">
        <f ca="1">_xlfn.CONCAT("        tt: ","""",C8,"""",",")</f>
        <v xml:space="preserve">        tt: "Cordero De Dios",</v>
      </c>
    </row>
    <row r="9" spans="2:32" ht="5.15" customHeight="1" x14ac:dyDescent="0.35">
      <c r="C9" t="str">
        <f ca="1">PROPER(L1)</f>
        <v>Cordero De Dios</v>
      </c>
      <c r="L9" s="122" t="str">
        <f ca="1">_xlfn.CONCAT("        title: ","""",C9,"""",",")</f>
        <v xml:space="preserve">        title: "Cordero De Dios",</v>
      </c>
    </row>
    <row r="10" spans="2:32" ht="5.15" customHeight="1" x14ac:dyDescent="0.35">
      <c r="C10" t="str">
        <f ca="1">VLOOKUP(C1,Table223[#Data],4,FALSE)</f>
        <v>Después de la consagración</v>
      </c>
      <c r="L10" s="122" t="str">
        <f ca="1">_xlfn.CONCAT("        ","subtitle: ","""",C10,"""",",")</f>
        <v xml:space="preserve">        subtitle: "Después de la consagración",</v>
      </c>
    </row>
    <row r="11" spans="2:32" ht="5.15" customHeight="1" x14ac:dyDescent="0.35">
      <c r="C11" t="str">
        <f ca="1">_xlfn.CONCAT("category: [",VLOOKUP(C1,Table223[#Data],16,FALSE),"],")</f>
        <v>category: ["Liturgia"],</v>
      </c>
      <c r="L11" s="122" t="str">
        <f ca="1">_xlfn.CONCAT("        ",C11)</f>
        <v xml:space="preserve">        category: ["Liturgia"],</v>
      </c>
    </row>
    <row r="12" spans="2:32" ht="5.1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15" customHeight="1" x14ac:dyDescent="0.35">
      <c r="L13" s="122" t="str">
        <f>_xlfn.CONCAT("        cejilla: ","""",C13,"""",",")</f>
        <v xml:space="preserve">        cejilla: "",</v>
      </c>
    </row>
    <row r="14" spans="2:32" ht="5.15" customHeight="1" x14ac:dyDescent="0.35">
      <c r="L14" s="122" t="str">
        <f>_xlfn.CONCAT("        nCan: ","""",C14,"""",",")</f>
        <v xml:space="preserve">        nCan: "",</v>
      </c>
    </row>
    <row r="15" spans="2:32" ht="5.15" customHeight="1" x14ac:dyDescent="0.35">
      <c r="L15" s="122" t="str">
        <f>_xlfn.CONCAT("        nCanURL: ","""",C15,"""",",")</f>
        <v xml:space="preserve">        nCanURL: "",</v>
      </c>
    </row>
    <row r="16" spans="2:32" ht="5.15" customHeight="1" x14ac:dyDescent="0.35">
      <c r="C16">
        <f ca="1">VLOOKUP(C1,Table223[#Data],1,FALSE)</f>
        <v>186</v>
      </c>
      <c r="L16" s="122" t="str">
        <f ca="1">_xlfn.CONCAT("        dbno: ","""",C16,"""",",")</f>
        <v xml:space="preserve">        dbno: "186",</v>
      </c>
    </row>
    <row r="17" spans="1:40" ht="5.15" customHeight="1" x14ac:dyDescent="0.35">
      <c r="L17" s="122" t="str">
        <f>_xlfn.CONCAT("        notes: ","""",C17,"""",",")</f>
        <v xml:space="preserve">        notes: "",</v>
      </c>
    </row>
    <row r="18" spans="1:40" ht="5.15" customHeight="1" x14ac:dyDescent="0.35">
      <c r="C18" t="s">
        <v>988</v>
      </c>
      <c r="L18" s="122" t="str">
        <f>_xlfn.CONCAT("        mant: ","""",C18,"""",",")</f>
        <v xml:space="preserve">        mant: "Si",</v>
      </c>
    </row>
    <row r="19" spans="1:40" ht="5.15" customHeight="1" x14ac:dyDescent="0.35">
      <c r="C19" t="str">
        <f ca="1">C7</f>
        <v>corderodedios</v>
      </c>
      <c r="L19" s="122" t="str">
        <f ca="1">_xlfn.CONCAT("        audioSrc: ","""https://audio.resucito.do/",C19,".mp3""",",")</f>
        <v xml:space="preserve">        audioSrc: "https://audio.resucito.do/corderodedios.mp3",</v>
      </c>
    </row>
    <row r="20" spans="1:40" ht="5.15" customHeight="1" x14ac:dyDescent="0.35">
      <c r="L20" s="45" t="s">
        <v>989</v>
      </c>
    </row>
    <row r="21" spans="1:40" ht="5.15" customHeight="1" x14ac:dyDescent="0.35">
      <c r="L21" s="122" t="s">
        <v>2400</v>
      </c>
    </row>
    <row r="22" spans="1:40" ht="5.15" customHeight="1" x14ac:dyDescent="0.35">
      <c r="L22" s="122" t="s">
        <v>991</v>
      </c>
    </row>
    <row r="23" spans="1:40" ht="5.15" customHeight="1" x14ac:dyDescent="0.35">
      <c r="L23" s="122" t="s">
        <v>992</v>
      </c>
    </row>
    <row r="24" spans="1:40" ht="5.15" customHeight="1" x14ac:dyDescent="0.35">
      <c r="C24" t="s">
        <v>1014</v>
      </c>
      <c r="L24" s="122" t="s">
        <v>993</v>
      </c>
    </row>
    <row r="25" spans="1:40" ht="5.15" customHeight="1" x14ac:dyDescent="0.35">
      <c r="L25" s="122" t="s">
        <v>994</v>
      </c>
    </row>
    <row r="26" spans="1:40" ht="5.1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15" customHeight="1" x14ac:dyDescent="0.35">
      <c r="B27">
        <f ca="1">+C1+1</f>
        <v>187</v>
      </c>
      <c r="C27" t="str">
        <f ca="1">VLOOKUP(B27,Table4[#Data],13,FALSE)</f>
        <v>"/src/index.html?canto=credo"</v>
      </c>
      <c r="L27" s="122" t="str">
        <f ca="1">_xlfn.CONCAT("        sig: ",C27,",")</f>
        <v xml:space="preserve">        sig: "/src/index.html?canto=credo",</v>
      </c>
    </row>
    <row r="28" spans="1:40" ht="5.1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2573</v>
      </c>
      <c r="L14" s="122" t="str">
        <f>_xlfn.CONCAT("        nCan: ","""",C14,"""",",")</f>
        <v xml:space="preserve">        nCan: "Pueden cantarlo aquellas comunidades que ya han vivido la Redditio Symboli.",</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4.5" thickTop="1" thickBot="1" x14ac:dyDescent="0.550000000000000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hidden="1" outlineLevel="1" thickTop="1" thickBot="1" x14ac:dyDescent="0.550000000000000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4.5" hidden="1" outlineLevel="1" thickTop="1" thickBot="1" x14ac:dyDescent="0.550000000000000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hidden="1" outlineLevel="1" thickTop="1" thickBot="1" x14ac:dyDescent="0.550000000000000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hidden="1" outlineLevel="1" thickTop="1" thickBot="1" x14ac:dyDescent="0.550000000000000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hidden="1" outlineLevel="1" thickTop="1" thickBot="1" x14ac:dyDescent="0.550000000000000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hidden="1" outlineLevel="1" thickTop="1" thickBot="1" x14ac:dyDescent="0.550000000000000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hidden="1" outlineLevel="1" thickTop="1" thickBot="1" x14ac:dyDescent="0.550000000000000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hidden="1" outlineLevel="1" thickTop="1" thickBot="1" x14ac:dyDescent="0.550000000000000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hidden="1" outlineLevel="1" thickTop="1" thickBot="1" x14ac:dyDescent="0.550000000000000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4.5" hidden="1" outlineLevel="1" thickTop="1" thickBot="1" x14ac:dyDescent="0.550000000000000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4.5" hidden="1" outlineLevel="1" thickTop="1" thickBot="1" x14ac:dyDescent="0.550000000000000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4.5" hidden="1" outlineLevel="1" thickTop="1" thickBot="1" x14ac:dyDescent="0.550000000000000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4.5" hidden="1" outlineLevel="1" thickTop="1" thickBot="1" x14ac:dyDescent="0.550000000000000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4.5" hidden="1" outlineLevel="1" thickTop="1" thickBot="1" x14ac:dyDescent="0.550000000000000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4.5" hidden="1" outlineLevel="1" thickTop="1" thickBot="1" x14ac:dyDescent="0.550000000000000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4.5" hidden="1" outlineLevel="1" thickTop="1" thickBot="1" x14ac:dyDescent="0.550000000000000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4.5" hidden="1" outlineLevel="1" thickTop="1" thickBot="1" x14ac:dyDescent="0.550000000000000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4.5" hidden="1" outlineLevel="1" thickTop="1" thickBot="1" x14ac:dyDescent="0.550000000000000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4.5" hidden="1" outlineLevel="1" thickTop="1" thickBot="1" x14ac:dyDescent="0.550000000000000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4.5" hidden="1" outlineLevel="1" thickTop="1" thickBot="1" x14ac:dyDescent="0.550000000000000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4.5" hidden="1" outlineLevel="1" thickTop="1" thickBot="1" x14ac:dyDescent="0.550000000000000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4.5" hidden="1" outlineLevel="1" thickTop="1" thickBot="1" x14ac:dyDescent="0.550000000000000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4.5" hidden="1" outlineLevel="1" thickTop="1" thickBot="1" x14ac:dyDescent="0.550000000000000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4.5" hidden="1" outlineLevel="1" thickTop="1" thickBot="1" x14ac:dyDescent="0.550000000000000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4.5" hidden="1" outlineLevel="1" thickTop="1" thickBot="1" x14ac:dyDescent="0.550000000000000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4.5" hidden="1" outlineLevel="1" thickTop="1" thickBot="1" x14ac:dyDescent="0.550000000000000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4.5" hidden="1" outlineLevel="1" thickTop="1" thickBot="1" x14ac:dyDescent="0.550000000000000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4.5" hidden="1" outlineLevel="1" thickTop="1" thickBot="1" x14ac:dyDescent="0.550000000000000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4.5" hidden="1" outlineLevel="1" thickTop="1" thickBot="1" x14ac:dyDescent="0.550000000000000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5" hidden="1" outlineLevel="1" thickTop="1" thickBot="1" x14ac:dyDescent="0.550000000000000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4.5" hidden="1" outlineLevel="1" thickTop="1" thickBot="1" x14ac:dyDescent="0.550000000000000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4.5" hidden="1" outlineLevel="1" thickTop="1" thickBot="1" x14ac:dyDescent="0.550000000000000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4.5" hidden="1" outlineLevel="1" thickTop="1" thickBot="1" x14ac:dyDescent="0.550000000000000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4.5" hidden="1" outlineLevel="1" thickTop="1" thickBot="1" x14ac:dyDescent="0.550000000000000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4.5" hidden="1" outlineLevel="1" thickTop="1" thickBot="1" x14ac:dyDescent="0.550000000000000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4.5" hidden="1" outlineLevel="1" thickTop="1" thickBot="1" x14ac:dyDescent="0.550000000000000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4.5" hidden="1" outlineLevel="1" thickTop="1" thickBot="1" x14ac:dyDescent="0.550000000000000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6">
      <c r="A95" s="94"/>
      <c r="B95" s="94"/>
      <c r="C95" s="94"/>
      <c r="D95" s="94"/>
      <c r="E95" s="94"/>
      <c r="F95" s="94"/>
      <c r="G95" s="94"/>
      <c r="H95" s="94"/>
      <c r="I95" s="94"/>
      <c r="J95" s="94"/>
      <c r="K95" s="94"/>
      <c r="L95" s="98" t="str">
        <f ca="1">_xlfn.CONCAT("]}, // ULTIMA LINEA DEL CANTO: ",L1)</f>
        <v>]}, // ULTIMA LINEA DEL CANTO: CREDO</v>
      </c>
      <c r="M95" s="94"/>
    </row>
    <row r="96" spans="1:40" ht="20.5" x14ac:dyDescent="0.35">
      <c r="L96" s="99" t="s">
        <v>1012</v>
      </c>
      <c r="M96" s="100"/>
    </row>
    <row r="97" spans="1:40" ht="15" hidden="1" outlineLevel="1" thickBot="1" x14ac:dyDescent="0.4">
      <c r="M97" s="100"/>
    </row>
    <row r="98" spans="1:40" ht="26.5" hidden="1" outlineLevel="1" thickTop="1" thickBot="1" x14ac:dyDescent="0.550000000000000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4.5" hidden="1" outlineLevel="1" thickTop="1" thickBot="1" x14ac:dyDescent="0.550000000000000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4.5" hidden="1" outlineLevel="1" thickTop="1" thickBot="1" x14ac:dyDescent="0.550000000000000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4.5" hidden="1" outlineLevel="1" thickTop="1" thickBot="1" x14ac:dyDescent="0.550000000000000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4.5" hidden="1" outlineLevel="1" thickTop="1" thickBot="1" x14ac:dyDescent="0.550000000000000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4.5" hidden="1" outlineLevel="1" thickTop="1" thickBot="1" x14ac:dyDescent="0.550000000000000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4.5" hidden="1" outlineLevel="1" thickTop="1" thickBot="1" x14ac:dyDescent="0.550000000000000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4.5" hidden="1" outlineLevel="1" thickTop="1" thickBot="1" x14ac:dyDescent="0.550000000000000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4.5" hidden="1" outlineLevel="1" thickTop="1" thickBot="1" x14ac:dyDescent="0.550000000000000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6.5" hidden="1" outlineLevel="1" thickTop="1" thickBot="1" x14ac:dyDescent="0.550000000000000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 x14ac:dyDescent="0.35">
      <c r="C8" t="str">
        <f ca="1">PROPER(L1)</f>
        <v>Letanías De Los Santos</v>
      </c>
      <c r="L8" s="122" t="str">
        <f ca="1">_xlfn.CONCAT("        tt: ","""",C8,"""",",")</f>
        <v xml:space="preserve">        tt: "Letanías De Los Santos",</v>
      </c>
    </row>
    <row r="9" spans="2:32" ht="23" x14ac:dyDescent="0.35">
      <c r="C9" t="str">
        <f ca="1">PROPER(L1)</f>
        <v>Letanías De Los Santos</v>
      </c>
      <c r="L9" s="122" t="str">
        <f ca="1">_xlfn.CONCAT("        title: ","""",C9,"""",",")</f>
        <v xml:space="preserve">        title: "Letanías De Los Santos",</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189</v>
      </c>
      <c r="L16" s="122" t="str">
        <f ca="1">_xlfn.CONCAT("        dbno: ","""",C16,"""",",")</f>
        <v xml:space="preserve">        dbno: "189",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letaniasdelossantos</v>
      </c>
      <c r="L19" s="122" t="str">
        <f ca="1">_xlfn.CONCAT("        audioSrc: ","""https://audio.resucito.do/",C19,".mp3""",",")</f>
        <v xml:space="preserve">        audioSrc: "https://audio.resucito.do/letaniasdelossantos.mp3",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188</v>
      </c>
      <c r="C26" t="str">
        <f ca="1">VLOOKUP(B26,Table4[#Data],13,FALSE)</f>
        <v>"/src/index.html?canto=gloriaadiosenloaltodelcielo"</v>
      </c>
      <c r="L26" s="122" t="str">
        <f ca="1">_xlfn.CONCAT("        ant: ",C26,",")</f>
        <v xml:space="preserve">        ant: "/src/index.html?canto=gloriaadiosenloaltodelcielo",</v>
      </c>
    </row>
    <row r="27" spans="1:40" ht="23" x14ac:dyDescent="0.35">
      <c r="B27">
        <v>180</v>
      </c>
      <c r="C27" t="str">
        <f>VLOOKUP(B27,Table4[#Data],13,FALSE)</f>
        <v>"/src/index.html?canto=aleluyainterleccional"</v>
      </c>
      <c r="L27" s="122" t="str">
        <f>_xlfn.CONCAT("        sig: ",C27,",")</f>
        <v xml:space="preserve">        sig: "/src/index.html?canto=aleluyainterleccional",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4.5" thickTop="1" thickBot="1" x14ac:dyDescent="0.550000000000000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4.5" thickTop="1" thickBot="1" x14ac:dyDescent="0.550000000000000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4.5" thickTop="1" thickBot="1" x14ac:dyDescent="0.550000000000000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4.5" thickTop="1" thickBot="1" x14ac:dyDescent="0.550000000000000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4.5" thickTop="1" thickBot="1" x14ac:dyDescent="0.550000000000000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4.5" thickTop="1" thickBot="1" x14ac:dyDescent="0.550000000000000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4.5" thickTop="1" thickBot="1" x14ac:dyDescent="0.550000000000000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4.5" thickTop="1" thickBot="1" x14ac:dyDescent="0.550000000000000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4.5" thickTop="1" thickBot="1" x14ac:dyDescent="0.550000000000000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4.5" thickTop="1" thickBot="1" x14ac:dyDescent="0.550000000000000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4.5" thickTop="1" thickBot="1" x14ac:dyDescent="0.550000000000000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4.5" thickTop="1" thickBot="1" x14ac:dyDescent="0.550000000000000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4.5" thickTop="1" thickBot="1" x14ac:dyDescent="0.550000000000000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4.5" thickTop="1" thickBot="1" x14ac:dyDescent="0.550000000000000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4.5" thickTop="1" thickBot="1" x14ac:dyDescent="0.550000000000000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4.5" thickTop="1" thickBot="1" x14ac:dyDescent="0.550000000000000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4.5" thickTop="1" thickBot="1" x14ac:dyDescent="0.550000000000000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4.5" thickTop="1" thickBot="1" x14ac:dyDescent="0.550000000000000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4.5" thickTop="1" thickBot="1" x14ac:dyDescent="0.550000000000000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4.5" thickTop="1" thickBot="1" x14ac:dyDescent="0.550000000000000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4.5" thickTop="1" thickBot="1" x14ac:dyDescent="0.550000000000000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4.5" thickTop="1" thickBot="1" x14ac:dyDescent="0.550000000000000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4.5" thickTop="1" thickBot="1" x14ac:dyDescent="0.550000000000000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 thickTop="1" thickBot="1" x14ac:dyDescent="0.550000000000000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4.5" thickTop="1" thickBot="1" x14ac:dyDescent="0.550000000000000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4.5" thickTop="1" thickBot="1" x14ac:dyDescent="0.550000000000000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4.5" thickTop="1" thickBot="1" x14ac:dyDescent="0.550000000000000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4.5" thickTop="1" thickBot="1" x14ac:dyDescent="0.550000000000000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4.5" thickTop="1" thickBot="1" x14ac:dyDescent="0.550000000000000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4.5" thickTop="1" thickBot="1" x14ac:dyDescent="0.550000000000000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4.5" thickTop="1" thickBot="1" x14ac:dyDescent="0.550000000000000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4.5" thickTop="1" thickBot="1" x14ac:dyDescent="0.550000000000000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4.5" thickTop="1" thickBot="1" x14ac:dyDescent="0.550000000000000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4.5" thickTop="1" thickBot="1" x14ac:dyDescent="0.550000000000000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4.5" thickTop="1" thickBot="1" x14ac:dyDescent="0.550000000000000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4.5" thickTop="1" thickBot="1" x14ac:dyDescent="0.550000000000000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4.5" thickTop="1" thickBot="1" x14ac:dyDescent="0.550000000000000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4.5" thickTop="1" thickBot="1" x14ac:dyDescent="0.550000000000000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4.5" thickTop="1" thickBot="1" x14ac:dyDescent="0.550000000000000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4.5" thickTop="1" thickBot="1" x14ac:dyDescent="0.550000000000000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4.5" thickTop="1" thickBot="1" x14ac:dyDescent="0.550000000000000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4.5" thickTop="1" thickBot="1" x14ac:dyDescent="0.550000000000000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4.5" thickTop="1" thickBot="1" x14ac:dyDescent="0.550000000000000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4.5" thickTop="1" thickBot="1" x14ac:dyDescent="0.550000000000000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4.5" thickTop="1" thickBot="1" x14ac:dyDescent="0.550000000000000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4.5" thickTop="1" thickBot="1" x14ac:dyDescent="0.550000000000000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4.5" thickTop="1" thickBot="1" x14ac:dyDescent="0.550000000000000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4.5" thickTop="1" thickBot="1" x14ac:dyDescent="0.550000000000000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4.5" thickTop="1" thickBot="1" x14ac:dyDescent="0.550000000000000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4.5" thickTop="1" thickBot="1" x14ac:dyDescent="0.550000000000000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4.5" thickTop="1" thickBot="1" x14ac:dyDescent="0.550000000000000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4.5" thickTop="1" thickBot="1" x14ac:dyDescent="0.550000000000000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4.5" thickTop="1" thickBot="1" x14ac:dyDescent="0.550000000000000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5" thickTop="1" thickBot="1" x14ac:dyDescent="0.550000000000000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4.5" hidden="1" outlineLevel="1" thickTop="1" thickBot="1" x14ac:dyDescent="0.550000000000000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4.5" hidden="1" outlineLevel="1" thickTop="1" thickBot="1" x14ac:dyDescent="0.550000000000000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4.5" hidden="1" outlineLevel="1" thickTop="1" thickBot="1" x14ac:dyDescent="0.550000000000000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4.5" hidden="1" outlineLevel="1" thickTop="1" thickBot="1" x14ac:dyDescent="0.550000000000000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4.5" hidden="1" outlineLevel="1" thickTop="1" thickBot="1" x14ac:dyDescent="0.550000000000000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4.5" hidden="1" outlineLevel="1" thickTop="1" thickBot="1" x14ac:dyDescent="0.550000000000000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4.5" hidden="1" outlineLevel="1" thickTop="1" thickBot="1" x14ac:dyDescent="0.550000000000000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4.5" hidden="1" outlineLevel="1" thickTop="1" thickBot="1" x14ac:dyDescent="0.550000000000000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4.5" hidden="1" outlineLevel="1" thickTop="1" thickBot="1" x14ac:dyDescent="0.550000000000000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4.5" hidden="1" outlineLevel="1" thickTop="1" thickBot="1" x14ac:dyDescent="0.550000000000000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4.5" hidden="1" outlineLevel="1" thickTop="1" thickBot="1" x14ac:dyDescent="0.550000000000000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4.5" hidden="1" outlineLevel="1" thickTop="1" thickBot="1" x14ac:dyDescent="0.550000000000000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4.5" hidden="1" outlineLevel="1" thickTop="1" thickBot="1" x14ac:dyDescent="0.550000000000000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4.5" hidden="1" outlineLevel="1" thickTop="1" thickBot="1" x14ac:dyDescent="0.550000000000000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4.5" hidden="1" outlineLevel="1" thickTop="1" thickBot="1" x14ac:dyDescent="0.550000000000000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4.5" hidden="1" outlineLevel="1" thickTop="1" thickBot="1" x14ac:dyDescent="0.550000000000000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4.5" hidden="1" outlineLevel="1" thickTop="1" thickBot="1" x14ac:dyDescent="0.550000000000000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4.5" hidden="1" outlineLevel="1" thickTop="1" thickBot="1" x14ac:dyDescent="0.550000000000000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4.5" hidden="1" outlineLevel="1" thickTop="1" thickBot="1" x14ac:dyDescent="0.550000000000000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4.5" hidden="1" outlineLevel="1" thickTop="1" thickBot="1" x14ac:dyDescent="0.550000000000000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4.5" hidden="1" outlineLevel="1" thickTop="1" thickBot="1" x14ac:dyDescent="0.550000000000000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4.5" hidden="1" outlineLevel="1" thickTop="1" thickBot="1" x14ac:dyDescent="0.550000000000000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4.5" hidden="1" outlineLevel="1" thickTop="1" thickBot="1" x14ac:dyDescent="0.550000000000000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4.5" hidden="1" outlineLevel="1" thickTop="1" thickBot="1" x14ac:dyDescent="0.550000000000000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4.5" hidden="1" outlineLevel="1" thickTop="1" thickBot="1" x14ac:dyDescent="0.550000000000000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4.5" hidden="1" outlineLevel="1" thickTop="1" thickBot="1" x14ac:dyDescent="0.550000000000000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4.5" hidden="1" outlineLevel="1" thickTop="1" thickBot="1" x14ac:dyDescent="0.550000000000000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4.5" hidden="1" outlineLevel="1" thickTop="1" thickBot="1" x14ac:dyDescent="0.550000000000000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4.5" hidden="1" outlineLevel="1" thickTop="1" thickBot="1" x14ac:dyDescent="0.550000000000000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4.5" hidden="1" outlineLevel="1" thickTop="1" thickBot="1" x14ac:dyDescent="0.550000000000000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4.5" hidden="1" outlineLevel="1" thickTop="1" thickBot="1" x14ac:dyDescent="0.550000000000000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4.5" hidden="1" outlineLevel="1" thickTop="1" thickBot="1" x14ac:dyDescent="0.550000000000000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4.5" hidden="1" outlineLevel="1" thickTop="1" thickBot="1" x14ac:dyDescent="0.550000000000000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4.5" hidden="1" outlineLevel="1" thickTop="1" thickBot="1" x14ac:dyDescent="0.550000000000000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4.5" hidden="1" outlineLevel="1" thickTop="1" thickBot="1" x14ac:dyDescent="0.550000000000000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4.5" hidden="1" outlineLevel="1" thickTop="1" thickBot="1" x14ac:dyDescent="0.550000000000000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4.5" hidden="1" outlineLevel="1" thickTop="1" thickBot="1" x14ac:dyDescent="0.550000000000000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4.5" hidden="1" outlineLevel="1" thickTop="1" thickBot="1" x14ac:dyDescent="0.550000000000000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4.5" hidden="1" outlineLevel="1" thickTop="1" thickBot="1" x14ac:dyDescent="0.550000000000000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4.5" hidden="1" outlineLevel="1" thickTop="1" thickBot="1" x14ac:dyDescent="0.550000000000000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4.5" hidden="1" outlineLevel="1" thickTop="1" thickBot="1" x14ac:dyDescent="0.550000000000000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4.5" hidden="1" outlineLevel="1" thickTop="1" thickBot="1" x14ac:dyDescent="0.550000000000000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4.5" hidden="1" outlineLevel="1" thickTop="1" thickBot="1" x14ac:dyDescent="0.550000000000000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+C1-2</f>
        <v>188</v>
      </c>
      <c r="C26" t="str">
        <f ca="1">VLOOKUP(B26,Table4[#Data],13,FALSE)</f>
        <v>"/src/index.html?canto=gloriaadiosenloaltodelcielo"</v>
      </c>
      <c r="L26" s="122" t="str">
        <f ca="1">_xlfn.CONCAT("        ant: ",C26,",")</f>
        <v xml:space="preserve">        ant: "/src/index.html?canto=gloriaadiosenloaltodelcielo",</v>
      </c>
    </row>
    <row r="27" spans="1:40" ht="23" x14ac:dyDescent="0.35">
      <c r="B27">
        <f ca="1">+C1+1</f>
        <v>191</v>
      </c>
      <c r="C27" t="str">
        <f ca="1">VLOOKUP(B27,Table4[#Data],13,FALSE)</f>
        <v>"/src/index.html?canto=letaniaspenitencialesi"</v>
      </c>
      <c r="L27" s="122" t="str">
        <f ca="1">_xlfn.CONCAT("        sig: ",C27,",")</f>
        <v xml:space="preserve">        sig: "/src/index.html?canto=letaniaspenitencialesi",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4.5" thickTop="1" thickBot="1" x14ac:dyDescent="0.550000000000000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4.5" thickTop="1" thickBot="1" x14ac:dyDescent="0.550000000000000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outlineLevel="1"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outlineLevel="1" thickTop="1" thickBot="1" x14ac:dyDescent="0.550000000000000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4.5" outlineLevel="1" thickTop="1" thickBot="1" x14ac:dyDescent="0.550000000000000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4.5" outlineLevel="1" thickTop="1" thickBot="1" x14ac:dyDescent="0.550000000000000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6.5" outlineLevel="1"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outlineLevel="1" thickTop="1" thickBot="1" x14ac:dyDescent="0.550000000000000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outlineLevel="1" thickTop="1" thickBot="1" x14ac:dyDescent="0.550000000000000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4.5" outlineLevel="1" thickTop="1" thickBot="1" x14ac:dyDescent="0.550000000000000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4.5" outlineLevel="1" thickTop="1" thickBot="1" x14ac:dyDescent="0.550000000000000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6.5" outlineLevel="1"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4.5" outlineLevel="1" thickTop="1" thickBot="1" x14ac:dyDescent="0.550000000000000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4.5" outlineLevel="1" thickTop="1" thickBot="1" x14ac:dyDescent="0.550000000000000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4.5" outlineLevel="1" thickTop="1" thickBot="1" x14ac:dyDescent="0.550000000000000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4.5" outlineLevel="1" thickTop="1" thickBot="1" x14ac:dyDescent="0.550000000000000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4.5" outlineLevel="1" thickTop="1" thickBot="1" x14ac:dyDescent="0.550000000000000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4.5" outlineLevel="1" thickTop="1" thickBot="1" x14ac:dyDescent="0.550000000000000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6.5" outlineLevel="1"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4.5" thickTop="1" thickBot="1" x14ac:dyDescent="0.550000000000000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4.5" thickTop="1" thickBot="1" x14ac:dyDescent="0.550000000000000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4.5" outlineLevel="1" thickTop="1" thickBot="1" x14ac:dyDescent="0.550000000000000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4.5" outlineLevel="1" thickTop="1" thickBot="1" x14ac:dyDescent="0.550000000000000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thickTop="1" thickBot="1" x14ac:dyDescent="0.550000000000000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4.5" outlineLevel="1" thickTop="1" thickBot="1" x14ac:dyDescent="0.550000000000000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4.5" outlineLevel="1" thickTop="1" thickBot="1" x14ac:dyDescent="0.550000000000000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6.5" outlineLevel="1" thickTop="1" thickBot="1" x14ac:dyDescent="0.550000000000000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4.5" outlineLevel="1" thickTop="1" thickBot="1" x14ac:dyDescent="0.550000000000000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4.5" outlineLevel="1" thickTop="1" thickBot="1" x14ac:dyDescent="0.550000000000000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4.5" outlineLevel="1" thickTop="1" thickBot="1" x14ac:dyDescent="0.550000000000000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6.5"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4.5" thickTop="1" thickBot="1" x14ac:dyDescent="0.550000000000000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4.5" outlineLevel="1" thickTop="1" thickBot="1" x14ac:dyDescent="0.550000000000000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4.5" outlineLevel="1" thickTop="1" thickBot="1" x14ac:dyDescent="0.550000000000000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6.5"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thickTop="1" thickBot="1" x14ac:dyDescent="0.550000000000000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4.5" outlineLevel="1" thickTop="1" thickBot="1" x14ac:dyDescent="0.550000000000000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4.5" outlineLevel="1" thickTop="1" thickBot="1" x14ac:dyDescent="0.550000000000000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6.5" outlineLevel="1"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4.5" thickTop="1" thickBot="1" x14ac:dyDescent="0.550000000000000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5" thickTop="1" thickBot="1" x14ac:dyDescent="0.550000000000000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4.5" hidden="1" outlineLevel="1" thickTop="1" thickBot="1" x14ac:dyDescent="0.550000000000000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4.5" hidden="1" outlineLevel="1" thickTop="1" thickBot="1" x14ac:dyDescent="0.550000000000000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4.5" hidden="1" outlineLevel="1" thickTop="1" thickBot="1" x14ac:dyDescent="0.550000000000000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4.5" hidden="1" outlineLevel="1" thickTop="1" thickBot="1" x14ac:dyDescent="0.550000000000000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4.5" hidden="1" outlineLevel="1" thickTop="1" thickBot="1" x14ac:dyDescent="0.550000000000000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4.5" hidden="1" outlineLevel="1" thickTop="1" thickBot="1" x14ac:dyDescent="0.550000000000000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4.5" hidden="1" outlineLevel="1" thickTop="1" thickBot="1" x14ac:dyDescent="0.550000000000000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4.5" hidden="1" outlineLevel="1" thickTop="1" thickBot="1" x14ac:dyDescent="0.550000000000000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4.5" hidden="1" outlineLevel="1" thickTop="1" thickBot="1" x14ac:dyDescent="0.550000000000000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4.5" hidden="1" outlineLevel="1" thickTop="1" thickBot="1" x14ac:dyDescent="0.550000000000000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4.5" hidden="1" outlineLevel="1" thickTop="1" thickBot="1" x14ac:dyDescent="0.550000000000000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4.5" hidden="1" outlineLevel="1" thickTop="1" thickBot="1" x14ac:dyDescent="0.550000000000000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4.5" hidden="1" outlineLevel="1" thickTop="1" thickBot="1" x14ac:dyDescent="0.550000000000000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4.5" hidden="1" outlineLevel="1" thickTop="1" thickBot="1" x14ac:dyDescent="0.550000000000000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4.5" hidden="1" outlineLevel="1" thickTop="1" thickBot="1" x14ac:dyDescent="0.550000000000000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4.5" hidden="1" outlineLevel="1" thickTop="1" thickBot="1" x14ac:dyDescent="0.550000000000000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4.5" hidden="1" outlineLevel="1" thickTop="1" thickBot="1" x14ac:dyDescent="0.550000000000000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4.5" hidden="1" outlineLevel="1" thickTop="1" thickBot="1" x14ac:dyDescent="0.550000000000000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4.5" hidden="1" outlineLevel="1" thickTop="1" thickBot="1" x14ac:dyDescent="0.550000000000000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4.5" hidden="1" outlineLevel="1" thickTop="1" thickBot="1" x14ac:dyDescent="0.550000000000000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4.5" hidden="1" outlineLevel="1" thickTop="1" thickBot="1" x14ac:dyDescent="0.550000000000000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4.5" hidden="1" outlineLevel="1" thickTop="1" thickBot="1" x14ac:dyDescent="0.550000000000000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4.5" hidden="1" outlineLevel="1" thickTop="1" thickBot="1" x14ac:dyDescent="0.550000000000000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4.5" hidden="1" outlineLevel="1" thickTop="1" thickBot="1" x14ac:dyDescent="0.550000000000000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4.5" hidden="1" outlineLevel="1" thickTop="1" thickBot="1" x14ac:dyDescent="0.550000000000000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4.5" hidden="1" outlineLevel="1" thickTop="1" thickBot="1" x14ac:dyDescent="0.550000000000000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4.5" hidden="1" outlineLevel="1" thickTop="1" thickBot="1" x14ac:dyDescent="0.550000000000000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4.5" hidden="1" outlineLevel="1" thickTop="1" thickBot="1" x14ac:dyDescent="0.550000000000000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4.5" hidden="1" outlineLevel="1" thickTop="1" thickBot="1" x14ac:dyDescent="0.550000000000000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4.5" hidden="1" outlineLevel="1" thickTop="1" thickBot="1" x14ac:dyDescent="0.550000000000000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4.5" hidden="1" outlineLevel="1" thickTop="1" thickBot="1" x14ac:dyDescent="0.550000000000000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4.5" hidden="1" outlineLevel="1" thickTop="1" thickBot="1" x14ac:dyDescent="0.550000000000000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4.5" hidden="1" outlineLevel="1" thickTop="1" thickBot="1" x14ac:dyDescent="0.550000000000000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4.5" hidden="1" outlineLevel="1" thickTop="1" thickBot="1" x14ac:dyDescent="0.550000000000000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4.5" hidden="1" outlineLevel="1" thickTop="1" thickBot="1" x14ac:dyDescent="0.550000000000000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4.5" hidden="1" outlineLevel="1" thickTop="1" thickBot="1" x14ac:dyDescent="0.550000000000000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4.5" hidden="1" outlineLevel="1" thickTop="1" thickBot="1" x14ac:dyDescent="0.550000000000000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4.5" hidden="1" outlineLevel="1" thickTop="1" thickBot="1" x14ac:dyDescent="0.550000000000000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4.5" hidden="1" outlineLevel="1" thickTop="1" thickBot="1" x14ac:dyDescent="0.550000000000000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4.5" hidden="1" outlineLevel="1" thickTop="1" thickBot="1" x14ac:dyDescent="0.550000000000000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6">
      <c r="A140" s="94"/>
      <c r="B140" s="94"/>
      <c r="C140" s="94"/>
      <c r="D140" s="94"/>
      <c r="E140" s="94"/>
      <c r="F140" s="94"/>
      <c r="G140" s="94"/>
      <c r="H140" s="94"/>
      <c r="I140" s="94"/>
      <c r="J140" s="94"/>
      <c r="K140" s="94"/>
      <c r="L140" s="98" t="e">
        <f ca="1">_xlfn.CONCAT("]}, // ULTIMA LINEA DEL CANTO: ",L1)</f>
        <v>#N/A</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 x14ac:dyDescent="0.35">
      <c r="C8" t="str">
        <f ca="1">PROPER(L1)</f>
        <v>Letanías Penitenciales I</v>
      </c>
      <c r="L8" s="122" t="str">
        <f ca="1">_xlfn.CONCAT("        tt: ","""",C8,"""",",")</f>
        <v xml:space="preserve">        tt: "Letanías Penitenciales I",</v>
      </c>
    </row>
    <row r="9" spans="2:32" ht="23" x14ac:dyDescent="0.35">
      <c r="C9" t="str">
        <f ca="1">PROPER(L1)</f>
        <v>Letanías Penitenciales I</v>
      </c>
      <c r="L9" s="122" t="str">
        <f ca="1">_xlfn.CONCAT("        title: ","""",C9,"""",",")</f>
        <v xml:space="preserve">        title: "Letanías Penitenciales I",</v>
      </c>
    </row>
    <row r="10" spans="2:32" ht="23" x14ac:dyDescent="0.35">
      <c r="C10" t="str">
        <f ca="1">VLOOKUP(C1,Table223[#Data],4,FALSE)</f>
        <v>Letanía para la Celebración Penitencial – modelo abreviado</v>
      </c>
      <c r="L10" s="122" t="str">
        <f ca="1">_xlfn.CONCAT("        ","subtitle: ","""",C10,"""",",")</f>
        <v xml:space="preserve">        subtitle: "Letanía para la Celebración Penitencial – modelo abreviado",</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191</v>
      </c>
      <c r="L16" s="122" t="str">
        <f ca="1">_xlfn.CONCAT("        dbno: ","""",C16,"""",",")</f>
        <v xml:space="preserve">        dbno: "191",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v>
      </c>
      <c r="L19" s="122" t="str">
        <f ca="1">_xlfn.CONCAT("        audioSrc: ","""https://audio.resucito.do/",C19,".mp3""",",")</f>
        <v xml:space="preserve">        audioSrc: "https://audio.resucito.do/letaniaspenitencialesi.mp3",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190</v>
      </c>
      <c r="C26" t="e">
        <f ca="1">VLOOKUP(B26,Table4[#Data],13,FALSE)</f>
        <v>#N/A</v>
      </c>
      <c r="L26" s="122" t="e">
        <f ca="1">_xlfn.CONCAT("        ant: ",C26,",")</f>
        <v>#N/A</v>
      </c>
    </row>
    <row r="27" spans="1:40" ht="23" x14ac:dyDescent="0.35">
      <c r="B27">
        <f ca="1">+C1+1</f>
        <v>192</v>
      </c>
      <c r="C27" t="str">
        <f ca="1">VLOOKUP(B27,Table4[#Data],13,FALSE)</f>
        <v>"/src/index.html?canto=letaniaspenitencialesii"</v>
      </c>
      <c r="L27" s="122" t="str">
        <f ca="1">_xlfn.CONCAT("        sig: ",C27,",")</f>
        <v xml:space="preserve">        sig: "/src/index.html?canto=letaniaspenitencialesii",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4.5" thickTop="1" thickBot="1" x14ac:dyDescent="0.550000000000000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4.5" thickTop="1" thickBot="1" x14ac:dyDescent="0.550000000000000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4.5" thickTop="1" thickBot="1" x14ac:dyDescent="0.550000000000000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4.5" thickTop="1" thickBot="1" x14ac:dyDescent="0.550000000000000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4.5" thickTop="1" thickBot="1" x14ac:dyDescent="0.550000000000000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4.5" thickTop="1" thickBot="1" x14ac:dyDescent="0.550000000000000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4.5" thickTop="1" thickBot="1" x14ac:dyDescent="0.550000000000000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4.5" thickTop="1" thickBot="1" x14ac:dyDescent="0.550000000000000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4.5" thickTop="1" thickBot="1" x14ac:dyDescent="0.550000000000000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4.5" thickTop="1" thickBot="1" x14ac:dyDescent="0.550000000000000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4.5" thickTop="1" thickBot="1" x14ac:dyDescent="0.550000000000000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4.5" thickTop="1" thickBot="1" x14ac:dyDescent="0.550000000000000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4.5" thickTop="1" thickBot="1" x14ac:dyDescent="0.550000000000000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4.5" thickTop="1" thickBot="1" x14ac:dyDescent="0.550000000000000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4.5" thickTop="1" thickBot="1" x14ac:dyDescent="0.550000000000000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4.5" outlineLevel="1" thickTop="1" thickBot="1" x14ac:dyDescent="0.550000000000000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4.5" outlineLevel="1" thickTop="1" thickBot="1" x14ac:dyDescent="0.550000000000000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outlineLevel="1" thickTop="1" thickBot="1" x14ac:dyDescent="0.550000000000000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4.5" outlineLevel="1" thickTop="1" thickBot="1" x14ac:dyDescent="0.550000000000000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4.5" outlineLevel="1" thickTop="1" thickBot="1" x14ac:dyDescent="0.550000000000000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4.5" outlineLevel="1" thickTop="1" thickBot="1" x14ac:dyDescent="0.550000000000000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4.5" outlineLevel="1" thickTop="1" thickBot="1" x14ac:dyDescent="0.550000000000000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4.5" outlineLevel="1" thickTop="1" thickBot="1" x14ac:dyDescent="0.550000000000000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4.5" outlineLevel="1" thickTop="1" thickBot="1" x14ac:dyDescent="0.550000000000000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4.5" outlineLevel="1" thickTop="1" thickBot="1" x14ac:dyDescent="0.550000000000000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4.5" outlineLevel="1" thickTop="1" thickBot="1" x14ac:dyDescent="0.550000000000000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4.5" outlineLevel="1" thickTop="1" thickBot="1" x14ac:dyDescent="0.550000000000000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4.5" outlineLevel="1" thickTop="1" thickBot="1" x14ac:dyDescent="0.550000000000000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4.5" outlineLevel="1" thickTop="1" thickBot="1" x14ac:dyDescent="0.550000000000000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4.5" outlineLevel="1" thickTop="1" thickBot="1" x14ac:dyDescent="0.550000000000000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4.5" outlineLevel="1" thickTop="1" thickBot="1" x14ac:dyDescent="0.550000000000000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4.5" outlineLevel="1" thickTop="1" thickBot="1" x14ac:dyDescent="0.550000000000000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4.5" outlineLevel="1" thickTop="1" thickBot="1" x14ac:dyDescent="0.550000000000000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4.5" outlineLevel="1" thickTop="1" thickBot="1" x14ac:dyDescent="0.550000000000000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4.5" outlineLevel="1" thickTop="1" thickBot="1" x14ac:dyDescent="0.550000000000000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4.5" outlineLevel="1" thickTop="1" thickBot="1" x14ac:dyDescent="0.550000000000000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4.5" outlineLevel="1" thickTop="1" thickBot="1" x14ac:dyDescent="0.550000000000000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4.5" outlineLevel="1" thickTop="1" thickBot="1" x14ac:dyDescent="0.550000000000000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4.5" outlineLevel="1" thickTop="1" thickBot="1" x14ac:dyDescent="0.550000000000000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5" thickTop="1" thickBot="1" x14ac:dyDescent="0.550000000000000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4.5" outlineLevel="1" thickTop="1" thickBot="1" x14ac:dyDescent="0.550000000000000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6">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5" x14ac:dyDescent="0.35">
      <c r="L121" s="99" t="s">
        <v>1012</v>
      </c>
      <c r="M121" s="100"/>
    </row>
    <row r="122" spans="1:40" ht="15" outlineLevel="1" thickBot="1" x14ac:dyDescent="0.4">
      <c r="M122" s="100"/>
    </row>
    <row r="123" spans="1:40" ht="26.5" outlineLevel="1" thickTop="1" thickBot="1" x14ac:dyDescent="0.550000000000000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4.5" outlineLevel="1" thickTop="1" thickBot="1" x14ac:dyDescent="0.550000000000000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4.5" outlineLevel="1" thickTop="1" thickBot="1" x14ac:dyDescent="0.550000000000000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4.5" outlineLevel="1" thickTop="1" thickBot="1" x14ac:dyDescent="0.550000000000000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4.5" outlineLevel="1" thickTop="1" thickBot="1" x14ac:dyDescent="0.550000000000000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4.5" outlineLevel="1" thickTop="1" thickBot="1" x14ac:dyDescent="0.550000000000000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4.5" outlineLevel="1" thickTop="1" thickBot="1" x14ac:dyDescent="0.550000000000000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4.5" outlineLevel="1" thickTop="1" thickBot="1" x14ac:dyDescent="0.550000000000000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4.5" outlineLevel="1" thickTop="1" thickBot="1" x14ac:dyDescent="0.550000000000000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6.5" outlineLevel="1" thickTop="1" thickBot="1" x14ac:dyDescent="0.550000000000000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 x14ac:dyDescent="0.35">
      <c r="C8" t="str">
        <f ca="1">PROPER(L1)</f>
        <v>Letanías Penitenciales Ii</v>
      </c>
      <c r="L8" s="122" t="str">
        <f ca="1">_xlfn.CONCAT("        tt: ","""",C8,"""",",")</f>
        <v xml:space="preserve">        tt: "Letanías Penitenciales Ii",</v>
      </c>
    </row>
    <row r="9" spans="2:32" ht="23" x14ac:dyDescent="0.35">
      <c r="C9" t="str">
        <f ca="1">PROPER(L1)</f>
        <v>Letanías Penitenciales Ii</v>
      </c>
      <c r="L9" s="122" t="str">
        <f ca="1">_xlfn.CONCAT("        title: ","""",C9,"""",",")</f>
        <v xml:space="preserve">        title: "Letanías Penitenciales Ii",</v>
      </c>
    </row>
    <row r="10" spans="2:32" ht="23" x14ac:dyDescent="0.35">
      <c r="C10" t="str">
        <f ca="1">VLOOKUP(C1,Table223[#Data],4,FALSE)</f>
        <v>Letanía para la Celebración Penitencial</v>
      </c>
      <c r="L10" s="122" t="str">
        <f ca="1">_xlfn.CONCAT("        ","subtitle: ","""",C10,"""",",")</f>
        <v xml:space="preserve">        subtitle: "Letanía para la Celebración Penitencial",</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192</v>
      </c>
      <c r="L16" s="122" t="str">
        <f ca="1">_xlfn.CONCAT("        dbno: ","""",C16,"""",",")</f>
        <v xml:space="preserve">        dbno: "192",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letaniaspenitencialesii</v>
      </c>
      <c r="L19" s="122" t="str">
        <f ca="1">_xlfn.CONCAT("        audioSrc: ","""https://audio.resucito.do/",C19,".mp3""",",")</f>
        <v xml:space="preserve">        audioSrc: "https://audio.resucito.do/letaniaspenitencialesii.mp3",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191</v>
      </c>
      <c r="C26" t="str">
        <f ca="1">VLOOKUP(B26,Table4[#Data],13,FALSE)</f>
        <v>"/src/index.html?canto=letaniaspenitencialesi"</v>
      </c>
      <c r="L26" s="122" t="str">
        <f ca="1">_xlfn.CONCAT("        ant: ",C26,",")</f>
        <v xml:space="preserve">        ant: "/src/index.html?canto=letaniaspenitencialesi",</v>
      </c>
    </row>
    <row r="27" spans="1:40" ht="23" x14ac:dyDescent="0.35">
      <c r="B27">
        <f ca="1">+C1+1</f>
        <v>193</v>
      </c>
      <c r="C27" t="str">
        <f ca="1">VLOOKUP(B27,Table4[#Data],13,FALSE)</f>
        <v>"/src/index.html?canto=padrenuestro"</v>
      </c>
      <c r="L27" s="122" t="str">
        <f ca="1">_xlfn.CONCAT("        sig: ",C27,",")</f>
        <v xml:space="preserve">        sig: "/src/index.html?canto=padrenuestro",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5" thickTop="1" thickBot="1" x14ac:dyDescent="0.550000000000000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4.5" hidden="1" outlineLevel="1" thickTop="1" thickBot="1" x14ac:dyDescent="0.550000000000000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4.5" hidden="1" outlineLevel="1" thickTop="1" thickBot="1" x14ac:dyDescent="0.550000000000000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4.5" hidden="1" outlineLevel="1" thickTop="1" thickBot="1" x14ac:dyDescent="0.550000000000000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4.5" hidden="1" outlineLevel="1" thickTop="1" thickBot="1" x14ac:dyDescent="0.550000000000000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hidden="1" outlineLevel="1" thickTop="1" thickBot="1" x14ac:dyDescent="0.550000000000000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4.5" hidden="1" outlineLevel="1" thickTop="1" thickBot="1" x14ac:dyDescent="0.550000000000000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4.5" hidden="1" outlineLevel="1" thickTop="1" thickBot="1" x14ac:dyDescent="0.550000000000000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4.5" hidden="1" outlineLevel="1" thickTop="1" thickBot="1" x14ac:dyDescent="0.550000000000000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4.5" hidden="1" outlineLevel="1" thickTop="1" thickBot="1" x14ac:dyDescent="0.550000000000000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4.5" hidden="1" outlineLevel="1" thickTop="1" thickBot="1" x14ac:dyDescent="0.550000000000000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4.5" hidden="1" outlineLevel="1" thickTop="1" thickBot="1" x14ac:dyDescent="0.550000000000000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4.5" hidden="1" outlineLevel="1" thickTop="1" thickBot="1" x14ac:dyDescent="0.550000000000000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4.5" hidden="1" outlineLevel="1" thickTop="1" thickBot="1" x14ac:dyDescent="0.550000000000000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4.5" hidden="1" outlineLevel="1" thickTop="1" thickBot="1" x14ac:dyDescent="0.550000000000000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4.5" hidden="1" outlineLevel="1" thickTop="1" thickBot="1" x14ac:dyDescent="0.550000000000000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4.5" hidden="1" outlineLevel="1" thickTop="1" thickBot="1" x14ac:dyDescent="0.550000000000000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4.5" hidden="1" outlineLevel="1" thickTop="1" thickBot="1" x14ac:dyDescent="0.550000000000000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4.5" hidden="1" outlineLevel="1" thickTop="1" thickBot="1" x14ac:dyDescent="0.550000000000000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4.5" hidden="1" outlineLevel="1" thickTop="1" thickBot="1" x14ac:dyDescent="0.550000000000000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4.5" hidden="1" outlineLevel="1" thickTop="1" thickBot="1" x14ac:dyDescent="0.550000000000000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4.5" hidden="1" outlineLevel="1" thickTop="1" thickBot="1" x14ac:dyDescent="0.550000000000000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4.5" hidden="1" outlineLevel="1" thickTop="1" thickBot="1" x14ac:dyDescent="0.550000000000000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4.5" hidden="1" outlineLevel="1" thickTop="1" thickBot="1" x14ac:dyDescent="0.550000000000000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4.5" hidden="1" outlineLevel="1" thickTop="1" thickBot="1" x14ac:dyDescent="0.550000000000000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4.5" hidden="1" outlineLevel="1" thickTop="1" thickBot="1" x14ac:dyDescent="0.550000000000000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4.5" hidden="1" outlineLevel="1" thickTop="1" thickBot="1" x14ac:dyDescent="0.550000000000000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4.5" hidden="1" outlineLevel="1" thickTop="1" thickBot="1" x14ac:dyDescent="0.550000000000000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4.5" hidden="1" outlineLevel="1" thickTop="1" thickBot="1" x14ac:dyDescent="0.550000000000000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4.5" hidden="1" outlineLevel="1" thickTop="1" thickBot="1" x14ac:dyDescent="0.550000000000000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4.5" hidden="1" outlineLevel="1" thickTop="1" thickBot="1" x14ac:dyDescent="0.550000000000000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4.5" hidden="1" outlineLevel="1" thickTop="1" thickBot="1" x14ac:dyDescent="0.550000000000000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4.5" hidden="1" outlineLevel="1" thickTop="1" thickBot="1" x14ac:dyDescent="0.550000000000000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4.5" hidden="1" outlineLevel="1" thickTop="1" thickBot="1" x14ac:dyDescent="0.550000000000000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4.5" hidden="1" outlineLevel="1" thickTop="1" thickBot="1" x14ac:dyDescent="0.550000000000000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4.5" hidden="1" outlineLevel="1" thickTop="1" thickBot="1" x14ac:dyDescent="0.550000000000000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4.5" hidden="1" outlineLevel="1" thickTop="1" thickBot="1" x14ac:dyDescent="0.550000000000000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4.5" hidden="1" outlineLevel="1" thickTop="1" thickBot="1" x14ac:dyDescent="0.550000000000000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4.5" hidden="1" outlineLevel="1" thickTop="1" thickBot="1" x14ac:dyDescent="0.550000000000000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4.5" hidden="1" outlineLevel="1" thickTop="1" thickBot="1" x14ac:dyDescent="0.550000000000000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4.5" hidden="1" outlineLevel="1" thickTop="1" thickBot="1" x14ac:dyDescent="0.550000000000000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4.5" hidden="1" outlineLevel="1" thickTop="1" thickBot="1" x14ac:dyDescent="0.550000000000000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4.5" hidden="1" outlineLevel="1" thickTop="1" thickBot="1" x14ac:dyDescent="0.550000000000000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4.5" hidden="1" outlineLevel="1" thickTop="1" thickBot="1" x14ac:dyDescent="0.550000000000000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6">
      <c r="A87" s="94"/>
      <c r="B87" s="94"/>
      <c r="C87" s="94"/>
      <c r="D87" s="94"/>
      <c r="E87" s="94"/>
      <c r="F87" s="94"/>
      <c r="G87" s="94"/>
      <c r="H87" s="94"/>
      <c r="I87" s="94"/>
      <c r="J87" s="94"/>
      <c r="K87" s="94"/>
      <c r="L87" s="98" t="str">
        <f ca="1">_xlfn.CONCAT("]}, // ULTIMA LINEA DEL CANTO: ",L1)</f>
        <v>]}, // ULTIMA LINEA DEL CANTO: LETANÍAS PENITENCIALES II</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 x14ac:dyDescent="0.35">
      <c r="C8" t="str">
        <f ca="1">PROPER(L1)</f>
        <v>Padre Nuestro</v>
      </c>
      <c r="L8" s="122" t="str">
        <f ca="1">_xlfn.CONCAT("        tt: ","""",C8,"""",",")</f>
        <v xml:space="preserve">        tt: "Padre Nuestro",</v>
      </c>
    </row>
    <row r="9" spans="2:32" ht="23" x14ac:dyDescent="0.35">
      <c r="C9" t="str">
        <f ca="1">PROPER(L1)</f>
        <v>Padre Nuestro</v>
      </c>
      <c r="L9" s="122" t="str">
        <f ca="1">_xlfn.CONCAT("        title: ","""",C9,"""",",")</f>
        <v xml:space="preserve">        title: "Padre Nuestro",</v>
      </c>
    </row>
    <row r="10" spans="2:32" ht="23" x14ac:dyDescent="0.35">
      <c r="C10" t="str">
        <f ca="1">VLOOKUP(C1,Table223[#Data],4,FALSE)</f>
        <v>Tiempo de la Elección</v>
      </c>
      <c r="L10" s="122" t="str">
        <f ca="1">_xlfn.CONCAT("        ","subtitle: ","""",C10,"""",",")</f>
        <v xml:space="preserve">        subtitle: "Tiempo de la Elección",</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C13" t="s">
        <v>2722</v>
      </c>
      <c r="L13" s="122" t="str">
        <f>_xlfn.CONCAT("        cejilla: ","""",C13,"""",",")</f>
        <v xml:space="preserve">        cejilla: "*Meliasma",</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193</v>
      </c>
      <c r="L16" s="122" t="str">
        <f ca="1">_xlfn.CONCAT("        dbno: ","""",C16,"""",",")</f>
        <v xml:space="preserve">        dbno: "193",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padrenuestro</v>
      </c>
      <c r="L19" s="122" t="str">
        <f ca="1">_xlfn.CONCAT("        audioSrc: ","""https://audio.resucito.do/",C19,".mp3""",",")</f>
        <v xml:space="preserve">        audioSrc: "https://audio.resucito.do/padrenuestro.mp3",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192</v>
      </c>
      <c r="C26" t="str">
        <f ca="1">VLOOKUP(B26,Table4[#Data],13,FALSE)</f>
        <v>"/src/index.html?canto=letaniaspenitencialesii"</v>
      </c>
      <c r="L26" s="122" t="str">
        <f ca="1">_xlfn.CONCAT("        ant: ",C26,",")</f>
        <v xml:space="preserve">        ant: "/src/index.html?canto=letaniaspenitencialesii",</v>
      </c>
    </row>
    <row r="27" spans="1:40" ht="23" x14ac:dyDescent="0.35">
      <c r="B27">
        <f ca="1">+C1+1</f>
        <v>194</v>
      </c>
      <c r="C27" t="str">
        <f ca="1">VLOOKUP(B27,Table4[#Data],13,FALSE)</f>
        <v>"/src/index.html?canto=plegariaeucaristicaiimodeloi"</v>
      </c>
      <c r="L27" s="122" t="str">
        <f ca="1">_xlfn.CONCAT("        sig: ",C27,",")</f>
        <v xml:space="preserve">        sig: "/src/index.html?canto=plegariaeucaristicaiimodeloi",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4.5" thickTop="1" thickBot="1" x14ac:dyDescent="0.550000000000000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4.5" outlineLevel="1" thickTop="1" thickBot="1" x14ac:dyDescent="0.550000000000000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outlineLevel="1" thickTop="1" thickBot="1" x14ac:dyDescent="0.550000000000000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PADRE NUESTRO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 x14ac:dyDescent="0.35">
      <c r="C8" t="str">
        <f ca="1">PROPER(L1)</f>
        <v>Plegaria Eucarística Ii Modelo I</v>
      </c>
      <c r="L8" s="122" t="str">
        <f ca="1">_xlfn.CONCAT("        tt: ","""",C8,"""",",")</f>
        <v xml:space="preserve">        tt: "Plegaria Eucarística Ii Modelo I",</v>
      </c>
    </row>
    <row r="9" spans="2:32" ht="23" x14ac:dyDescent="0.35">
      <c r="C9" t="str">
        <f ca="1">PROPER(L1)</f>
        <v>Plegaria Eucarística Ii Modelo I</v>
      </c>
      <c r="L9" s="122" t="str">
        <f ca="1">_xlfn.CONCAT("        title: ","""",C9,"""",",")</f>
        <v xml:space="preserve">        title: "Plegaria Eucarística Ii Modelo I",</v>
      </c>
    </row>
    <row r="10" spans="2:32" ht="23" x14ac:dyDescent="0.35">
      <c r="C10" t="str">
        <f ca="1">VLOOKUP(C1,Table223[#Data],4,FALSE)</f>
        <v>Modelo I</v>
      </c>
      <c r="L10" s="122" t="str">
        <f ca="1">_xlfn.CONCAT("        ","subtitle: ","""",C10,"""",",")</f>
        <v xml:space="preserve">        subtitle: "Modelo 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194</v>
      </c>
      <c r="L16" s="122" t="str">
        <f ca="1">_xlfn.CONCAT("        dbno: ","""",C16,"""",",")</f>
        <v xml:space="preserve">        dbno: "194",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v>
      </c>
      <c r="L19" s="122" t="str">
        <f ca="1">_xlfn.CONCAT("        audioSrc: ","""https://audio.resucito.do/",C19,".mp3""",",")</f>
        <v xml:space="preserve">        audioSrc: "https://audio.resucito.do/plegariaeucaristicaiimodeloi.mp3",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193</v>
      </c>
      <c r="C26" t="str">
        <f ca="1">VLOOKUP(B26,Table4[#Data],13,FALSE)</f>
        <v>"/src/index.html?canto=padrenuestro"</v>
      </c>
      <c r="L26" s="122" t="str">
        <f ca="1">_xlfn.CONCAT("        ant: ",C26,",")</f>
        <v xml:space="preserve">        ant: "/src/index.html?canto=padrenuestro",</v>
      </c>
    </row>
    <row r="27" spans="1:40" ht="23" x14ac:dyDescent="0.35">
      <c r="B27">
        <f ca="1">+C1+1</f>
        <v>195</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4.5" thickTop="1" thickBot="1" x14ac:dyDescent="0.550000000000000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4.5" thickTop="1" thickBot="1" x14ac:dyDescent="0.550000000000000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4.5" thickTop="1" thickBot="1" x14ac:dyDescent="0.550000000000000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4.5" thickTop="1" thickBot="1" x14ac:dyDescent="0.550000000000000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4.5" thickTop="1" thickBot="1" x14ac:dyDescent="0.550000000000000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4.5" thickTop="1" thickBot="1" x14ac:dyDescent="0.550000000000000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4.5" thickTop="1" thickBot="1" x14ac:dyDescent="0.550000000000000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4.5" thickTop="1" thickBot="1" x14ac:dyDescent="0.550000000000000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4.5" thickTop="1" thickBot="1" x14ac:dyDescent="0.550000000000000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4.5" thickTop="1" thickBot="1" x14ac:dyDescent="0.550000000000000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4.5" thickTop="1" thickBot="1" x14ac:dyDescent="0.550000000000000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4.5" outlineLevel="1" thickTop="1" thickBot="1" x14ac:dyDescent="0.550000000000000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4.5" outlineLevel="1" thickTop="1" thickBot="1" x14ac:dyDescent="0.550000000000000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4.5" outlineLevel="1" thickTop="1" thickBot="1" x14ac:dyDescent="0.550000000000000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4.5" outlineLevel="1" thickTop="1" thickBot="1" x14ac:dyDescent="0.550000000000000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4.5" outlineLevel="1" thickTop="1" thickBot="1" x14ac:dyDescent="0.550000000000000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4.5" outlineLevel="1" thickTop="1" thickBot="1" x14ac:dyDescent="0.550000000000000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4.5" outlineLevel="1" thickTop="1" thickBot="1" x14ac:dyDescent="0.550000000000000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4.5" outlineLevel="1" thickTop="1" thickBot="1" x14ac:dyDescent="0.550000000000000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4.5" outlineLevel="1" thickTop="1" thickBot="1" x14ac:dyDescent="0.550000000000000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4.5" outlineLevel="1" thickTop="1" thickBot="1" x14ac:dyDescent="0.550000000000000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4.5" outlineLevel="1" thickTop="1" thickBot="1" x14ac:dyDescent="0.550000000000000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4.5" outlineLevel="1" thickTop="1" thickBot="1" x14ac:dyDescent="0.550000000000000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4.5" outlineLevel="1" thickTop="1" thickBot="1" x14ac:dyDescent="0.550000000000000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4.5" outlineLevel="1" thickTop="1" thickBot="1" x14ac:dyDescent="0.550000000000000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4.5" outlineLevel="1" thickTop="1" thickBot="1" x14ac:dyDescent="0.550000000000000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4.5" outlineLevel="1" thickTop="1" thickBot="1" x14ac:dyDescent="0.550000000000000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194</v>
      </c>
      <c r="C26" t="str">
        <f ca="1">VLOOKUP(B26,Table4[#Data],13,FALSE)</f>
        <v>"/src/index.html?canto=plegariaeucaristicaiimodeloi"</v>
      </c>
      <c r="L26" s="122" t="str">
        <f ca="1">_xlfn.CONCAT("        ant: ",C26,",")</f>
        <v xml:space="preserve">        ant: "/src/index.html?canto=plegariaeucaristicaiimodeloi",</v>
      </c>
    </row>
    <row r="27" spans="1:40" ht="23" x14ac:dyDescent="0.35">
      <c r="B27">
        <f ca="1">+C1+1</f>
        <v>196</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5">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4.5" thickTop="1" thickBot="1" x14ac:dyDescent="0.550000000000000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4.5" thickTop="1" thickBot="1" x14ac:dyDescent="0.550000000000000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4.5" thickTop="1" thickBot="1" x14ac:dyDescent="0.550000000000000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4.5" thickTop="1" thickBot="1" x14ac:dyDescent="0.550000000000000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45">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4.5" thickTop="1" thickBot="1" x14ac:dyDescent="0.550000000000000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4.5" thickTop="1" thickBot="1" x14ac:dyDescent="0.550000000000000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4.5" thickTop="1" thickBot="1" x14ac:dyDescent="0.45">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4.5" thickTop="1" thickBot="1" x14ac:dyDescent="0.550000000000000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4.5" thickTop="1" thickBot="1" x14ac:dyDescent="0.550000000000000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4.5" thickTop="1" thickBot="1" x14ac:dyDescent="0.550000000000000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4.5" thickTop="1" thickBot="1" x14ac:dyDescent="0.550000000000000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4.5" thickTop="1" thickBot="1" x14ac:dyDescent="0.550000000000000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4.5" thickTop="1" thickBot="1" x14ac:dyDescent="0.550000000000000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4.5" thickTop="1" thickBot="1" x14ac:dyDescent="0.550000000000000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4.5" thickTop="1" thickBot="1" x14ac:dyDescent="0.550000000000000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4.5" thickTop="1" thickBot="1" x14ac:dyDescent="0.550000000000000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5" thickTop="1" thickBot="1" x14ac:dyDescent="0.550000000000000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outlineLevel="1" thickTop="1" thickBot="1" x14ac:dyDescent="0.550000000000000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4.5" outlineLevel="1" thickTop="1" thickBot="1" x14ac:dyDescent="0.550000000000000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4.5" outlineLevel="1" thickTop="1" thickBot="1" x14ac:dyDescent="0.550000000000000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4.5" thickTop="1" thickBot="1" x14ac:dyDescent="0.45">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4.5" outlineLevel="1" thickTop="1" thickBot="1" x14ac:dyDescent="0.550000000000000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4.5" outlineLevel="1" thickTop="1" thickBot="1" x14ac:dyDescent="0.550000000000000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outlineLevel="1" thickTop="1" thickBot="1" x14ac:dyDescent="0.550000000000000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outlineLevel="1" thickTop="1" thickBot="1" x14ac:dyDescent="0.550000000000000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outlineLevel="1" thickTop="1" thickBot="1" x14ac:dyDescent="0.550000000000000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outlineLevel="1" thickTop="1" thickBot="1" x14ac:dyDescent="0.550000000000000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outlineLevel="1" thickTop="1" thickBot="1" x14ac:dyDescent="0.550000000000000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4.5" outlineLevel="1" thickTop="1" thickBot="1" x14ac:dyDescent="0.550000000000000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4.5" outlineLevel="1" thickTop="1" thickBot="1" x14ac:dyDescent="0.550000000000000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4.5" thickTop="1" thickBot="1" x14ac:dyDescent="0.45">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4.5" outlineLevel="1" thickTop="1" thickBot="1" x14ac:dyDescent="0.550000000000000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4.5" outlineLevel="1" thickTop="1" thickBot="1" x14ac:dyDescent="0.550000000000000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4.5" outlineLevel="1" thickTop="1" thickBot="1" x14ac:dyDescent="0.550000000000000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4.5" outlineLevel="1" thickTop="1" thickBot="1" x14ac:dyDescent="0.550000000000000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4.5" outlineLevel="1" thickTop="1" thickBot="1" x14ac:dyDescent="0.550000000000000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4.5" outlineLevel="1" thickTop="1" thickBot="1" x14ac:dyDescent="0.550000000000000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4.5" outlineLevel="1" thickTop="1" thickBot="1" x14ac:dyDescent="0.550000000000000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6">
      <c r="A75" s="94"/>
      <c r="B75" s="94"/>
      <c r="C75" s="94"/>
      <c r="D75" s="94"/>
      <c r="E75" s="94"/>
      <c r="F75" s="94"/>
      <c r="G75" s="94"/>
      <c r="H75" s="94"/>
      <c r="I75" s="94"/>
      <c r="J75" s="94"/>
      <c r="K75" s="94"/>
      <c r="L75" s="98" t="e">
        <f ca="1">_xlfn.CONCAT("]}, // ULTIMA LINEA DEL CANTO: ",L1)</f>
        <v>#N/A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195</v>
      </c>
      <c r="C26" t="e">
        <f ca="1">VLOOKUP(B26,Table4[#Data],13,FALSE)</f>
        <v>#N/A</v>
      </c>
      <c r="L26" s="122" t="e">
        <f ca="1">_xlfn.CONCAT("        ant: ",C26,",")</f>
        <v>#N/A</v>
      </c>
    </row>
    <row r="27" spans="1:40" ht="23" x14ac:dyDescent="0.35">
      <c r="B27">
        <f ca="1">+C1+1</f>
        <v>197</v>
      </c>
      <c r="C27" t="str">
        <f ca="1">VLOOKUP(B27,Table4[#Data],13,FALSE)</f>
        <v>"/src/index.html?canto=plegariaeucaristicaiimodeloii"</v>
      </c>
      <c r="L27" s="122" t="str">
        <f ca="1">_xlfn.CONCAT("        sig: ",C27,",")</f>
        <v xml:space="preserve">        sig: "/src/index.html?canto=plegariaeucaristicaiimodeloii",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4.5" thickTop="1" thickBot="1" x14ac:dyDescent="0.4">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4.5" thickTop="1" thickBot="1" x14ac:dyDescent="0.550000000000000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4.5" thickTop="1" thickBot="1" x14ac:dyDescent="0.550000000000000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4.5" thickTop="1" thickBot="1" x14ac:dyDescent="0.550000000000000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4.5" thickTop="1" thickBot="1" x14ac:dyDescent="0.550000000000000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thickTop="1" thickBot="1" x14ac:dyDescent="0.4">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4.5" outlineLevel="1" thickTop="1" thickBot="1" x14ac:dyDescent="0.550000000000000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4.5" outlineLevel="1" thickTop="1" thickBot="1" x14ac:dyDescent="0.550000000000000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4.5" outlineLevel="1" thickTop="1" thickBot="1" x14ac:dyDescent="0.550000000000000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4.5" outlineLevel="1" thickTop="1" thickBot="1" x14ac:dyDescent="0.550000000000000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4.5" outlineLevel="1" thickTop="1" thickBot="1" x14ac:dyDescent="0.550000000000000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4.5" outlineLevel="1" thickTop="1" thickBot="1" x14ac:dyDescent="0.550000000000000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4.5" outlineLevel="1" thickTop="1" thickBot="1" x14ac:dyDescent="0.550000000000000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4.5" outlineLevel="1" thickTop="1" thickBot="1" x14ac:dyDescent="0.550000000000000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4.5" outlineLevel="1" thickTop="1" thickBot="1" x14ac:dyDescent="0.550000000000000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4.5" outlineLevel="1" thickTop="1" thickBot="1" x14ac:dyDescent="0.550000000000000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4.5" outlineLevel="1" thickTop="1" thickBot="1" x14ac:dyDescent="0.550000000000000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4.5" thickTop="1" thickBot="1" x14ac:dyDescent="0.4">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4.5" outlineLevel="1" thickTop="1" thickBot="1" x14ac:dyDescent="0.550000000000000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4.5" outlineLevel="1" thickTop="1" thickBot="1" x14ac:dyDescent="0.550000000000000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4.5" outlineLevel="1" thickTop="1" thickBot="1" x14ac:dyDescent="0.550000000000000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4.5" outlineLevel="1" thickTop="1" thickBot="1" x14ac:dyDescent="0.550000000000000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4.5" outlineLevel="1" thickTop="1" thickBot="1" x14ac:dyDescent="0.550000000000000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6.5" thickTop="1" thickBot="1" x14ac:dyDescent="0.550000000000000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6">
      <c r="A71" s="94"/>
      <c r="B71" s="94"/>
      <c r="C71" s="94"/>
      <c r="D71" s="94"/>
      <c r="E71" s="94"/>
      <c r="F71" s="94"/>
      <c r="G71" s="94"/>
      <c r="H71" s="94"/>
      <c r="I71" s="94"/>
      <c r="J71" s="94"/>
      <c r="K71" s="94"/>
      <c r="L71" s="98" t="e">
        <f ca="1">_xlfn.CONCAT("]}, // ULTIMA LINEA DEL CANTO: ",L1)</f>
        <v>#N/A</v>
      </c>
      <c r="M71" s="94"/>
    </row>
    <row r="72" spans="1:40" ht="20.5" x14ac:dyDescent="0.35">
      <c r="L72" s="99" t="s">
        <v>1012</v>
      </c>
      <c r="M72" s="100"/>
    </row>
    <row r="73" spans="1:40" ht="15" hidden="1" outlineLevel="1" thickBot="1" x14ac:dyDescent="0.4">
      <c r="M73" s="100"/>
    </row>
    <row r="74" spans="1:40" ht="26.5" hidden="1"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hidden="1" outlineLevel="1" thickTop="1" thickBot="1" x14ac:dyDescent="0.550000000000000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4.5" hidden="1" outlineLevel="1" thickTop="1" thickBot="1" x14ac:dyDescent="0.550000000000000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4.5" hidden="1" outlineLevel="1" thickTop="1" thickBot="1" x14ac:dyDescent="0.550000000000000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4.5" hidden="1" outlineLevel="1" thickTop="1" thickBot="1" x14ac:dyDescent="0.550000000000000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4.5" hidden="1" outlineLevel="1" thickTop="1" thickBot="1" x14ac:dyDescent="0.550000000000000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4.5" hidden="1" outlineLevel="1" thickTop="1" thickBot="1" x14ac:dyDescent="0.550000000000000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4.5" hidden="1" outlineLevel="1" thickTop="1" thickBot="1" x14ac:dyDescent="0.550000000000000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4.5" hidden="1" outlineLevel="1" thickTop="1" thickBot="1" x14ac:dyDescent="0.550000000000000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 x14ac:dyDescent="0.35">
      <c r="C8" t="str">
        <f ca="1">PROPER(L1)</f>
        <v>Plegaria Eucarística Ii Modelo Ii</v>
      </c>
      <c r="L8" s="122" t="str">
        <f ca="1">_xlfn.CONCAT("        tt: ","""",C8,"""",",")</f>
        <v xml:space="preserve">        tt: "Plegaria Eucarística Ii Modelo Ii",</v>
      </c>
    </row>
    <row r="9" spans="2:32" ht="23" x14ac:dyDescent="0.35">
      <c r="C9" t="str">
        <f ca="1">PROPER(L1)</f>
        <v>Plegaria Eucarística Ii Modelo Ii</v>
      </c>
      <c r="L9" s="122" t="str">
        <f ca="1">_xlfn.CONCAT("        title: ","""",C9,"""",",")</f>
        <v xml:space="preserve">        title: "Plegaria Eucarística Ii Modelo Ii",</v>
      </c>
    </row>
    <row r="10" spans="2:32" ht="23" x14ac:dyDescent="0.35">
      <c r="C10" t="str">
        <f ca="1">VLOOKUP(C1,Table223[#Data],4,FALSE)</f>
        <v>Modelo II (1987)</v>
      </c>
      <c r="L10" s="122" t="str">
        <f ca="1">_xlfn.CONCAT("        ","subtitle: ","""",C10,"""",",")</f>
        <v xml:space="preserve">        subtitle: "Modelo II (1987)",</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197</v>
      </c>
      <c r="L16" s="122" t="str">
        <f ca="1">_xlfn.CONCAT("        dbno: ","""",C16,"""",",")</f>
        <v xml:space="preserve">        dbno: "197",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plegariaeucaristicaiimodeloii</v>
      </c>
      <c r="L19" s="122" t="str">
        <f ca="1">_xlfn.CONCAT("        audioSrc: ","""https://audio.resucito.do/",C19,".mp3""",",")</f>
        <v xml:space="preserve">        audioSrc: "https://audio.resucito.do/plegariaeucaristicaiimodeloii.mp3",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196</v>
      </c>
      <c r="C26" t="e">
        <f ca="1">VLOOKUP(B26,Table4[#Data],13,FALSE)</f>
        <v>#N/A</v>
      </c>
      <c r="L26" s="122" t="e">
        <f ca="1">_xlfn.CONCAT("        ant: ",C26,",")</f>
        <v>#N/A</v>
      </c>
    </row>
    <row r="27" spans="1:40" ht="23" x14ac:dyDescent="0.35">
      <c r="B27">
        <f ca="1">+C1+1</f>
        <v>198</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4.5" outlineLevel="1" thickTop="1" thickBot="1" x14ac:dyDescent="0.550000000000000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4.5" thickTop="1" thickBot="1" x14ac:dyDescent="0.4">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4.5" outlineLevel="1" thickTop="1" thickBot="1" x14ac:dyDescent="0.550000000000000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4.5" thickTop="1" thickBot="1" x14ac:dyDescent="0.4">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4.5" outlineLevel="1" thickTop="1" thickBot="1" x14ac:dyDescent="0.550000000000000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4.5" outlineLevel="1" thickTop="1" thickBot="1" x14ac:dyDescent="0.550000000000000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197</v>
      </c>
      <c r="C26" t="str">
        <f ca="1">VLOOKUP(B26,Table4[#Data],13,FALSE)</f>
        <v>"/src/index.html?canto=plegariaeucaristicaiimodeloii"</v>
      </c>
      <c r="L26" s="122" t="str">
        <f ca="1">_xlfn.CONCAT("        ant: ",C26,",")</f>
        <v xml:space="preserve">        ant: "/src/index.html?canto=plegariaeucaristicaiimodeloii",</v>
      </c>
    </row>
    <row r="27" spans="1:40" ht="23" x14ac:dyDescent="0.35">
      <c r="B27">
        <f ca="1">+C1+1</f>
        <v>199</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4.5" outlineLevel="1" thickTop="1" thickBot="1" x14ac:dyDescent="0.550000000000000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4">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4.5" outlineLevel="1" thickTop="1" thickBot="1" x14ac:dyDescent="0.550000000000000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5" outlineLevel="1" thickTop="1" thickBot="1" x14ac:dyDescent="0.550000000000000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+C1-3</f>
        <v>196</v>
      </c>
      <c r="C26" t="e">
        <f ca="1">VLOOKUP(B26,Table4[#Data],13,FALSE)</f>
        <v>#N/A</v>
      </c>
      <c r="L26" s="122" t="e">
        <f ca="1">_xlfn.CONCAT("        ant: ",C26,",")</f>
        <v>#N/A</v>
      </c>
    </row>
    <row r="27" spans="1:40" ht="23" x14ac:dyDescent="0.35">
      <c r="B27">
        <f ca="1">+C1+4</f>
        <v>203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4.5" outlineLevel="1" thickTop="1" thickBot="1" x14ac:dyDescent="0.550000000000000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4.5" outlineLevel="1" thickTop="1" thickBot="1" x14ac:dyDescent="0.4">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4.5" outlineLevel="1" thickTop="1" thickBot="1" x14ac:dyDescent="0.550000000000000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203</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202</v>
      </c>
      <c r="C26" t="e">
        <f>VLOOKUP(B26,[1]Buscador!A3:AP240,31,FALSE)</f>
        <v>#N/A</v>
      </c>
      <c r="L26" s="47" t="e">
        <f>_xlfn.CONCAT("        ant: ","""",C26,"""",",")</f>
        <v>#N/A</v>
      </c>
    </row>
    <row r="27" spans="2:40" ht="23" x14ac:dyDescent="0.35">
      <c r="B27">
        <f>+C1+1</f>
        <v>204</v>
      </c>
      <c r="C27" t="str">
        <f>VLOOKUP(B27,[1]Buscador!A3:AP240,31,FALSE)</f>
        <v>/resucito/src/index.html?canto=prefacioparaadvientoynavidad</v>
      </c>
      <c r="L27" s="47" t="str">
        <f>_xlfn.CONCAT("        sig: ","""",C27,"""",",")</f>
        <v xml:space="preserve">        sig: "/resucito/src/index.html?canto=prefacioparaadvientoynavidad",</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ADVIENTO Y NAVIDAD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 x14ac:dyDescent="0.35">
      <c r="C8" t="str">
        <f ca="1">PROPER(L1)</f>
        <v>Prefacio Para Adviento Y Navidad</v>
      </c>
      <c r="L8" s="122" t="str">
        <f ca="1">_xlfn.CONCAT("        tt: ","""",C8,"""",",")</f>
        <v xml:space="preserve">        tt: "Prefacio Para Adviento Y Navidad",</v>
      </c>
    </row>
    <row r="9" spans="2:32" ht="23" x14ac:dyDescent="0.35">
      <c r="C9" t="str">
        <f ca="1">PROPER(L1)</f>
        <v>Prefacio Para Adviento Y Navidad</v>
      </c>
      <c r="L9" s="122" t="str">
        <f ca="1">_xlfn.CONCAT("        title: ","""",C9,"""",",")</f>
        <v xml:space="preserve">        title: "Prefacio Para Adviento Y Navidad",</v>
      </c>
    </row>
    <row r="10" spans="2:32" ht="23" x14ac:dyDescent="0.35">
      <c r="C10" t="str">
        <f ca="1">VLOOKUP(C1,Table223[#Data],4,FALSE)</f>
        <v>Prefacio IV de Adviento*</v>
      </c>
      <c r="L10" s="122" t="str">
        <f ca="1">_xlfn.CONCAT("        ","subtitle: ","""",C10,"""",",")</f>
        <v xml:space="preserve">        subtitle: "Prefacio IV de Adviento*",</v>
      </c>
    </row>
    <row r="11" spans="2:32" ht="23" x14ac:dyDescent="0.35">
      <c r="C11" t="str">
        <f ca="1">_xlfn.CONCAT("category: [",VLOOKUP(C1,Table223[#Data],16,FALSE),"],")</f>
        <v>category: ["Liturgia","Adviento","Navidad"],</v>
      </c>
      <c r="L11" s="122" t="str">
        <f ca="1">_xlfn.CONCAT("        ",C11)</f>
        <v xml:space="preserve">        category: ["Liturgia","Adviento","Navidad"],</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204</v>
      </c>
      <c r="L16" s="122" t="str">
        <f ca="1">_xlfn.CONCAT("        dbno: ","""",C16,"""",",")</f>
        <v xml:space="preserve">        dbno: "204",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prefacioparaadvientoynavidad</v>
      </c>
      <c r="L19" s="122" t="str">
        <f ca="1">_xlfn.CONCAT("        audioSrc: ","""https://audio.resucito.do/",C19,".mp3""",",")</f>
        <v xml:space="preserve">        audioSrc: "https://audio.resucito.do/prefacioparaadvientoynavidad.mp3",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+C1-4</f>
        <v>200</v>
      </c>
      <c r="C26" t="str">
        <f ca="1">VLOOKUP(B26,Table4[#Data],13,FALSE)</f>
        <v>"/src/index.html?canto=plegariaeucaristicaiv"</v>
      </c>
      <c r="L26" s="122" t="str">
        <f ca="1">_xlfn.CONCAT("        ant: ",C26,",")</f>
        <v xml:space="preserve">        ant: "/src/index.html?canto=plegariaeucaristicaiv",</v>
      </c>
    </row>
    <row r="27" spans="1:40" ht="23" x14ac:dyDescent="0.35">
      <c r="B27">
        <f ca="1">+C1+1</f>
        <v>205</v>
      </c>
      <c r="C27" t="str">
        <f ca="1">VLOOKUP(B27,Table4[#Data],13,FALSE)</f>
        <v>"/src/index.html?canto=prefacioparaeltiempopascual"</v>
      </c>
      <c r="L27" s="122" t="str">
        <f ca="1">_xlfn.CONCAT("        sig: ",C27,",")</f>
        <v xml:space="preserve">        sig: "/src/index.html?canto=prefacioparaeltiempopascual",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5" thickTop="1" thickBot="1" x14ac:dyDescent="0.550000000000000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4.5" outlineLevel="1" thickTop="1" thickBot="1" x14ac:dyDescent="0.550000000000000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4.5" outlineLevel="1" thickTop="1" thickBot="1" x14ac:dyDescent="0.550000000000000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outlineLevel="1" thickTop="1" thickBot="1" x14ac:dyDescent="0.550000000000000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EL TIEMPO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 x14ac:dyDescent="0.35">
      <c r="C8" t="str">
        <f ca="1">PROPER(L1)</f>
        <v>Prefacio Para El Tiempo Pascual</v>
      </c>
      <c r="L8" s="122" t="str">
        <f ca="1">_xlfn.CONCAT("        tt: ","""",C8,"""",",")</f>
        <v xml:space="preserve">        tt: "Prefacio Para El Tiempo Pascual",</v>
      </c>
    </row>
    <row r="9" spans="2:32" ht="23" x14ac:dyDescent="0.35">
      <c r="C9" t="str">
        <f ca="1">PROPER(L1)</f>
        <v>Prefacio Para El Tiempo Pascual</v>
      </c>
      <c r="L9" s="122" t="str">
        <f ca="1">_xlfn.CONCAT("        title: ","""",C9,"""",",")</f>
        <v xml:space="preserve">        title: "Prefacio Para El Tiempo Pascual",</v>
      </c>
    </row>
    <row r="10" spans="2:32" ht="23" x14ac:dyDescent="0.35">
      <c r="C10" t="str">
        <f ca="1">VLOOKUP(C1,Table223[#Data],4,FALSE)</f>
        <v>Prefacio I de Pascua*</v>
      </c>
      <c r="L10" s="122" t="str">
        <f ca="1">_xlfn.CONCAT("        ","subtitle: ","""",C10,"""",",")</f>
        <v xml:space="preserve">        subtitle: "Prefacio I de Pascua*",</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205</v>
      </c>
      <c r="L16" s="122" t="str">
        <f ca="1">_xlfn.CONCAT("        dbno: ","""",C16,"""",",")</f>
        <v xml:space="preserve">        dbno: "205",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prefacioparaeltiempopascual</v>
      </c>
      <c r="L19" s="122" t="str">
        <f ca="1">_xlfn.CONCAT("        audioSrc: ","""https://audio.resucito.do/",C19,".mp3""",",")</f>
        <v xml:space="preserve">        audioSrc: "https://audio.resucito.do/prefacioparaeltiempopascual.mp3",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204</v>
      </c>
      <c r="C26" t="str">
        <f ca="1">VLOOKUP(B26,Table4[#Data],13,FALSE)</f>
        <v>"/src/index.html?canto=prefacioparaadvientoynavidad"</v>
      </c>
      <c r="L26" s="122" t="str">
        <f ca="1">_xlfn.CONCAT("        ant: ",C26,",")</f>
        <v xml:space="preserve">        ant: "/src/index.html?canto=prefacioparaadvientoynavidad",</v>
      </c>
    </row>
    <row r="27" spans="1:40" ht="23" x14ac:dyDescent="0.35">
      <c r="B27">
        <f ca="1">+C1+1</f>
        <v>206</v>
      </c>
      <c r="C27" t="str">
        <f ca="1">VLOOKUP(B27,Table4[#Data],13,FALSE)</f>
        <v>"/src/index.html?canto=pregonpascual"</v>
      </c>
      <c r="L27" s="122" t="str">
        <f ca="1">_xlfn.CONCAT("        sig: ",C27,",")</f>
        <v xml:space="preserve">        sig: "/src/index.html?canto=pregonpascual",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5" thickTop="1" thickBot="1" x14ac:dyDescent="0.550000000000000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4.5" outlineLevel="1" thickTop="1" thickBot="1" x14ac:dyDescent="0.550000000000000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4.5" outlineLevel="1" thickTop="1" thickBot="1" x14ac:dyDescent="0.550000000000000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outlineLevel="1" thickTop="1" thickBot="1" x14ac:dyDescent="0.550000000000000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outlineLevel="1" thickTop="1" thickBot="1" x14ac:dyDescent="0.550000000000000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outlineLevel="1" thickTop="1" thickBot="1" x14ac:dyDescent="0.550000000000000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outlineLevel="1" thickTop="1" thickBot="1" x14ac:dyDescent="0.550000000000000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outlineLevel="1" thickTop="1" thickBot="1" x14ac:dyDescent="0.550000000000000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6">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+C1+1</f>
        <v>207</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4.5" thickTop="1" thickBot="1" x14ac:dyDescent="0.550000000000000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4.5" thickTop="1" thickBot="1" x14ac:dyDescent="0.550000000000000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4.5" thickTop="1" thickBot="1" x14ac:dyDescent="0.550000000000000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4.5" thickTop="1" thickBot="1" x14ac:dyDescent="0.550000000000000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4.5" thickTop="1" thickBot="1" x14ac:dyDescent="0.550000000000000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4.5" thickTop="1" thickBot="1" x14ac:dyDescent="0.550000000000000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4.5" outlineLevel="1" thickTop="1" thickBot="1" x14ac:dyDescent="0.550000000000000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PREGÓN PASCUAL</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4.5" thickTop="1" thickBot="1" x14ac:dyDescent="0.550000000000000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thickTop="1" thickBot="1" x14ac:dyDescent="0.550000000000000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4.5" outlineLevel="1" thickTop="1" thickBot="1" x14ac:dyDescent="0.550000000000000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6">
      <c r="A72" s="94"/>
      <c r="B72" s="94"/>
      <c r="C72" s="94"/>
      <c r="D72" s="94"/>
      <c r="E72" s="94"/>
      <c r="F72" s="94"/>
      <c r="G72" s="94"/>
      <c r="H72" s="94"/>
      <c r="I72" s="94"/>
      <c r="J72" s="94"/>
      <c r="K72" s="94"/>
      <c r="L72" s="98" t="e">
        <f ca="1">_xlfn.CONCAT("]}, // ULTIMA LINEA DEL CANTO: ",L1)</f>
        <v>#N/A</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207</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206</v>
      </c>
      <c r="C26" t="str">
        <f>VLOOKUP(B26,[1]Buscador!A3:AP240,31,FALSE)</f>
        <v>/resucito/src/index.html?canto=pregonpascual</v>
      </c>
      <c r="L26" s="47" t="str">
        <f>_xlfn.CONCAT("        ant: ","""",C26,"""",",")</f>
        <v xml:space="preserve">        ant: "/resucito/src/index.html?canto=pregonpascual",</v>
      </c>
    </row>
    <row r="27" spans="2:40" ht="23" x14ac:dyDescent="0.35">
      <c r="B27">
        <f>+C1+1</f>
        <v>208</v>
      </c>
      <c r="C27" t="str">
        <f>VLOOKUP(B27,[1]Buscador!A3:AP240,31,FALSE)</f>
        <v>/resucito/src/index.html?canto=salmodiaparaelevangelio</v>
      </c>
      <c r="L27" s="47" t="str">
        <f>_xlfn.CONCAT("        sig: ","""",C27,"""",",")</f>
        <v xml:space="preserve">        sig: "/resucito/src/index.html?canto=salmodiaparaelevangelio",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A59" sqref="A59:XFD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 x14ac:dyDescent="0.35">
      <c r="C8" t="str">
        <f ca="1">PROPER(L1)</f>
        <v>Salmodia Para El Evangelio</v>
      </c>
      <c r="L8" s="122" t="str">
        <f ca="1">_xlfn.CONCAT("        tt: ","""",C8,"""",",")</f>
        <v xml:space="preserve">        tt: "Salmodia Para El Evangelio",</v>
      </c>
    </row>
    <row r="9" spans="2:32" ht="23" x14ac:dyDescent="0.35">
      <c r="C9" t="str">
        <f ca="1">PROPER(L1)</f>
        <v>Salmodia Para El Evangelio</v>
      </c>
      <c r="L9" s="122" t="str">
        <f ca="1">_xlfn.CONCAT("        title: ","""",C9,"""",",")</f>
        <v xml:space="preserve">        title: "Salmodia Para El Evangelio",</v>
      </c>
    </row>
    <row r="10" spans="2:32" ht="23" x14ac:dyDescent="0.35">
      <c r="C10" t="str">
        <f ca="1">VLOOKUP(C1,Table223[#Data],4,FALSE)</f>
        <v xml:space="preserve">Juan 3,11-20 </v>
      </c>
      <c r="L10" s="122" t="str">
        <f ca="1">_xlfn.CONCAT("        ","subtitle: ","""",C10,"""",",")</f>
        <v xml:space="preserve">        subtitle: "Juan 3,11-20 ",</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208</v>
      </c>
      <c r="L16" s="122" t="str">
        <f ca="1">_xlfn.CONCAT("        dbno: ","""",C16,"""",",")</f>
        <v xml:space="preserve">        dbno: "208",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salmodiaparaelevangelio</v>
      </c>
      <c r="L19" s="122" t="str">
        <f ca="1">_xlfn.CONCAT("        audioSrc: ","""https://audio.resucito.do/",C19,".mp3""",",")</f>
        <v xml:space="preserve">        audioSrc: "https://audio.resucito.do/salmodiaparaelevangelio.mp3",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207</v>
      </c>
      <c r="C26" t="e">
        <f ca="1">VLOOKUP(B26,Table4[#Data],13,FALSE)</f>
        <v>#N/A</v>
      </c>
      <c r="L26" s="122" t="e">
        <f ca="1">_xlfn.CONCAT("        ant: ",C26,",")</f>
        <v>#N/A</v>
      </c>
    </row>
    <row r="27" spans="1:40" ht="23" x14ac:dyDescent="0.35">
      <c r="B27">
        <f ca="1">+C1+1</f>
        <v>209</v>
      </c>
      <c r="C27" t="str">
        <f ca="1">VLOOKUP(B27,Table4[#Data],13,FALSE)</f>
        <v>"/src/index.html?canto=salmodiaparaelrosario"</v>
      </c>
      <c r="L27" s="122" t="str">
        <f ca="1">_xlfn.CONCAT("        sig: ",C27,",")</f>
        <v xml:space="preserve">        sig: "/src/index.html?canto=salmodiaparaelrosario",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4.5" thickTop="1" thickBot="1" x14ac:dyDescent="0.550000000000000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4.5" thickTop="1" thickBot="1" x14ac:dyDescent="0.55000000000000004">
      <c r="B32" t="s">
        <v>2466</v>
      </c>
      <c r="C32" s="124" t="s">
        <v>3031</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3032</v>
      </c>
      <c r="D33" s="125" t="s">
        <v>1017</v>
      </c>
      <c r="E33" s="51" t="s">
        <v>1016</v>
      </c>
      <c r="F33" s="52" t="s">
        <v>3033</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2466</v>
      </c>
      <c r="C35" s="124" t="s">
        <v>3034</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3035</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3036</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3037</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3038</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3039</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3040</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3041</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3042</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3043</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3044</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3045</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thickTop="1" thickBot="1" x14ac:dyDescent="0.55000000000000004">
      <c r="C47" s="124" t="s">
        <v>3046</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C48" s="124" t="s">
        <v>3047</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3048</v>
      </c>
      <c r="D49" s="125" t="s">
        <v>3049</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3050</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3051</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3052</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t="s">
        <v>3053</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3054</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4.5" thickTop="1" thickBot="1" x14ac:dyDescent="0.55000000000000004">
      <c r="C55" s="124" t="s">
        <v>3057</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2466</v>
      </c>
      <c r="C57" s="124" t="s">
        <v>3055</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B58" t="s">
        <v>1001</v>
      </c>
      <c r="C58" s="124" t="s">
        <v>3056</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5" thickTop="1" thickBot="1" x14ac:dyDescent="0.550000000000000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4.5" hidden="1" outlineLevel="1" thickTop="1" thickBot="1" x14ac:dyDescent="0.550000000000000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4.5" hidden="1" outlineLevel="1" thickTop="1" thickBot="1" x14ac:dyDescent="0.550000000000000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4.5" hidden="1" outlineLevel="1" thickTop="1" thickBot="1" x14ac:dyDescent="0.550000000000000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4.5" hidden="1" outlineLevel="1" thickTop="1" thickBot="1" x14ac:dyDescent="0.550000000000000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4.5" hidden="1" outlineLevel="1" thickTop="1" thickBot="1" x14ac:dyDescent="0.550000000000000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hidden="1"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hidden="1"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hidden="1"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hidden="1"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hidden="1"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hidden="1"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hidden="1"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hidden="1"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hidden="1"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hidden="1"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hidden="1"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hidden="1"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hidden="1"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hidden="1"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hidden="1"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hidden="1"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hidden="1"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hidden="1"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hidden="1"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hidden="1"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hidden="1"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hidden="1"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hidden="1"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hidden="1"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hidden="1"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hidden="1"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hidden="1"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hidden="1"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hidden="1"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hidden="1"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hidden="1"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hidden="1"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hidden="1"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hidden="1"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hidden="1"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hidden="1"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hidden="1"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hidden="1"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6">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5" x14ac:dyDescent="0.35">
      <c r="L104" s="99" t="s">
        <v>1012</v>
      </c>
      <c r="M104" s="100"/>
    </row>
    <row r="105" spans="1:40" ht="15" hidden="1" outlineLevel="1" thickBot="1" x14ac:dyDescent="0.4">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SALMODIAS PARA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 x14ac:dyDescent="0.35">
      <c r="C8" t="str">
        <f>PROPER(L1)</f>
        <v>Salmodias Para La Oración De Los Fieles</v>
      </c>
      <c r="L8" s="47" t="str">
        <f>_xlfn.CONCAT("        tt: ","""",C8,"""",",")</f>
        <v xml:space="preserve">        tt: "Salmodias Para La Oración De Los Fieles",</v>
      </c>
    </row>
    <row r="9" spans="2:32" ht="23" x14ac:dyDescent="0.35">
      <c r="C9" t="str">
        <f>PROPER(L1)</f>
        <v>Salmodias Para La Oración De Los Fieles</v>
      </c>
      <c r="L9" s="47" t="str">
        <f>_xlfn.CONCAT("        title: ","""",C9,"""",",")</f>
        <v xml:space="preserve">        title: "Salmodias Para La Oración De Los Fieles",</v>
      </c>
    </row>
    <row r="10" spans="2:32" ht="23" x14ac:dyDescent="0.35">
      <c r="C10" t="str">
        <f>VLOOKUP(C1,'[1]Codigo Canto'!A3:AQ236,12,FALSE)</f>
        <v>Para las solemnidades</v>
      </c>
      <c r="L10" s="47" t="str">
        <f>_xlfn.CONCAT("        ","subtitle: ","""",C10,"""",",")</f>
        <v xml:space="preserve">        subtitle: "Para las solemnidades",</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211</v>
      </c>
      <c r="L16" s="47" t="str">
        <f>_xlfn.CONCAT("        dbno: ","""",C16,"""",",")</f>
        <v xml:space="preserve">        dbno: "211",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salmodiasparalaoraciondelosfieles</v>
      </c>
      <c r="L19" s="47" t="str">
        <f>_xlfn.CONCAT("        audioSrc: ","""/audio/",C19,".mp3""",",")</f>
        <v xml:space="preserve">        audioSrc: "/audio/salmodiasparalaoraciondelosfieles.mp3",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210</v>
      </c>
      <c r="C26" t="str">
        <f>VLOOKUP(B26,[1]Buscador!A3:AP240,31,FALSE)</f>
        <v>/resucito/src/index.html?canto=salmodiaparaelsalmoresponsorial</v>
      </c>
      <c r="L26" s="47" t="str">
        <f>_xlfn.CONCAT("        ant: ","""",C26,"""",",")</f>
        <v xml:space="preserve">        ant: "/resucito/src/index.html?canto=salmodiaparaelsalmoresponsorial",</v>
      </c>
    </row>
    <row r="27" spans="2:40" ht="23" x14ac:dyDescent="0.35">
      <c r="B27">
        <f>+C1+1</f>
        <v>212</v>
      </c>
      <c r="C27" t="str">
        <f>VLOOKUP(B27,[1]Buscador!A3:AP240,31,FALSE)</f>
        <v>/resucito/src/index.html?canto=salmodiasparalaudes</v>
      </c>
      <c r="L27" s="47" t="str">
        <f>_xlfn.CONCAT("        sig: ","""",C27,"""",",")</f>
        <v xml:space="preserve">        sig: "/resucito/src/index.html?canto=salmodiasparalaudes",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tabSelected="1" zoomScale="85" zoomScaleNormal="85" workbookViewId="0">
      <pane xSplit="2" ySplit="1" topLeftCell="C2" activePane="bottomRight" state="frozen"/>
      <selection pane="topRight" activeCell="C1" sqref="C1"/>
      <selection pane="bottomLeft" activeCell="A2" sqref="A2"/>
      <selection pane="bottomRight" activeCell="C37" sqref="C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3058</v>
      </c>
      <c r="D31" s="125" t="s">
        <v>2649</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3059</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3060</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t="s">
        <v>3061</v>
      </c>
      <c r="D34" s="125" t="s">
        <v>1107</v>
      </c>
      <c r="E34" s="51"/>
      <c r="F34" s="52" t="s">
        <v>2649</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2692</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2693</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2694</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2695</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3062</v>
      </c>
      <c r="D39" s="125" t="s">
        <v>1015</v>
      </c>
      <c r="E39" s="51" t="s">
        <v>1016</v>
      </c>
      <c r="F39" s="52" t="s">
        <v>3063</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3064</v>
      </c>
      <c r="D40" s="125" t="s">
        <v>2649</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3065</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3066</v>
      </c>
      <c r="D42" s="125" t="s">
        <v>3067</v>
      </c>
      <c r="E42" s="51"/>
      <c r="F42" s="52" t="s">
        <v>2649</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3068</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3069</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3070</v>
      </c>
      <c r="D45" s="125" t="s">
        <v>1015</v>
      </c>
      <c r="E45" s="51" t="s">
        <v>1016</v>
      </c>
      <c r="F45" s="52" t="s">
        <v>3063</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3071</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3072</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3073</v>
      </c>
      <c r="D48" s="125" t="s">
        <v>1015</v>
      </c>
      <c r="E48" s="51" t="s">
        <v>1016</v>
      </c>
      <c r="F48" s="52" t="s">
        <v>3063</v>
      </c>
      <c r="G48" s="52">
        <v>7</v>
      </c>
      <c r="H48" s="51" t="s">
        <v>2649</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213</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212</v>
      </c>
      <c r="C26" t="str">
        <f ca="1">VLOOKUP(B26,Table4[#Data],13,FALSE)</f>
        <v>"/src/index.html?canto=salmodiasparalaudes"</v>
      </c>
      <c r="L26" s="122" t="str">
        <f ca="1">_xlfn.CONCAT("        ant: ",C26,",")</f>
        <v xml:space="preserve">        ant: "/src/index.html?canto=salmodiasparalaudes",</v>
      </c>
    </row>
    <row r="27" spans="1:40" ht="23" x14ac:dyDescent="0.35">
      <c r="B27">
        <f ca="1">+C1+1</f>
        <v>214</v>
      </c>
      <c r="C27" t="str">
        <f ca="1">VLOOKUP(B27,Table4[#Data],13,FALSE)</f>
        <v>"/src/index.html?canto=santopalomeras65"</v>
      </c>
      <c r="L27" s="122" t="str">
        <f ca="1">_xlfn.CONCAT("        sig: ",C27,",")</f>
        <v xml:space="preserve">        sig: "/src/index.html?canto=santopalomeras65",</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e">
        <f ca="1">_xlfn.CONCAT("]}, // ULTIMA LINEA DEL CANTO: ",L1)</f>
        <v>#N/A</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62</vt:i4>
      </vt:variant>
      <vt:variant>
        <vt:lpstr>Named Ranges</vt:lpstr>
      </vt:variant>
      <vt:variant>
        <vt:i4>1</vt:i4>
      </vt:variant>
    </vt:vector>
  </HeadingPairs>
  <TitlesOfParts>
    <vt:vector size="63"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MARIA, MADRE MÍA (2)</vt:lpstr>
      <vt:lpstr>No (6)</vt:lpstr>
      <vt:lpstr>MARIA, MADRE MÍA (3)</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2025-10-20T11:34:40Z</dcterms:modified>
</cp:coreProperties>
</file>