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22EB7FD-954C-4614-91F4-BCA88BC3F1B2}" xr6:coauthVersionLast="47" xr6:coauthVersionMax="47" xr10:uidLastSave="{00000000-0000-0000-0000-000000000000}"/>
  <bookViews>
    <workbookView xWindow="-120" yWindow="-120" windowWidth="51840" windowHeight="21120" tabRatio="693" firstSheet="3" activeTab="13"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LA ESPADA" sheetId="63" r:id="rId13"/>
    <sheet name="LA MARCHA ES DURA" sheetId="64" r:id="rId14"/>
    <sheet name="MARIA, MADRE MÍA" sheetId="7" r:id="rId15"/>
    <sheet name="boceto" sheetId="36" state="hidden" r:id="rId16"/>
  </sheets>
  <functionGroups builtInGroupCount="19"/>
  <externalReferences>
    <externalReference r:id="rId17"/>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5" i="64" l="1"/>
  <c r="AI45" i="64"/>
  <c r="AN45" i="64" s="1"/>
  <c r="AD45" i="64"/>
  <c r="AB45" i="64"/>
  <c r="AF45" i="64" s="1"/>
  <c r="W45" i="64"/>
  <c r="U45" i="64"/>
  <c r="X45" i="64" s="1"/>
  <c r="P45" i="64"/>
  <c r="N45" i="64"/>
  <c r="O45" i="64" s="1"/>
  <c r="AK44" i="64"/>
  <c r="AI44" i="64"/>
  <c r="AL44" i="64" s="1"/>
  <c r="AD44" i="64"/>
  <c r="AB44" i="64"/>
  <c r="AE44" i="64" s="1"/>
  <c r="W44" i="64"/>
  <c r="U44" i="64"/>
  <c r="V44" i="64" s="1"/>
  <c r="P44" i="64"/>
  <c r="N44" i="64"/>
  <c r="S44" i="64" s="1"/>
  <c r="AK43" i="64"/>
  <c r="AI43" i="64"/>
  <c r="AN43" i="64" s="1"/>
  <c r="AD43" i="64"/>
  <c r="AB43" i="64"/>
  <c r="AA43" i="64" s="1"/>
  <c r="W43" i="64"/>
  <c r="U43" i="64"/>
  <c r="Z43" i="64" s="1"/>
  <c r="P43" i="64"/>
  <c r="N43" i="64"/>
  <c r="S43" i="64" s="1"/>
  <c r="R42" i="64"/>
  <c r="R37" i="64"/>
  <c r="R34" i="64"/>
  <c r="R46" i="64"/>
  <c r="AK41" i="64"/>
  <c r="AI41" i="64"/>
  <c r="AJ41" i="64" s="1"/>
  <c r="AD41" i="64"/>
  <c r="AB41" i="64"/>
  <c r="AF41" i="64" s="1"/>
  <c r="W41" i="64"/>
  <c r="U41" i="64"/>
  <c r="Y41" i="64" s="1"/>
  <c r="P41" i="64"/>
  <c r="N41" i="64"/>
  <c r="S41" i="64" s="1"/>
  <c r="AK40" i="64"/>
  <c r="AI40" i="64"/>
  <c r="AN40" i="64" s="1"/>
  <c r="AD40" i="64"/>
  <c r="AB40" i="64"/>
  <c r="AA40" i="64" s="1"/>
  <c r="W40" i="64"/>
  <c r="U40" i="64"/>
  <c r="T40" i="64" s="1"/>
  <c r="P40" i="64"/>
  <c r="N40" i="64"/>
  <c r="S40" i="64" s="1"/>
  <c r="AK39" i="64"/>
  <c r="AI39" i="64"/>
  <c r="AN39" i="64" s="1"/>
  <c r="AD39" i="64"/>
  <c r="AB39" i="64"/>
  <c r="AA39" i="64" s="1"/>
  <c r="W39" i="64"/>
  <c r="U39" i="64"/>
  <c r="Z39" i="64" s="1"/>
  <c r="P39" i="64"/>
  <c r="N39" i="64"/>
  <c r="S39" i="64" s="1"/>
  <c r="AK38" i="64"/>
  <c r="AI38" i="64"/>
  <c r="AN38" i="64" s="1"/>
  <c r="AD38" i="64"/>
  <c r="AB38" i="64"/>
  <c r="AF38" i="64" s="1"/>
  <c r="W38" i="64"/>
  <c r="U38" i="64"/>
  <c r="X38" i="64" s="1"/>
  <c r="P38" i="64"/>
  <c r="N38" i="64"/>
  <c r="O38" i="64" s="1"/>
  <c r="AK36" i="64"/>
  <c r="AI36" i="64"/>
  <c r="AJ36" i="64" s="1"/>
  <c r="AD36" i="64"/>
  <c r="AB36" i="64"/>
  <c r="AC36" i="64" s="1"/>
  <c r="W36" i="64"/>
  <c r="U36" i="64"/>
  <c r="Z36" i="64" s="1"/>
  <c r="P36" i="64"/>
  <c r="N36" i="64"/>
  <c r="M36" i="64" s="1"/>
  <c r="AK35" i="64"/>
  <c r="AI35" i="64"/>
  <c r="AH35" i="64" s="1"/>
  <c r="AD35" i="64"/>
  <c r="AB35" i="64"/>
  <c r="AG35" i="64" s="1"/>
  <c r="W35" i="64"/>
  <c r="U35" i="64"/>
  <c r="Z35" i="64" s="1"/>
  <c r="P35" i="64"/>
  <c r="N35" i="64"/>
  <c r="R35" i="64" s="1"/>
  <c r="AK33" i="64"/>
  <c r="AI33" i="64"/>
  <c r="AM33" i="64" s="1"/>
  <c r="AD33" i="64"/>
  <c r="AB33" i="64"/>
  <c r="AE33" i="64" s="1"/>
  <c r="W33" i="64"/>
  <c r="U33" i="64"/>
  <c r="V33" i="64" s="1"/>
  <c r="P33" i="64"/>
  <c r="N33" i="64"/>
  <c r="O33" i="64" s="1"/>
  <c r="AK32" i="64"/>
  <c r="AI32" i="64"/>
  <c r="AJ32" i="64" s="1"/>
  <c r="AD32" i="64"/>
  <c r="AB32" i="64"/>
  <c r="AG32" i="64" s="1"/>
  <c r="W32" i="64"/>
  <c r="U32" i="64"/>
  <c r="T32" i="64" s="1"/>
  <c r="P32" i="64"/>
  <c r="N32" i="64"/>
  <c r="S32" i="64" s="1"/>
  <c r="AK31" i="64"/>
  <c r="AI31" i="64"/>
  <c r="AN31" i="64" s="1"/>
  <c r="AD31" i="64"/>
  <c r="AB31" i="64"/>
  <c r="AG31" i="64" s="1"/>
  <c r="W31" i="64"/>
  <c r="U31" i="64"/>
  <c r="Y31" i="64" s="1"/>
  <c r="P31" i="64"/>
  <c r="N31" i="64"/>
  <c r="Q31" i="64" s="1"/>
  <c r="AK30" i="64"/>
  <c r="AI30" i="64"/>
  <c r="AL30" i="64" s="1"/>
  <c r="AD30" i="64"/>
  <c r="AB30" i="64"/>
  <c r="AC30" i="64" s="1"/>
  <c r="W30" i="64"/>
  <c r="U30" i="64"/>
  <c r="V30" i="64" s="1"/>
  <c r="P30" i="64"/>
  <c r="N30" i="64"/>
  <c r="S30" i="64" s="1"/>
  <c r="L18" i="64"/>
  <c r="L17" i="64"/>
  <c r="L15" i="64"/>
  <c r="L14" i="64"/>
  <c r="L13" i="64"/>
  <c r="AK77" i="63"/>
  <c r="AI77" i="63"/>
  <c r="AN77" i="63" s="1"/>
  <c r="AD77" i="63"/>
  <c r="AB77" i="63"/>
  <c r="AE77" i="63" s="1"/>
  <c r="W77" i="63"/>
  <c r="U77" i="63"/>
  <c r="X77" i="63" s="1"/>
  <c r="R77" i="63"/>
  <c r="Q77" i="63"/>
  <c r="P77" i="63"/>
  <c r="N77" i="63"/>
  <c r="O77" i="63" s="1"/>
  <c r="AK76" i="63"/>
  <c r="AI76" i="63"/>
  <c r="AJ76" i="63" s="1"/>
  <c r="AD76" i="63"/>
  <c r="AB76" i="63"/>
  <c r="AG76" i="63" s="1"/>
  <c r="AA76" i="63"/>
  <c r="W76" i="63"/>
  <c r="U76" i="63"/>
  <c r="T76" i="63" s="1"/>
  <c r="P76" i="63"/>
  <c r="N76" i="63"/>
  <c r="M76" i="63" s="1"/>
  <c r="AK75" i="63"/>
  <c r="AI75" i="63"/>
  <c r="AH75" i="63" s="1"/>
  <c r="AD75" i="63"/>
  <c r="AB75" i="63"/>
  <c r="AG75" i="63" s="1"/>
  <c r="W75" i="63"/>
  <c r="U75" i="63"/>
  <c r="Z75" i="63" s="1"/>
  <c r="T75" i="63"/>
  <c r="P75" i="63"/>
  <c r="N75" i="63"/>
  <c r="R75" i="63" s="1"/>
  <c r="AK74" i="63"/>
  <c r="AI74" i="63"/>
  <c r="AM74" i="63" s="1"/>
  <c r="AG74" i="63"/>
  <c r="AF74" i="63"/>
  <c r="AD74" i="63"/>
  <c r="AB74" i="63"/>
  <c r="AE74" i="63" s="1"/>
  <c r="Y74" i="63"/>
  <c r="W74" i="63"/>
  <c r="V74" i="63"/>
  <c r="U74" i="63"/>
  <c r="Z74" i="63" s="1"/>
  <c r="T74" i="63"/>
  <c r="P74" i="63"/>
  <c r="N74" i="63"/>
  <c r="M74" i="63" s="1"/>
  <c r="AM73" i="63"/>
  <c r="AL73" i="63"/>
  <c r="AK73" i="63"/>
  <c r="AJ73" i="63"/>
  <c r="AI73" i="63"/>
  <c r="AH73" i="63" s="1"/>
  <c r="AD73" i="63"/>
  <c r="AB73" i="63"/>
  <c r="AA73" i="63" s="1"/>
  <c r="W73" i="63"/>
  <c r="U73" i="63"/>
  <c r="Z73" i="63" s="1"/>
  <c r="P73" i="63"/>
  <c r="N73" i="63"/>
  <c r="S73" i="63" s="1"/>
  <c r="AK72" i="63"/>
  <c r="AI72" i="63"/>
  <c r="AN72" i="63" s="1"/>
  <c r="AG72" i="63"/>
  <c r="AD72" i="63"/>
  <c r="AB72" i="63"/>
  <c r="AF72" i="63" s="1"/>
  <c r="AA72" i="63"/>
  <c r="Y72" i="63"/>
  <c r="W72" i="63"/>
  <c r="U72" i="63"/>
  <c r="X72" i="63" s="1"/>
  <c r="P72" i="63"/>
  <c r="N72" i="63"/>
  <c r="S72" i="63" s="1"/>
  <c r="M72" i="63"/>
  <c r="AM71" i="63"/>
  <c r="AL71" i="63"/>
  <c r="AK71" i="63"/>
  <c r="AJ71" i="63"/>
  <c r="AI71" i="63"/>
  <c r="AN71" i="63" s="1"/>
  <c r="AH71" i="63"/>
  <c r="AG71" i="63"/>
  <c r="AD71" i="63"/>
  <c r="AB71" i="63"/>
  <c r="AA71" i="63" s="1"/>
  <c r="Y71" i="63"/>
  <c r="X71" i="63"/>
  <c r="W71" i="63"/>
  <c r="V71" i="63"/>
  <c r="U71" i="63"/>
  <c r="T71" i="63" s="1"/>
  <c r="P71" i="63"/>
  <c r="N71" i="63"/>
  <c r="M71" i="63" s="1"/>
  <c r="AK70" i="63"/>
  <c r="AI70" i="63"/>
  <c r="AH70" i="63" s="1"/>
  <c r="AD70" i="63"/>
  <c r="AB70" i="63"/>
  <c r="AG70" i="63" s="1"/>
  <c r="AA70" i="63"/>
  <c r="W70" i="63"/>
  <c r="U70" i="63"/>
  <c r="Z70" i="63" s="1"/>
  <c r="T70" i="63"/>
  <c r="P70" i="63"/>
  <c r="O70" i="63"/>
  <c r="N70" i="63"/>
  <c r="R70" i="63" s="1"/>
  <c r="M70" i="63"/>
  <c r="R69" i="63"/>
  <c r="AK61" i="63"/>
  <c r="AI61" i="63"/>
  <c r="AN61" i="63" s="1"/>
  <c r="AD61" i="63"/>
  <c r="AB61" i="63"/>
  <c r="AF61" i="63" s="1"/>
  <c r="AA61" i="63"/>
  <c r="W61" i="63"/>
  <c r="U61" i="63"/>
  <c r="X61" i="63" s="1"/>
  <c r="P61" i="63"/>
  <c r="N61" i="63"/>
  <c r="O61" i="63" s="1"/>
  <c r="AK60" i="63"/>
  <c r="AI60" i="63"/>
  <c r="AJ60" i="63" s="1"/>
  <c r="AD60" i="63"/>
  <c r="AB60" i="63"/>
  <c r="AC60" i="63" s="1"/>
  <c r="W60" i="63"/>
  <c r="U60" i="63"/>
  <c r="T60" i="63" s="1"/>
  <c r="P60" i="63"/>
  <c r="N60" i="63"/>
  <c r="M60" i="63" s="1"/>
  <c r="AK59" i="63"/>
  <c r="AI59" i="63"/>
  <c r="AH59" i="63" s="1"/>
  <c r="AD59" i="63"/>
  <c r="AB59" i="63"/>
  <c r="AC59" i="63" s="1"/>
  <c r="W59" i="63"/>
  <c r="U59" i="63"/>
  <c r="Z59" i="63" s="1"/>
  <c r="T59" i="63"/>
  <c r="P59" i="63"/>
  <c r="N59" i="63"/>
  <c r="R59" i="63" s="1"/>
  <c r="M59" i="63"/>
  <c r="AK58" i="63"/>
  <c r="AI58" i="63"/>
  <c r="AM58" i="63" s="1"/>
  <c r="AG58" i="63"/>
  <c r="AD58" i="63"/>
  <c r="AB58" i="63"/>
  <c r="AE58" i="63" s="1"/>
  <c r="Y58" i="63"/>
  <c r="X58" i="63"/>
  <c r="W58" i="63"/>
  <c r="U58" i="63"/>
  <c r="T58" i="63" s="1"/>
  <c r="P58" i="63"/>
  <c r="N58" i="63"/>
  <c r="O58" i="63" s="1"/>
  <c r="AK57" i="63"/>
  <c r="AI57" i="63"/>
  <c r="AM57" i="63" s="1"/>
  <c r="AH57" i="63"/>
  <c r="AD57" i="63"/>
  <c r="AB57" i="63"/>
  <c r="AA57" i="63" s="1"/>
  <c r="W57" i="63"/>
  <c r="U57" i="63"/>
  <c r="Z57" i="63" s="1"/>
  <c r="P57" i="63"/>
  <c r="N57" i="63"/>
  <c r="S57" i="63" s="1"/>
  <c r="AK56" i="63"/>
  <c r="AI56" i="63"/>
  <c r="AN56" i="63" s="1"/>
  <c r="AG56" i="63"/>
  <c r="AD56" i="63"/>
  <c r="AB56" i="63"/>
  <c r="AF56" i="63" s="1"/>
  <c r="W56" i="63"/>
  <c r="U56" i="63"/>
  <c r="X56" i="63" s="1"/>
  <c r="P56" i="63"/>
  <c r="N56" i="63"/>
  <c r="M56" i="63" s="1"/>
  <c r="AK55" i="63"/>
  <c r="AI55" i="63"/>
  <c r="AH55" i="63" s="1"/>
  <c r="AG55" i="63"/>
  <c r="AE55" i="63"/>
  <c r="AD55" i="63"/>
  <c r="AB55" i="63"/>
  <c r="AC55" i="63" s="1"/>
  <c r="W55" i="63"/>
  <c r="U55" i="63"/>
  <c r="Z55" i="63" s="1"/>
  <c r="P55" i="63"/>
  <c r="N55" i="63"/>
  <c r="M55" i="63" s="1"/>
  <c r="AK54" i="63"/>
  <c r="AI54" i="63"/>
  <c r="AH54" i="63" s="1"/>
  <c r="AD54" i="63"/>
  <c r="AB54" i="63"/>
  <c r="AG54" i="63" s="1"/>
  <c r="W54" i="63"/>
  <c r="U54" i="63"/>
  <c r="Z54" i="63" s="1"/>
  <c r="P54" i="63"/>
  <c r="N54" i="63"/>
  <c r="R54" i="63" s="1"/>
  <c r="R53" i="63"/>
  <c r="R48" i="63"/>
  <c r="AK47" i="63"/>
  <c r="AI47" i="63"/>
  <c r="AN47" i="63" s="1"/>
  <c r="AD47" i="63"/>
  <c r="AB47" i="63"/>
  <c r="AG47" i="63" s="1"/>
  <c r="W47" i="63"/>
  <c r="U47" i="63"/>
  <c r="Y47" i="63" s="1"/>
  <c r="P47" i="63"/>
  <c r="N47" i="63"/>
  <c r="Q47" i="63" s="1"/>
  <c r="AK46" i="63"/>
  <c r="AI46" i="63"/>
  <c r="AL46" i="63" s="1"/>
  <c r="AD46" i="63"/>
  <c r="AB46" i="63"/>
  <c r="AC46" i="63" s="1"/>
  <c r="W46" i="63"/>
  <c r="U46" i="63"/>
  <c r="V46" i="63" s="1"/>
  <c r="P46" i="63"/>
  <c r="N46" i="63"/>
  <c r="S46" i="63" s="1"/>
  <c r="AK45" i="63"/>
  <c r="AI45" i="63"/>
  <c r="AJ45" i="63" s="1"/>
  <c r="AD45" i="63"/>
  <c r="AB45" i="63"/>
  <c r="AA45" i="63" s="1"/>
  <c r="W45" i="63"/>
  <c r="U45" i="63"/>
  <c r="Z45" i="63" s="1"/>
  <c r="P45" i="63"/>
  <c r="N45" i="63"/>
  <c r="S45" i="63" s="1"/>
  <c r="AK44" i="63"/>
  <c r="AI44" i="63"/>
  <c r="AN44" i="63" s="1"/>
  <c r="AD44" i="63"/>
  <c r="AB44" i="63"/>
  <c r="AF44" i="63" s="1"/>
  <c r="W44" i="63"/>
  <c r="U44" i="63"/>
  <c r="X44" i="63" s="1"/>
  <c r="P44" i="63"/>
  <c r="N44" i="63"/>
  <c r="O44" i="63" s="1"/>
  <c r="AK43" i="63"/>
  <c r="AI43" i="63"/>
  <c r="AN43" i="63" s="1"/>
  <c r="AD43" i="63"/>
  <c r="AB43" i="63"/>
  <c r="AF43" i="63" s="1"/>
  <c r="W43" i="63"/>
  <c r="U43" i="63"/>
  <c r="Y43" i="63" s="1"/>
  <c r="P43" i="63"/>
  <c r="N43" i="63"/>
  <c r="O43" i="63" s="1"/>
  <c r="AK42" i="63"/>
  <c r="AI42" i="63"/>
  <c r="AH42" i="63" s="1"/>
  <c r="AD42" i="63"/>
  <c r="AB42" i="63"/>
  <c r="AG42" i="63" s="1"/>
  <c r="W42" i="63"/>
  <c r="U42" i="63"/>
  <c r="Z42" i="63" s="1"/>
  <c r="P42" i="63"/>
  <c r="N42" i="63"/>
  <c r="R42" i="63" s="1"/>
  <c r="AK41" i="63"/>
  <c r="AI41" i="63"/>
  <c r="AM41" i="63" s="1"/>
  <c r="AD41" i="63"/>
  <c r="AB41" i="63"/>
  <c r="AC41" i="63" s="1"/>
  <c r="W41" i="63"/>
  <c r="U41" i="63"/>
  <c r="V41" i="63" s="1"/>
  <c r="P41" i="63"/>
  <c r="N41" i="63"/>
  <c r="Q41" i="63" s="1"/>
  <c r="AK40" i="63"/>
  <c r="AI40" i="63"/>
  <c r="AL40" i="63" s="1"/>
  <c r="AD40" i="63"/>
  <c r="AB40" i="63"/>
  <c r="AA40" i="63" s="1"/>
  <c r="W40" i="63"/>
  <c r="U40" i="63"/>
  <c r="T40" i="63" s="1"/>
  <c r="P40" i="63"/>
  <c r="N40" i="63"/>
  <c r="S40" i="63" s="1"/>
  <c r="R39" i="63"/>
  <c r="R34" i="63"/>
  <c r="R78" i="63"/>
  <c r="AK68" i="63"/>
  <c r="AI68" i="63"/>
  <c r="AJ68" i="63" s="1"/>
  <c r="AD68" i="63"/>
  <c r="AB68" i="63"/>
  <c r="AF68" i="63" s="1"/>
  <c r="W68" i="63"/>
  <c r="U68" i="63"/>
  <c r="X68" i="63" s="1"/>
  <c r="P68" i="63"/>
  <c r="N68" i="63"/>
  <c r="M68" i="63" s="1"/>
  <c r="AK67" i="63"/>
  <c r="AI67" i="63"/>
  <c r="AH67" i="63" s="1"/>
  <c r="AD67" i="63"/>
  <c r="AB67" i="63"/>
  <c r="AC67" i="63" s="1"/>
  <c r="W67" i="63"/>
  <c r="U67" i="63"/>
  <c r="X67" i="63" s="1"/>
  <c r="P67" i="63"/>
  <c r="N67" i="63"/>
  <c r="O67" i="63" s="1"/>
  <c r="AK66" i="63"/>
  <c r="AI66" i="63"/>
  <c r="AJ66" i="63" s="1"/>
  <c r="AD66" i="63"/>
  <c r="AB66" i="63"/>
  <c r="W66" i="63"/>
  <c r="U66" i="63"/>
  <c r="T66" i="63" s="1"/>
  <c r="P66" i="63"/>
  <c r="N66" i="63"/>
  <c r="R66" i="63" s="1"/>
  <c r="AK65" i="63"/>
  <c r="AI65" i="63"/>
  <c r="AM65" i="63" s="1"/>
  <c r="AD65" i="63"/>
  <c r="AB65" i="63"/>
  <c r="AE65" i="63" s="1"/>
  <c r="W65" i="63"/>
  <c r="U65" i="63"/>
  <c r="T65" i="63" s="1"/>
  <c r="P65" i="63"/>
  <c r="N65" i="63"/>
  <c r="AK64" i="63"/>
  <c r="AI64" i="63"/>
  <c r="AL64" i="63" s="1"/>
  <c r="AD64" i="63"/>
  <c r="AB64" i="63"/>
  <c r="AE64" i="63" s="1"/>
  <c r="W64" i="63"/>
  <c r="U64" i="63"/>
  <c r="X64" i="63" s="1"/>
  <c r="P64" i="63"/>
  <c r="N64" i="63"/>
  <c r="AK63" i="63"/>
  <c r="AI63" i="63"/>
  <c r="AN63" i="63" s="1"/>
  <c r="AD63" i="63"/>
  <c r="AB63" i="63"/>
  <c r="AF63" i="63" s="1"/>
  <c r="W63" i="63"/>
  <c r="U63" i="63"/>
  <c r="Y63" i="63" s="1"/>
  <c r="P63" i="63"/>
  <c r="N63" i="63"/>
  <c r="Q63" i="63" s="1"/>
  <c r="R62" i="63"/>
  <c r="AK52" i="63"/>
  <c r="AI52" i="63"/>
  <c r="AN52" i="63" s="1"/>
  <c r="AD52" i="63"/>
  <c r="AB52" i="63"/>
  <c r="AA52" i="63" s="1"/>
  <c r="W52" i="63"/>
  <c r="U52" i="63"/>
  <c r="X52" i="63" s="1"/>
  <c r="P52" i="63"/>
  <c r="N52" i="63"/>
  <c r="R52" i="63" s="1"/>
  <c r="AK51" i="63"/>
  <c r="AI51" i="63"/>
  <c r="AM51" i="63" s="1"/>
  <c r="AD51" i="63"/>
  <c r="AB51" i="63"/>
  <c r="AC51" i="63" s="1"/>
  <c r="W51" i="63"/>
  <c r="U51" i="63"/>
  <c r="Y51" i="63" s="1"/>
  <c r="P51" i="63"/>
  <c r="N51" i="63"/>
  <c r="M51" i="63" s="1"/>
  <c r="AK50" i="63"/>
  <c r="AI50" i="63"/>
  <c r="AH50" i="63" s="1"/>
  <c r="AD50" i="63"/>
  <c r="AB50" i="63"/>
  <c r="AC50" i="63" s="1"/>
  <c r="W50" i="63"/>
  <c r="U50" i="63"/>
  <c r="Z50" i="63" s="1"/>
  <c r="P50" i="63"/>
  <c r="N50" i="63"/>
  <c r="Q50" i="63" s="1"/>
  <c r="AK49" i="63"/>
  <c r="AI49" i="63"/>
  <c r="AJ49" i="63" s="1"/>
  <c r="AD49" i="63"/>
  <c r="AB49" i="63"/>
  <c r="AE49" i="63" s="1"/>
  <c r="W49" i="63"/>
  <c r="U49" i="63"/>
  <c r="Y49" i="63" s="1"/>
  <c r="P49" i="63"/>
  <c r="N49" i="63"/>
  <c r="O49" i="63" s="1"/>
  <c r="AK38" i="63"/>
  <c r="AI38" i="63"/>
  <c r="AL38" i="63" s="1"/>
  <c r="AD38" i="63"/>
  <c r="AB38" i="63"/>
  <c r="AF38" i="63" s="1"/>
  <c r="W38" i="63"/>
  <c r="U38" i="63"/>
  <c r="V38" i="63" s="1"/>
  <c r="P38" i="63"/>
  <c r="N38" i="63"/>
  <c r="R38" i="63" s="1"/>
  <c r="AK37" i="63"/>
  <c r="AI37" i="63"/>
  <c r="AM37" i="63" s="1"/>
  <c r="AD37" i="63"/>
  <c r="AB37" i="63"/>
  <c r="AA37" i="63" s="1"/>
  <c r="W37" i="63"/>
  <c r="U37" i="63"/>
  <c r="V37" i="63" s="1"/>
  <c r="P37" i="63"/>
  <c r="N37" i="63"/>
  <c r="S37" i="63" s="1"/>
  <c r="AK36" i="63"/>
  <c r="AI36" i="63"/>
  <c r="AN36" i="63" s="1"/>
  <c r="AD36" i="63"/>
  <c r="AB36" i="63"/>
  <c r="AA36" i="63" s="1"/>
  <c r="W36" i="63"/>
  <c r="U36" i="63"/>
  <c r="X36" i="63" s="1"/>
  <c r="P36" i="63"/>
  <c r="N36" i="63"/>
  <c r="R36" i="63" s="1"/>
  <c r="AK35" i="63"/>
  <c r="AI35" i="63"/>
  <c r="AM35" i="63" s="1"/>
  <c r="AD35" i="63"/>
  <c r="AB35" i="63"/>
  <c r="AC35" i="63" s="1"/>
  <c r="W35" i="63"/>
  <c r="U35" i="63"/>
  <c r="Y35" i="63" s="1"/>
  <c r="P35" i="63"/>
  <c r="N35" i="63"/>
  <c r="M35" i="63" s="1"/>
  <c r="AK33" i="63"/>
  <c r="AI33" i="63"/>
  <c r="AH33" i="63" s="1"/>
  <c r="AD33" i="63"/>
  <c r="AB33" i="63"/>
  <c r="AC33" i="63" s="1"/>
  <c r="W33" i="63"/>
  <c r="U33" i="63"/>
  <c r="Z33" i="63" s="1"/>
  <c r="P33" i="63"/>
  <c r="N33" i="63"/>
  <c r="Q33" i="63" s="1"/>
  <c r="AK32" i="63"/>
  <c r="AI32" i="63"/>
  <c r="AJ32" i="63" s="1"/>
  <c r="AD32" i="63"/>
  <c r="AB32" i="63"/>
  <c r="AE32" i="63" s="1"/>
  <c r="W32" i="63"/>
  <c r="U32" i="63"/>
  <c r="Y32" i="63" s="1"/>
  <c r="P32" i="63"/>
  <c r="N32" i="63"/>
  <c r="O32" i="63" s="1"/>
  <c r="AK31" i="63"/>
  <c r="AI31" i="63"/>
  <c r="AJ31" i="63" s="1"/>
  <c r="AD31" i="63"/>
  <c r="AB31" i="63"/>
  <c r="AF31" i="63" s="1"/>
  <c r="W31" i="63"/>
  <c r="U31" i="63"/>
  <c r="T31" i="63" s="1"/>
  <c r="P31" i="63"/>
  <c r="N31" i="63"/>
  <c r="S31" i="63" s="1"/>
  <c r="AK30" i="63"/>
  <c r="AI30" i="63"/>
  <c r="AJ30" i="63" s="1"/>
  <c r="AD30" i="63"/>
  <c r="AB30" i="63"/>
  <c r="AG30" i="63" s="1"/>
  <c r="W30" i="63"/>
  <c r="U30" i="63"/>
  <c r="T30" i="63" s="1"/>
  <c r="P30" i="63"/>
  <c r="N30" i="63"/>
  <c r="Q30" i="63" s="1"/>
  <c r="L18" i="63"/>
  <c r="L17" i="63"/>
  <c r="L15" i="63"/>
  <c r="L14" i="63"/>
  <c r="L13" i="63"/>
  <c r="AK93" i="62"/>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AA45" i="64" l="1"/>
  <c r="AG44" i="64"/>
  <c r="M43" i="64"/>
  <c r="AH44" i="64"/>
  <c r="M44" i="64"/>
  <c r="R45" i="64"/>
  <c r="AH43" i="64"/>
  <c r="X44" i="64"/>
  <c r="Y44" i="64"/>
  <c r="AA44" i="64"/>
  <c r="Z45" i="64"/>
  <c r="Q45" i="64"/>
  <c r="S45" i="64"/>
  <c r="AC44" i="64"/>
  <c r="AF44" i="64"/>
  <c r="O44" i="64"/>
  <c r="AJ43" i="64"/>
  <c r="T43" i="64"/>
  <c r="Q44" i="64"/>
  <c r="T45" i="64"/>
  <c r="AG45" i="64"/>
  <c r="AL43" i="64"/>
  <c r="R44" i="64"/>
  <c r="AM44" i="64"/>
  <c r="M45" i="64"/>
  <c r="AH45" i="64"/>
  <c r="AM43" i="64"/>
  <c r="AN44" i="64"/>
  <c r="Y45" i="64"/>
  <c r="S38" i="64"/>
  <c r="O43" i="64"/>
  <c r="AE43" i="64"/>
  <c r="Z44" i="64"/>
  <c r="AJ45" i="64"/>
  <c r="AC43" i="64"/>
  <c r="V43" i="64"/>
  <c r="AH31" i="64"/>
  <c r="AC32" i="64"/>
  <c r="X43" i="64"/>
  <c r="AF43" i="64"/>
  <c r="AC45" i="64"/>
  <c r="Q43" i="64"/>
  <c r="Y43" i="64"/>
  <c r="AG43" i="64"/>
  <c r="T44" i="64"/>
  <c r="AJ44" i="64"/>
  <c r="V45" i="64"/>
  <c r="AL45" i="64"/>
  <c r="R43" i="64"/>
  <c r="AE45" i="64"/>
  <c r="AM45" i="64"/>
  <c r="AJ39" i="64"/>
  <c r="AH40" i="64"/>
  <c r="M41" i="64"/>
  <c r="O30" i="64"/>
  <c r="M31" i="64"/>
  <c r="Z31" i="64"/>
  <c r="M33" i="64"/>
  <c r="AE36" i="64"/>
  <c r="O31" i="64"/>
  <c r="AC31" i="64"/>
  <c r="R30" i="64"/>
  <c r="AG36" i="64"/>
  <c r="T35" i="64"/>
  <c r="R31" i="64"/>
  <c r="M30" i="64"/>
  <c r="S31" i="64"/>
  <c r="AM32" i="64"/>
  <c r="Z33" i="64"/>
  <c r="R38" i="64"/>
  <c r="M40" i="64"/>
  <c r="Q30" i="64"/>
  <c r="AJ30" i="64"/>
  <c r="AF32" i="64"/>
  <c r="V38" i="64"/>
  <c r="M39" i="64"/>
  <c r="AH39" i="64"/>
  <c r="Q40" i="64"/>
  <c r="AC33" i="64"/>
  <c r="AH32" i="64"/>
  <c r="AG33" i="64"/>
  <c r="X36" i="64"/>
  <c r="R40" i="64"/>
  <c r="Y36" i="64"/>
  <c r="Y38" i="64"/>
  <c r="X33" i="64"/>
  <c r="AA36" i="64"/>
  <c r="Z38" i="64"/>
  <c r="T39" i="64"/>
  <c r="V40" i="64"/>
  <c r="Z30" i="64"/>
  <c r="AL32" i="64"/>
  <c r="Y33" i="64"/>
  <c r="Q38" i="64"/>
  <c r="AM39" i="64"/>
  <c r="AM30" i="64"/>
  <c r="V35" i="64"/>
  <c r="AL36" i="64"/>
  <c r="X40" i="64"/>
  <c r="AJ40" i="64"/>
  <c r="O41" i="64"/>
  <c r="T30" i="64"/>
  <c r="AE30" i="64"/>
  <c r="AN30" i="64"/>
  <c r="AA32" i="64"/>
  <c r="Q33" i="64"/>
  <c r="AA33" i="64"/>
  <c r="AN33" i="64"/>
  <c r="AM36" i="64"/>
  <c r="T38" i="64"/>
  <c r="AG38" i="64"/>
  <c r="O39" i="64"/>
  <c r="Y40" i="64"/>
  <c r="AE41" i="64"/>
  <c r="AF30" i="64"/>
  <c r="R33" i="64"/>
  <c r="AA35" i="64"/>
  <c r="T36" i="64"/>
  <c r="AN36" i="64"/>
  <c r="AH38" i="64"/>
  <c r="Z40" i="64"/>
  <c r="AL40" i="64"/>
  <c r="Q41" i="64"/>
  <c r="AG41" i="64"/>
  <c r="AG30" i="64"/>
  <c r="S33" i="64"/>
  <c r="AM40" i="64"/>
  <c r="R41" i="64"/>
  <c r="X30" i="64"/>
  <c r="AH30" i="64"/>
  <c r="AA31" i="64"/>
  <c r="M32" i="64"/>
  <c r="AN32" i="64"/>
  <c r="V36" i="64"/>
  <c r="AF36" i="64"/>
  <c r="AJ38" i="64"/>
  <c r="AL39" i="64"/>
  <c r="AC40" i="64"/>
  <c r="Y30" i="64"/>
  <c r="AE32" i="64"/>
  <c r="AF33" i="64"/>
  <c r="S35" i="64"/>
  <c r="V32" i="64"/>
  <c r="AJ35" i="64"/>
  <c r="O36" i="64"/>
  <c r="AC39" i="64"/>
  <c r="T31" i="64"/>
  <c r="AJ31" i="64"/>
  <c r="O32" i="64"/>
  <c r="AH33" i="64"/>
  <c r="M35" i="64"/>
  <c r="AC35" i="64"/>
  <c r="AA38" i="64"/>
  <c r="V39" i="64"/>
  <c r="AH41" i="64"/>
  <c r="AL35" i="64"/>
  <c r="AE39" i="64"/>
  <c r="AA30" i="64"/>
  <c r="V31" i="64"/>
  <c r="AL31" i="64"/>
  <c r="Q32" i="64"/>
  <c r="Y32" i="64"/>
  <c r="T33" i="64"/>
  <c r="AJ33" i="64"/>
  <c r="O35" i="64"/>
  <c r="AE35" i="64"/>
  <c r="AM35" i="64"/>
  <c r="R36" i="64"/>
  <c r="AH36" i="64"/>
  <c r="M38" i="64"/>
  <c r="AC38" i="64"/>
  <c r="X39" i="64"/>
  <c r="AF39" i="64"/>
  <c r="AA41" i="64"/>
  <c r="X32" i="64"/>
  <c r="AE31" i="64"/>
  <c r="AM31" i="64"/>
  <c r="R32" i="64"/>
  <c r="Z32" i="64"/>
  <c r="X35" i="64"/>
  <c r="AF35" i="64"/>
  <c r="AN35" i="64"/>
  <c r="S36" i="64"/>
  <c r="AL38" i="64"/>
  <c r="Q39" i="64"/>
  <c r="Y39" i="64"/>
  <c r="AG39" i="64"/>
  <c r="AE40" i="64"/>
  <c r="AN41" i="64"/>
  <c r="AL41" i="64"/>
  <c r="X31" i="64"/>
  <c r="AF31" i="64"/>
  <c r="AL33" i="64"/>
  <c r="Q35" i="64"/>
  <c r="Y35" i="64"/>
  <c r="AE38" i="64"/>
  <c r="AM38" i="64"/>
  <c r="R39" i="64"/>
  <c r="AF40" i="64"/>
  <c r="AC41" i="64"/>
  <c r="AM41" i="64"/>
  <c r="X41" i="64"/>
  <c r="V41" i="64"/>
  <c r="Q36" i="64"/>
  <c r="Z41" i="64"/>
  <c r="O40" i="64"/>
  <c r="AG40" i="64"/>
  <c r="T41" i="64"/>
  <c r="O74" i="63"/>
  <c r="AC77" i="63"/>
  <c r="R56" i="63"/>
  <c r="M61" i="63"/>
  <c r="S70" i="63"/>
  <c r="Z71" i="63"/>
  <c r="O72" i="63"/>
  <c r="Z72" i="63"/>
  <c r="M73" i="63"/>
  <c r="X74" i="63"/>
  <c r="V75" i="63"/>
  <c r="AC76" i="63"/>
  <c r="AL76" i="63"/>
  <c r="S77" i="63"/>
  <c r="AF77" i="63"/>
  <c r="AC71" i="63"/>
  <c r="Q72" i="63"/>
  <c r="R74" i="63"/>
  <c r="AN74" i="63"/>
  <c r="AA75" i="63"/>
  <c r="V76" i="63"/>
  <c r="AE76" i="63"/>
  <c r="AN76" i="63"/>
  <c r="AG77" i="63"/>
  <c r="AA56" i="63"/>
  <c r="AH58" i="63"/>
  <c r="R61" i="63"/>
  <c r="R72" i="63"/>
  <c r="T73" i="63"/>
  <c r="S74" i="63"/>
  <c r="AA74" i="63"/>
  <c r="AF76" i="63"/>
  <c r="M77" i="63"/>
  <c r="Y77" i="63"/>
  <c r="AH77" i="63"/>
  <c r="Q74" i="63"/>
  <c r="AM76" i="63"/>
  <c r="AE71" i="63"/>
  <c r="Y76" i="63"/>
  <c r="Z77" i="63"/>
  <c r="T55" i="63"/>
  <c r="AF71" i="63"/>
  <c r="AH72" i="63"/>
  <c r="AN73" i="63"/>
  <c r="S75" i="63"/>
  <c r="Z76" i="63"/>
  <c r="AH76" i="63"/>
  <c r="AA77" i="63"/>
  <c r="V55" i="63"/>
  <c r="V60" i="63"/>
  <c r="AC70" i="63"/>
  <c r="V73" i="63"/>
  <c r="AH74" i="63"/>
  <c r="M75" i="63"/>
  <c r="AC75" i="63"/>
  <c r="X76" i="63"/>
  <c r="AJ70" i="63"/>
  <c r="AC73" i="63"/>
  <c r="Y56" i="63"/>
  <c r="M57" i="63"/>
  <c r="AA58" i="63"/>
  <c r="Z61" i="63"/>
  <c r="V70" i="63"/>
  <c r="AL70" i="63"/>
  <c r="Q71" i="63"/>
  <c r="T72" i="63"/>
  <c r="AJ72" i="63"/>
  <c r="O73" i="63"/>
  <c r="AE73" i="63"/>
  <c r="AL75" i="63"/>
  <c r="Q76" i="63"/>
  <c r="T77" i="63"/>
  <c r="AJ77" i="63"/>
  <c r="O71" i="63"/>
  <c r="X55" i="63"/>
  <c r="Z56" i="63"/>
  <c r="X60" i="63"/>
  <c r="AE70" i="63"/>
  <c r="AM70" i="63"/>
  <c r="R71" i="63"/>
  <c r="AC72" i="63"/>
  <c r="X73" i="63"/>
  <c r="AF73" i="63"/>
  <c r="AJ74" i="63"/>
  <c r="O75" i="63"/>
  <c r="AE75" i="63"/>
  <c r="AM75" i="63"/>
  <c r="R76" i="63"/>
  <c r="Y55" i="63"/>
  <c r="O56" i="63"/>
  <c r="AC58" i="63"/>
  <c r="Y60" i="63"/>
  <c r="X70" i="63"/>
  <c r="AF70" i="63"/>
  <c r="AN70" i="63"/>
  <c r="S71" i="63"/>
  <c r="V72" i="63"/>
  <c r="AL72" i="63"/>
  <c r="Q73" i="63"/>
  <c r="Y73" i="63"/>
  <c r="AG73" i="63"/>
  <c r="AC74" i="63"/>
  <c r="X75" i="63"/>
  <c r="AF75" i="63"/>
  <c r="AN75" i="63"/>
  <c r="S76" i="63"/>
  <c r="V77" i="63"/>
  <c r="AL77" i="63"/>
  <c r="AJ75" i="63"/>
  <c r="Z60" i="63"/>
  <c r="Q70" i="63"/>
  <c r="Y70" i="63"/>
  <c r="AE72" i="63"/>
  <c r="AM72" i="63"/>
  <c r="R73" i="63"/>
  <c r="AL74" i="63"/>
  <c r="Q75" i="63"/>
  <c r="Y75" i="63"/>
  <c r="AM77" i="63"/>
  <c r="O76" i="63"/>
  <c r="T54" i="63"/>
  <c r="Q56" i="63"/>
  <c r="AF58" i="63"/>
  <c r="S59" i="63"/>
  <c r="AA60" i="63"/>
  <c r="Q61" i="63"/>
  <c r="M54" i="63"/>
  <c r="AN57" i="63"/>
  <c r="AH60" i="63"/>
  <c r="S54" i="63"/>
  <c r="Q58" i="63"/>
  <c r="Z58" i="63"/>
  <c r="AL60" i="63"/>
  <c r="S61" i="63"/>
  <c r="AL55" i="63"/>
  <c r="S56" i="63"/>
  <c r="AJ57" i="63"/>
  <c r="R58" i="63"/>
  <c r="AM60" i="63"/>
  <c r="T61" i="63"/>
  <c r="AG61" i="63"/>
  <c r="AM55" i="63"/>
  <c r="T56" i="63"/>
  <c r="T57" i="63"/>
  <c r="S58" i="63"/>
  <c r="AN58" i="63"/>
  <c r="AA59" i="63"/>
  <c r="AE60" i="63"/>
  <c r="AN60" i="63"/>
  <c r="AH61" i="63"/>
  <c r="AN55" i="63"/>
  <c r="AL57" i="63"/>
  <c r="AF60" i="63"/>
  <c r="AJ55" i="63"/>
  <c r="AA54" i="63"/>
  <c r="AF55" i="63"/>
  <c r="V56" i="63"/>
  <c r="AH56" i="63"/>
  <c r="V58" i="63"/>
  <c r="AG60" i="63"/>
  <c r="Y61" i="63"/>
  <c r="AC54" i="63"/>
  <c r="V54" i="63"/>
  <c r="AL54" i="63"/>
  <c r="Q55" i="63"/>
  <c r="AJ56" i="63"/>
  <c r="O57" i="63"/>
  <c r="AE57" i="63"/>
  <c r="V59" i="63"/>
  <c r="AL59" i="63"/>
  <c r="Q60" i="63"/>
  <c r="AJ61" i="63"/>
  <c r="O60" i="63"/>
  <c r="O54" i="63"/>
  <c r="AE54" i="63"/>
  <c r="AM54" i="63"/>
  <c r="R55" i="63"/>
  <c r="AC56" i="63"/>
  <c r="X57" i="63"/>
  <c r="AF57" i="63"/>
  <c r="AJ58" i="63"/>
  <c r="O59" i="63"/>
  <c r="AE59" i="63"/>
  <c r="AM59" i="63"/>
  <c r="R60" i="63"/>
  <c r="AC61" i="63"/>
  <c r="O55" i="63"/>
  <c r="X54" i="63"/>
  <c r="AF54" i="63"/>
  <c r="AN54" i="63"/>
  <c r="S55" i="63"/>
  <c r="AA55" i="63"/>
  <c r="AL56" i="63"/>
  <c r="Q57" i="63"/>
  <c r="Y57" i="63"/>
  <c r="AG57" i="63"/>
  <c r="M58" i="63"/>
  <c r="X59" i="63"/>
  <c r="AF59" i="63"/>
  <c r="AN59" i="63"/>
  <c r="S60" i="63"/>
  <c r="V61" i="63"/>
  <c r="AL61" i="63"/>
  <c r="V57" i="63"/>
  <c r="Q54" i="63"/>
  <c r="Y54" i="63"/>
  <c r="AE56" i="63"/>
  <c r="AM56" i="63"/>
  <c r="R57" i="63"/>
  <c r="AL58" i="63"/>
  <c r="Q59" i="63"/>
  <c r="Y59" i="63"/>
  <c r="AG59" i="63"/>
  <c r="AE61" i="63"/>
  <c r="AM61" i="63"/>
  <c r="AJ54" i="63"/>
  <c r="AC57" i="63"/>
  <c r="AJ59" i="63"/>
  <c r="Z47" i="63"/>
  <c r="AG44" i="63"/>
  <c r="AH44" i="63"/>
  <c r="V44" i="63"/>
  <c r="AC43" i="63"/>
  <c r="AA44" i="63"/>
  <c r="M47" i="63"/>
  <c r="M46" i="63"/>
  <c r="O46" i="63"/>
  <c r="Q46" i="63"/>
  <c r="R46" i="63"/>
  <c r="AF46" i="63"/>
  <c r="AN46" i="63"/>
  <c r="AM45" i="63"/>
  <c r="AA47" i="63"/>
  <c r="AG46" i="63"/>
  <c r="AE46" i="63"/>
  <c r="AL45" i="63"/>
  <c r="AN45" i="63"/>
  <c r="AC45" i="63"/>
  <c r="Y44" i="63"/>
  <c r="AC47" i="63"/>
  <c r="AH41" i="63"/>
  <c r="Q44" i="63"/>
  <c r="Z44" i="63"/>
  <c r="M45" i="63"/>
  <c r="AH45" i="63"/>
  <c r="X46" i="63"/>
  <c r="AH46" i="63"/>
  <c r="R47" i="63"/>
  <c r="R44" i="63"/>
  <c r="Y46" i="63"/>
  <c r="S47" i="63"/>
  <c r="S44" i="63"/>
  <c r="Z46" i="63"/>
  <c r="AN41" i="63"/>
  <c r="T44" i="63"/>
  <c r="AM46" i="63"/>
  <c r="AH40" i="63"/>
  <c r="T45" i="63"/>
  <c r="AH47" i="63"/>
  <c r="V45" i="63"/>
  <c r="T47" i="63"/>
  <c r="AJ47" i="63"/>
  <c r="S67" i="63"/>
  <c r="AM40" i="63"/>
  <c r="AJ44" i="63"/>
  <c r="O45" i="63"/>
  <c r="AE45" i="63"/>
  <c r="AN40" i="63"/>
  <c r="M44" i="63"/>
  <c r="AC44" i="63"/>
  <c r="X45" i="63"/>
  <c r="AF45" i="63"/>
  <c r="AA46" i="63"/>
  <c r="V47" i="63"/>
  <c r="AL47" i="63"/>
  <c r="AL44" i="63"/>
  <c r="Q45" i="63"/>
  <c r="Y45" i="63"/>
  <c r="AG45" i="63"/>
  <c r="T46" i="63"/>
  <c r="AJ46" i="63"/>
  <c r="O47" i="63"/>
  <c r="AE47" i="63"/>
  <c r="AM47" i="63"/>
  <c r="AE44" i="63"/>
  <c r="AM44" i="63"/>
  <c r="R45" i="63"/>
  <c r="X47" i="63"/>
  <c r="AF47" i="63"/>
  <c r="AE40" i="63"/>
  <c r="M43" i="63"/>
  <c r="AH43" i="63"/>
  <c r="AF40" i="63"/>
  <c r="AE41" i="63"/>
  <c r="AJ67" i="63"/>
  <c r="R40" i="63"/>
  <c r="Q43" i="63"/>
  <c r="AE43" i="63"/>
  <c r="Y64" i="63"/>
  <c r="V65" i="63"/>
  <c r="Q67" i="63"/>
  <c r="R41" i="63"/>
  <c r="AC42" i="63"/>
  <c r="R43" i="63"/>
  <c r="AG43" i="63"/>
  <c r="AJ40" i="63"/>
  <c r="S41" i="63"/>
  <c r="S43" i="63"/>
  <c r="O40" i="63"/>
  <c r="AA50" i="63"/>
  <c r="M40" i="63"/>
  <c r="AC40" i="63"/>
  <c r="Z43" i="63"/>
  <c r="AA43" i="63"/>
  <c r="M42" i="63"/>
  <c r="S42" i="63"/>
  <c r="AF42" i="63"/>
  <c r="X42" i="63"/>
  <c r="AA42" i="63"/>
  <c r="AF41" i="63"/>
  <c r="M41" i="63"/>
  <c r="AG41" i="63"/>
  <c r="X41" i="63"/>
  <c r="O41" i="63"/>
  <c r="AA41" i="63"/>
  <c r="X63" i="63"/>
  <c r="T64" i="63"/>
  <c r="T68" i="63"/>
  <c r="V40" i="63"/>
  <c r="Y41" i="63"/>
  <c r="T42" i="63"/>
  <c r="AJ42" i="63"/>
  <c r="AM68" i="63"/>
  <c r="Z41" i="63"/>
  <c r="T43" i="63"/>
  <c r="AJ43" i="63"/>
  <c r="V64" i="63"/>
  <c r="AN68" i="63"/>
  <c r="X40" i="63"/>
  <c r="V42" i="63"/>
  <c r="AL42" i="63"/>
  <c r="AG63" i="63"/>
  <c r="Z68" i="63"/>
  <c r="Q40" i="63"/>
  <c r="Y40" i="63"/>
  <c r="AG40" i="63"/>
  <c r="T41" i="63"/>
  <c r="AJ41" i="63"/>
  <c r="O42" i="63"/>
  <c r="AE42" i="63"/>
  <c r="AM42" i="63"/>
  <c r="V43" i="63"/>
  <c r="AL43" i="63"/>
  <c r="Z40" i="63"/>
  <c r="AN42" i="63"/>
  <c r="AM43" i="63"/>
  <c r="AL41" i="63"/>
  <c r="Q42" i="63"/>
  <c r="Y42" i="63"/>
  <c r="X43" i="63"/>
  <c r="T37" i="63"/>
  <c r="AA65" i="63"/>
  <c r="AH68" i="63"/>
  <c r="AH66" i="63"/>
  <c r="AG38" i="63"/>
  <c r="M63" i="63"/>
  <c r="AA63" i="63"/>
  <c r="Z64" i="63"/>
  <c r="R67" i="63"/>
  <c r="AL66" i="63"/>
  <c r="O63" i="63"/>
  <c r="AC63" i="63"/>
  <c r="AM66" i="63"/>
  <c r="AF64" i="63"/>
  <c r="AN66" i="63"/>
  <c r="AA31" i="63"/>
  <c r="S63" i="63"/>
  <c r="AE63" i="63"/>
  <c r="M67" i="63"/>
  <c r="AL68" i="63"/>
  <c r="AG64" i="63"/>
  <c r="V66" i="63"/>
  <c r="Y65" i="63"/>
  <c r="AL65" i="63"/>
  <c r="Y67" i="63"/>
  <c r="AM67" i="63"/>
  <c r="V68" i="63"/>
  <c r="X66" i="63"/>
  <c r="Z67" i="63"/>
  <c r="Y66" i="63"/>
  <c r="AA64" i="63"/>
  <c r="AC65" i="63"/>
  <c r="Z66" i="63"/>
  <c r="O68" i="63"/>
  <c r="Q66" i="63"/>
  <c r="AE67" i="63"/>
  <c r="AG65" i="63"/>
  <c r="T67" i="63"/>
  <c r="R68" i="63"/>
  <c r="AE68" i="63"/>
  <c r="AM30" i="63"/>
  <c r="AA33" i="63"/>
  <c r="AN30" i="63"/>
  <c r="Y33" i="63"/>
  <c r="M52" i="63"/>
  <c r="T35" i="63"/>
  <c r="T51" i="63"/>
  <c r="M31" i="63"/>
  <c r="Y50" i="63"/>
  <c r="M36" i="63"/>
  <c r="AF30" i="63"/>
  <c r="X35" i="63"/>
  <c r="AN35" i="63"/>
  <c r="X51" i="63"/>
  <c r="AN51" i="63"/>
  <c r="AL32" i="63"/>
  <c r="AH30" i="63"/>
  <c r="AE31" i="63"/>
  <c r="Z32" i="63"/>
  <c r="Z35" i="63"/>
  <c r="X37" i="63"/>
  <c r="S38" i="63"/>
  <c r="Z49" i="63"/>
  <c r="Z51" i="63"/>
  <c r="AL35" i="63"/>
  <c r="AL51" i="63"/>
  <c r="Q31" i="63"/>
  <c r="AG31" i="63"/>
  <c r="R33" i="63"/>
  <c r="R50" i="63"/>
  <c r="AL49" i="63"/>
  <c r="R31" i="63"/>
  <c r="O36" i="63"/>
  <c r="AM36" i="63"/>
  <c r="O52" i="63"/>
  <c r="AM52" i="63"/>
  <c r="AL30" i="63"/>
  <c r="AH32" i="63"/>
  <c r="AH35" i="63"/>
  <c r="AH37" i="63"/>
  <c r="AH49" i="63"/>
  <c r="AH51" i="63"/>
  <c r="V30" i="63"/>
  <c r="AM32" i="63"/>
  <c r="S33" i="63"/>
  <c r="AE33" i="63"/>
  <c r="AC36" i="63"/>
  <c r="Y37" i="63"/>
  <c r="AL37" i="63"/>
  <c r="AM49" i="63"/>
  <c r="S50" i="63"/>
  <c r="AE50" i="63"/>
  <c r="AC52" i="63"/>
  <c r="O31" i="63"/>
  <c r="AN32" i="63"/>
  <c r="AF33" i="63"/>
  <c r="V35" i="63"/>
  <c r="AJ35" i="63"/>
  <c r="Q36" i="63"/>
  <c r="Z37" i="63"/>
  <c r="AN37" i="63"/>
  <c r="AN49" i="63"/>
  <c r="AF50" i="63"/>
  <c r="V51" i="63"/>
  <c r="AJ51" i="63"/>
  <c r="Q52" i="63"/>
  <c r="X30" i="63"/>
  <c r="AC31" i="63"/>
  <c r="T32" i="63"/>
  <c r="AF32" i="63"/>
  <c r="M33" i="63"/>
  <c r="AG33" i="63"/>
  <c r="S36" i="63"/>
  <c r="AE36" i="63"/>
  <c r="R37" i="63"/>
  <c r="M38" i="63"/>
  <c r="AA38" i="63"/>
  <c r="AM38" i="63"/>
  <c r="T49" i="63"/>
  <c r="AF49" i="63"/>
  <c r="M50" i="63"/>
  <c r="AG50" i="63"/>
  <c r="S52" i="63"/>
  <c r="AE52" i="63"/>
  <c r="Y30" i="63"/>
  <c r="AF36" i="63"/>
  <c r="AF52" i="63"/>
  <c r="Z30" i="63"/>
  <c r="V32" i="63"/>
  <c r="O33" i="63"/>
  <c r="AG36" i="63"/>
  <c r="O38" i="63"/>
  <c r="AC38" i="63"/>
  <c r="V49" i="63"/>
  <c r="O50" i="63"/>
  <c r="AG52" i="63"/>
  <c r="R30" i="63"/>
  <c r="Y36" i="63"/>
  <c r="Y52" i="63"/>
  <c r="X32" i="63"/>
  <c r="AJ37" i="63"/>
  <c r="Q38" i="63"/>
  <c r="AE38" i="63"/>
  <c r="X49" i="63"/>
  <c r="R64" i="63"/>
  <c r="Q64" i="63"/>
  <c r="O64" i="63"/>
  <c r="M64" i="63"/>
  <c r="S30" i="63"/>
  <c r="AA30" i="63"/>
  <c r="V31" i="63"/>
  <c r="AL31" i="63"/>
  <c r="Q32" i="63"/>
  <c r="AG32" i="63"/>
  <c r="T33" i="63"/>
  <c r="AJ33" i="63"/>
  <c r="O35" i="63"/>
  <c r="AE35" i="63"/>
  <c r="Z36" i="63"/>
  <c r="AH36" i="63"/>
  <c r="M37" i="63"/>
  <c r="AC37" i="63"/>
  <c r="X38" i="63"/>
  <c r="AN38" i="63"/>
  <c r="Q49" i="63"/>
  <c r="AG49" i="63"/>
  <c r="T50" i="63"/>
  <c r="AJ50" i="63"/>
  <c r="O51" i="63"/>
  <c r="AE51" i="63"/>
  <c r="Z52" i="63"/>
  <c r="AH52" i="63"/>
  <c r="AM31" i="63"/>
  <c r="R32" i="63"/>
  <c r="AF35" i="63"/>
  <c r="Y38" i="63"/>
  <c r="R49" i="63"/>
  <c r="AF51" i="63"/>
  <c r="S64" i="63"/>
  <c r="M30" i="63"/>
  <c r="AC30" i="63"/>
  <c r="X31" i="63"/>
  <c r="AN31" i="63"/>
  <c r="S32" i="63"/>
  <c r="AA32" i="63"/>
  <c r="V33" i="63"/>
  <c r="AL33" i="63"/>
  <c r="Q35" i="63"/>
  <c r="AG35" i="63"/>
  <c r="T36" i="63"/>
  <c r="AJ36" i="63"/>
  <c r="O37" i="63"/>
  <c r="AE37" i="63"/>
  <c r="Z38" i="63"/>
  <c r="AH38" i="63"/>
  <c r="S49" i="63"/>
  <c r="AA49" i="63"/>
  <c r="V50" i="63"/>
  <c r="AL50" i="63"/>
  <c r="Q51" i="63"/>
  <c r="AG51" i="63"/>
  <c r="T52" i="63"/>
  <c r="AJ52" i="63"/>
  <c r="O65" i="63"/>
  <c r="M65" i="63"/>
  <c r="S65" i="63"/>
  <c r="R65" i="63"/>
  <c r="Y31" i="63"/>
  <c r="AM33" i="63"/>
  <c r="R35" i="63"/>
  <c r="AF37" i="63"/>
  <c r="AM50" i="63"/>
  <c r="R51" i="63"/>
  <c r="AM63" i="63"/>
  <c r="AL63" i="63"/>
  <c r="AJ63" i="63"/>
  <c r="AH63" i="63"/>
  <c r="O30" i="63"/>
  <c r="AE30" i="63"/>
  <c r="Z31" i="63"/>
  <c r="AH31" i="63"/>
  <c r="M32" i="63"/>
  <c r="AC32" i="63"/>
  <c r="X33" i="63"/>
  <c r="AN33" i="63"/>
  <c r="S35" i="63"/>
  <c r="AA35" i="63"/>
  <c r="V36" i="63"/>
  <c r="AL36" i="63"/>
  <c r="Q37" i="63"/>
  <c r="AG37" i="63"/>
  <c r="T38" i="63"/>
  <c r="AJ38" i="63"/>
  <c r="M49" i="63"/>
  <c r="AC49" i="63"/>
  <c r="X50" i="63"/>
  <c r="AN50" i="63"/>
  <c r="S51" i="63"/>
  <c r="AA51" i="63"/>
  <c r="V52" i="63"/>
  <c r="AL52" i="63"/>
  <c r="Q65" i="63"/>
  <c r="AG66" i="63"/>
  <c r="AF66" i="63"/>
  <c r="AE66" i="63"/>
  <c r="AC66" i="63"/>
  <c r="AA66" i="63"/>
  <c r="AJ64" i="63"/>
  <c r="AH64" i="63"/>
  <c r="AN64" i="63"/>
  <c r="AM64" i="63"/>
  <c r="R63" i="63"/>
  <c r="Z63" i="63"/>
  <c r="AC64" i="63"/>
  <c r="X65" i="63"/>
  <c r="AF65" i="63"/>
  <c r="AN65" i="63"/>
  <c r="S66" i="63"/>
  <c r="V67" i="63"/>
  <c r="AL67" i="63"/>
  <c r="Q68" i="63"/>
  <c r="Y68" i="63"/>
  <c r="AG68" i="63"/>
  <c r="T63" i="63"/>
  <c r="Z65" i="63"/>
  <c r="AH65" i="63"/>
  <c r="M66" i="63"/>
  <c r="AF67" i="63"/>
  <c r="AN67" i="63"/>
  <c r="S68" i="63"/>
  <c r="AA68" i="63"/>
  <c r="AG67" i="63"/>
  <c r="V63" i="63"/>
  <c r="AJ65" i="63"/>
  <c r="O66" i="63"/>
  <c r="AC68" i="63"/>
  <c r="AA67" i="63"/>
  <c r="M93" i="62"/>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44" i="64" l="1"/>
  <c r="L45" i="64"/>
  <c r="L38" i="64"/>
  <c r="L31" i="64"/>
  <c r="L39" i="64"/>
  <c r="L41" i="64"/>
  <c r="L30" i="64"/>
  <c r="L33" i="64"/>
  <c r="L36" i="64"/>
  <c r="L32" i="64"/>
  <c r="L40" i="64"/>
  <c r="L35" i="64"/>
  <c r="L76" i="63"/>
  <c r="L77" i="63"/>
  <c r="L71" i="63"/>
  <c r="L72" i="63"/>
  <c r="L75" i="63"/>
  <c r="L73" i="63"/>
  <c r="L60" i="63"/>
  <c r="L55" i="63"/>
  <c r="L61" i="63"/>
  <c r="L56" i="63"/>
  <c r="L57" i="63"/>
  <c r="L59" i="63"/>
  <c r="L46" i="63"/>
  <c r="L45" i="63"/>
  <c r="L47" i="63"/>
  <c r="L42" i="63"/>
  <c r="L43" i="63"/>
  <c r="L67" i="63"/>
  <c r="L41" i="63"/>
  <c r="L66" i="63"/>
  <c r="L63" i="63"/>
  <c r="L65" i="63"/>
  <c r="L68" i="63"/>
  <c r="L64" i="63"/>
  <c r="L51" i="63"/>
  <c r="L35" i="63"/>
  <c r="L31" i="63"/>
  <c r="L52" i="63"/>
  <c r="L36" i="63"/>
  <c r="L33" i="63"/>
  <c r="L49" i="63"/>
  <c r="L32" i="63"/>
  <c r="L30" i="63"/>
  <c r="L37" i="63"/>
  <c r="L38" i="63"/>
  <c r="L50" i="63"/>
  <c r="L93" i="62"/>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62" a="1"/>
  <c r="C1" i="62" l="1"/>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63" a="1"/>
  <c r="C1" i="63"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87" i="7"/>
  <c r="L85" i="7"/>
  <c r="L88" i="7"/>
  <c r="L84" i="7"/>
  <c r="L89" i="7"/>
  <c r="L98" i="8"/>
  <c r="L94" i="8"/>
  <c r="L102" i="8"/>
  <c r="C9" i="8"/>
  <c r="L9" i="8" s="1"/>
  <c r="C8" i="8"/>
  <c r="L8" i="8" s="1"/>
  <c r="L4" i="8"/>
  <c r="C7" i="8" a="1"/>
  <c r="C7" i="8" s="1"/>
  <c r="L86" i="7"/>
  <c r="L90" i="7"/>
  <c r="C1" i="64" a="1"/>
  <c r="C1" i="64" l="1"/>
  <c r="B27" i="63"/>
  <c r="C27" i="63" s="1"/>
  <c r="L27" i="63" s="1"/>
  <c r="C11" i="63"/>
  <c r="L11" i="63" s="1"/>
  <c r="C16" i="63"/>
  <c r="L16" i="63" s="1"/>
  <c r="C10" i="63"/>
  <c r="L10" i="63" s="1"/>
  <c r="L1" i="63"/>
  <c r="B26" i="63"/>
  <c r="C26" i="63" s="1"/>
  <c r="L26" i="63" s="1"/>
  <c r="C12" i="63"/>
  <c r="L12" i="63" s="1"/>
  <c r="L98" i="62"/>
  <c r="C8" i="62"/>
  <c r="L8" i="62" s="1"/>
  <c r="C7" i="62" a="1"/>
  <c r="C7" i="62" s="1"/>
  <c r="L4" i="62"/>
  <c r="C9" i="62"/>
  <c r="L9" i="62" s="1"/>
  <c r="C19" i="61"/>
  <c r="L19" i="61" s="1"/>
  <c r="L7" i="61"/>
  <c r="C19" i="8"/>
  <c r="L19" i="8" s="1"/>
  <c r="L7" i="8"/>
  <c r="C1" i="7" a="1"/>
  <c r="C1" i="7" l="1"/>
  <c r="B26" i="64"/>
  <c r="C26" i="64" s="1"/>
  <c r="L26" i="64" s="1"/>
  <c r="L1" i="64"/>
  <c r="C12" i="64"/>
  <c r="L12" i="64" s="1"/>
  <c r="C10" i="64"/>
  <c r="L10" i="64" s="1"/>
  <c r="B27" i="64"/>
  <c r="C27" i="64" s="1"/>
  <c r="L27" i="64" s="1"/>
  <c r="C11" i="64"/>
  <c r="L11" i="64" s="1"/>
  <c r="C16" i="64"/>
  <c r="L16" i="64" s="1"/>
  <c r="L79" i="63"/>
  <c r="C7" i="63" a="1"/>
  <c r="C7" i="63" s="1"/>
  <c r="L4" i="63"/>
  <c r="C9" i="63"/>
  <c r="L9" i="63" s="1"/>
  <c r="C8" i="63"/>
  <c r="L8" i="63" s="1"/>
  <c r="L7" i="62"/>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L47" i="64" l="1"/>
  <c r="C9" i="64"/>
  <c r="L9" i="64" s="1"/>
  <c r="L4" i="64"/>
  <c r="C8" i="64"/>
  <c r="L8" i="64" s="1"/>
  <c r="C7" i="64" a="1"/>
  <c r="C7" i="64" s="1"/>
  <c r="L7" i="63"/>
  <c r="C19" i="63"/>
  <c r="L19" i="63"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L7" i="64" l="1"/>
  <c r="C19" i="64"/>
  <c r="L19" i="64"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B26" i="7" l="1"/>
  <c r="C26" i="7" s="1"/>
  <c r="L26" i="7" s="1"/>
  <c r="C12" i="7"/>
  <c r="L12" i="7" s="1"/>
  <c r="C10" i="7"/>
  <c r="L10" i="7" s="1"/>
  <c r="C1" i="36" a="1"/>
  <c r="C11" i="7" l="1"/>
  <c r="L11" i="7" s="1"/>
  <c r="C1" i="36"/>
  <c r="C11" i="36" s="1"/>
  <c r="L11" i="36" s="1"/>
  <c r="L1" i="7"/>
  <c r="C16" i="7"/>
  <c r="L16" i="7" s="1"/>
  <c r="B27" i="7"/>
  <c r="C27" i="7" s="1"/>
  <c r="L27" i="7" s="1"/>
  <c r="C10" i="36" l="1"/>
  <c r="L10" i="36" s="1"/>
  <c r="B27" i="36"/>
  <c r="C27" i="36" s="1"/>
  <c r="L27" i="36" s="1"/>
  <c r="B26" i="36"/>
  <c r="C26" i="36" s="1"/>
  <c r="L26" i="36" s="1"/>
  <c r="L1" i="36"/>
  <c r="L4" i="36" s="1"/>
  <c r="C8" i="7"/>
  <c r="L8" i="7" s="1"/>
  <c r="L92" i="7"/>
  <c r="C7" i="7" a="1"/>
  <c r="C7" i="7" s="1"/>
  <c r="L4" i="7"/>
  <c r="C9" i="7"/>
  <c r="L9" i="7" s="1"/>
  <c r="C16" i="36"/>
  <c r="L16" i="36" s="1"/>
  <c r="C12" i="36"/>
  <c r="L12" i="36" s="1"/>
  <c r="C8" i="36" l="1"/>
  <c r="L8" i="36" s="1"/>
  <c r="C9" i="36"/>
  <c r="L9" i="36" s="1"/>
  <c r="L102" i="36"/>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6E23F8-64E9-4842-937C-343F30A4A834}">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48379CA-5F5E-489D-B0CE-A2F57E5F1D3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<sst xmlns="http://schemas.openxmlformats.org/spreadsheetml/2006/main" count="5733" uniqueCount="1236">
  <si>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</si>
  <si>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</si>
  <si>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</si>
  <si>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</si>
  <si>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</si>
  <si>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</si>
  <si>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</si>
  <si>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</si>
  <si>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</si>
  <si>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</si>
  <si>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</si>
  <si>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</si>
  <si>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</si>
  <si>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</si>
  <si>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</si>
  <si>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</si>
  <si>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</si>
  <si>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</si>
  <si>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</si>
  <si>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</si>
  <si>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</si>
  <si>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</si>
  <si>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</si>
  <si>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</si>
  <si>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</si>
  <si>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</si>
  <si>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</si>
  <si>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</si>
  <si>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</si>
  <si>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</si>
  <si>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</si>
  <si>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</si>
  <si>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</si>
  <si>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</si>
  <si>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</si>
  <si>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</si>
  <si>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</si>
  <si>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</si>
  <si>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</si>
  <si>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</si>
  <si>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</si>
  <si>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</si>
  <si>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</si>
  <si>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</si>
  <si>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</si>
  <si>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</si>
  <si>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</si>
  <si>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</si>
  <si>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</si>
  <si>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</si>
  <si>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</si>
  <si>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</si>
  <si>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</si>
  <si>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</si>
  <si>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</si>
  <si>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</si>
  <si>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</si>
  <si>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</si>
  <si>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</si>
  <si>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</si>
  <si>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</si>
  <si>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</si>
  <si>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</si>
  <si>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</si>
  <si>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</si>
  <si>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</si>
  <si>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</si>
  <si>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</si>
  <si>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</si>
  <si>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</si>
  <si>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</si>
  <si>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</si>
  <si>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</si>
  <si>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</si>
  <si>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</si>
  <si>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</si>
  <si>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</si>
  <si>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</si>
  <si>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</si>
  <si>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</si>
  <si>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</si>
  <si>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</si>
  <si>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</si>
  <si>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</si>
  <si>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</si>
  <si>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</si>
  <si>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</si>
  <si>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</si>
  <si>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</si>
  <si>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</si>
  <si>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</si>
  <si>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</si>
  <si>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</si>
  <si>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</si>
  <si>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</si>
  <si>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</si>
  <si>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</si>
  <si>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</si>
  <si>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</si>
  <si>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</si>
  <si>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</si>
  <si>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</si>
  <si>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</si>
  <si>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</si>
  <si>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</si>
  <si>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</si>
  <si>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</si>
  <si>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</si>
  <si>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</si>
  <si>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</si>
  <si>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</si>
  <si>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</si>
  <si>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</si>
  <si>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</si>
  <si>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</si>
  <si>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</si>
  <si>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</si>
  <si>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</si>
  <si>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</si>
  <si>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</si>
  <si>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</si>
  <si>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</si>
  <si>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</si>
  <si>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</si>
  <si>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</si>
  <si>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</si>
  <si>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</si>
  <si>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</si>
  <si>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</si>
  <si>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</si>
  <si>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</si>
  <si>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</si>
  <si>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</si>
  <si>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</si>
  <si>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</si>
  <si>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</si>
  <si>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</si>
  <si>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</si>
  <si>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</si>
  <si>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</si>
  <si>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</si>
  <si>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</si>
  <si>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</si>
  <si>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</si>
  <si>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</si>
  <si>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</si>
  <si>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</si>
  <si>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</si>
  <si>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</si>
  <si>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</si>
  <si>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</si>
  <si>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</si>
  <si>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</si>
  <si>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</si>
  <si>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</si>
  <si>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</si>
  <si>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</si>
  <si>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</si>
  <si>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</si>
  <si>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</si>
  <si>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</si>
  <si>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</si>
  <si>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</si>
  <si>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</si>
  <si>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</si>
  <si>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</si>
  <si>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</si>
  <si>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</si>
  <si>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</si>
  <si>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</si>
  <si>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</si>
  <si>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</si>
  <si>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</si>
  <si>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</si>
  <si>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</si>
  <si>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</si>
  <si>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</si>
  <si>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</si>
  <si>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</si>
  <si>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</si>
  <si>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</si>
  <si>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</si>
  <si>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</si>
  <si>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</si>
  <si>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</si>
  <si>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</si>
  <si>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</si>
  <si>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</si>
  <si>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</si>
  <si>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</si>
  <si>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</si>
  <si>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</si>
  <si>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</si>
  <si>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</si>
  <si>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</si>
  <si>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</si>
  <si>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</si>
  <si>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</si>
  <si>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</si>
  <si>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</si>
  <si>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</si>
  <si>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</si>
  <si>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</si>
  <si>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</si>
  <si>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</si>
  <si>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</si>
  <si>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</si>
  <si>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</si>
  <si>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</si>
  <si>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</si>
  <si>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</si>
  <si>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</si>
  <si>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</si>
  <si>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</si>
  <si>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</si>
  <si>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</si>
  <si>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</si>
  <si>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</si>
  <si>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</si>
  <si>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</si>
  <si>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</si>
  <si>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</si>
  <si>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</si>
  <si>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</si>
  <si>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</si>
  <si>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</si>
  <si>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</si>
  <si>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</si>
  <si>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</si>
  <si>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</si>
  <si>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</si>
  <si>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</si>
  <si>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</si>
  <si>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</si>
  <si>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</si>
  <si>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</si>
  <si>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</si>
  <si>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</si>
  <si>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</si>
  <si>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</si>
  <si>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</si>
  <si>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</si>
  <si>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</si>
  <si>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</si>
  <si>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</si>
  <si>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</si>
  <si>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</si>
  <si>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</si>
  <si>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</si>
  <si>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</si>
  <si>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</si>
  <si>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</si>
  <si>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</si>
  <si>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</si>
  <si>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</si>
  <si>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</si>
  <si>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</si>
  <si>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</si>
  <si>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</si>
  <si>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</si>
  <si>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</si>
  <si>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</si>
  <si>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</si>
  <si>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</si>
  <si>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</si>
  <si>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</si>
  <si>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</si>
  <si>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</si>
  <si>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</si>
  <si>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</si>
  <si>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</si>
  <si>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</si>
  <si>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</si>
  <si>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</si>
  <si>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</si>
  <si>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</si>
  <si>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</si>
  <si>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</si>
  <si>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</si>
  <si>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</si>
  <si>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</si>
  <si>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</si>
  <si>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</si>
  <si>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</si>
  <si>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</si>
  <si>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</si>
  <si>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</si>
  <si>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</si>
  <si>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</si>
  <si>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</si>
  <si>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</si>
  <si>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</si>
  <si>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</si>
  <si>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</si>
  <si>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</si>
  <si>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</si>
  <si>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</si>
  <si>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</si>
  <si>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</si>
  <si>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</si>
  <si>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</si>
  <si>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</si>
  <si>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</si>
  <si>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</si>
  <si>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</si>
  <si>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</si>
  <si>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</si>
  <si>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</si>
  <si>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</si>
  <si>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</si>
  <si>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</si>
  <si>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</si>
  <si>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</si>
  <si>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</si>
  <si>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</si>
  <si>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</si>
  <si>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</si>
  <si>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</si>
  <si>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</si>
  <si>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</si>
  <si>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</si>
  <si>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</si>
  <si>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</si>
  <si>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</si>
  <si>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</si>
  <si>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</si>
  <si>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</si>
  <si>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</si>
  <si>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</si>
  <si>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</si>
  <si>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</si>
  <si>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</si>
  <si>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</si>
  <si>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</si>
  <si>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</si>
  <si>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</si>
  <si>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</si>
  <si>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</si>
  <si>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</si>
  <si>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</si>
  <si>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</si>
  <si>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</si>
  <si>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</si>
  <si>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</si>
  <si>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</si>
  <si>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</si>
  <si>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</si>
  <si>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</si>
  <si>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</si>
  <si>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</si>
  <si>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</si>
  <si>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</si>
  <si>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</si>
  <si>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</si>
  <si>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</si>
  <si>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</si>
  <si>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</si>
  <si>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</si>
  <si>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</si>
  <si>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</si>
  <si>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</si>
  <si>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</si>
  <si>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</si>
  <si>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</si>
  <si>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</si>
  <si>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</si>
  <si>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</si>
  <si>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</si>
  <si>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</si>
  <si>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</si>
  <si>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</si>
  <si>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</si>
  <si>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</si>
  <si>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</si>
  <si>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</si>
  <si>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</si>
  <si>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</si>
  <si>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</si>
  <si>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</si>
  <si>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</si>
  <si>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</si>
  <si>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</si>
  <si>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</si>
  <si>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</si>
  <si>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</si>
  <si>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</si>
  <si>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</si>
  <si>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</si>
  <si>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</si>
  <si>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</si>
  <si>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</si>
  <si>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</si>
  <si>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</si>
  <si>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</si>
  <si>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</si>
  <si>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</si>
  <si>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</si>
  <si>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</si>
  <si>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</si>
  <si>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</si>
  <si>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</si>
  <si>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</si>
  <si>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</si>
  <si>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</si>
  <si>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</si>
  <si>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</si>
  <si>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</si>
  <si>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</si>
  <si>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</si>
  <si>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</si>
  <si>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</si>
  <si>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</si>
  <si>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</si>
  <si>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</si>
  <si>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</si>
  <si>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</si>
  <si>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</si>
  <si>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</si>
  <si>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</si>
  <si>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</si>
  <si>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</si>
  <si>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</si>
  <si>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</si>
  <si>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</si>
  <si>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</si>
  <si>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</si>
  <si>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</si>
  <si>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</si>
  <si>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</si>
  <si>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</si>
  <si>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</si>
  <si>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</si>
  <si>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</si>
  <si>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</si>
  <si>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</si>
  <si>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</si>
  <si>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</si>
  <si>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</si>
  <si>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</si>
  <si>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</si>
  <si>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</si>
  <si>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</si>
  <si>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</si>
  <si>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</si>
  <si>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</si>
  <si>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</si>
  <si>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</si>
  <si>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</si>
  <si>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</si>
  <si>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</si>
  <si>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</si>
  <si>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</si>
  <si>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</si>
  <si>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</si>
  <si>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</si>
  <si>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</si>
  <si>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</si>
  <si>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</si>
  <si>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</si>
  <si>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</si>
  <si>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</si>
  <si>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</si>
  <si>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</si>
  <si>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</si>
  <si>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</si>
  <si>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</si>
  <si>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</si>
  <si>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</si>
  <si>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</si>
  <si>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</si>
  <si>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</si>
  <si>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</si>
  <si>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</si>
  <si>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</si>
  <si>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</si>
  <si>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</si>
  <si>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</si>
  <si>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</si>
  <si>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</si>
  <si>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</si>
  <si>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</si>
  <si>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</si>
  <si>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</si>
  <si>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</si>
  <si>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</si>
  <si>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</si>
  <si>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</si>
  <si>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</si>
  <si>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</si>
  <si>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</si>
  <si>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</si>
  <si>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</si>
  <si>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</si>
  <si>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</si>
  <si>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</si>
  <si>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</si>
  <si>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</si>
  <si>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</si>
  <si>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</si>
  <si>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</si>
  <si>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</si>
  <si>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</si>
  <si>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</si>
  <si>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</si>
  <si>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</si>
  <si>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</si>
  <si>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</si>
  <si>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</si>
  <si>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</si>
  <si>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</si>
  <si>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</si>
  <si>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</si>
  <si>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</si>
  <si>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</si>
  <si>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</si>
  <si>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</si>
  <si>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</si>
  <si>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</si>
  <si>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</si>
  <si>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</si>
  <si>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</si>
  <si>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</si>
  <si>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</si>
  <si>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</si>
  <si>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</si>
  <si>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</si>
  <si>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</si>
  <si>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</si>
  <si>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</si>
  <si>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</si>
  <si>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</si>
  <si>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</si>
  <si>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</si>
  <si>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</si>
  <si>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</si>
  <si>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</si>
  <si>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</si>
  <si>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</si>
  <si>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</si>
  <si>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</si>
  <si>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</si>
  <si>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</si>
  <si>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</si>
  <si>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</si>
  <si>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</si>
  <si>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</si>
  <si>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</si>
  <si>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</si>
  <si>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</si>
  <si>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</si>
  <si>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</si>
  <si>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</si>
  <si>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</si>
  <si>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</si>
  <si>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</si>
  <si>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</si>
  <si>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</si>
  <si>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</si>
  <si>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</si>
  <si>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</si>
  <si>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</si>
  <si>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</si>
  <si>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</si>
  <si>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</si>
  <si>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</si>
  <si>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</si>
  <si>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</si>
  <si>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</si>
  <si>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</si>
  <si>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</si>
  <si>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</si>
  <si>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</si>
  <si>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</si>
  <si>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</si>
  <si>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</si>
  <si>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</si>
  <si>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</si>
  <si>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</si>
  <si>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</si>
  <si>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</si>
  <si>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</si>
  <si>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</si>
  <si>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</si>
  <si>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</si>
  <si>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</si>
  <si>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</si>
  <si>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</si>
  <si>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</si>
  <si>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</si>
  <si>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</si>
  <si>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</si>
  <si>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</si>
  <si>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</si>
  <si>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</si>
  <si>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</si>
  <si>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</si>
  <si>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</si>
  <si>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</si>
  <si>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</si>
  <si>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</si>
  <si>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</si>
  <si>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</si>
  <si>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</si>
  <si>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</si>
  <si>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</si>
  <si>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</si>
  <si>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</si>
  <si>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</si>
  <si>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</si>
  <si>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</si>
  <si>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</si>
  <si>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</si>
  <si>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</si>
  <si>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</si>
  <si>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</si>
  <si>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</si>
  <si>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</si>
  <si>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</si>
  <si>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</si>
  <si>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</si>
  <si>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</si>
  <si>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</si>
  <si>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</si>
  <si>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</si>
  <si>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</si>
  <si>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</si>
  <si>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</si>
  <si>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</si>
  <si>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</si>
  <si>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</si>
  <si>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</si>
  <si>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</si>
  <si>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</si>
  <si>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</si>
  <si>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</si>
  <si>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</si>
  <si>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</si>
  <si>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</si>
  <si>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</si>
  <si>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</si>
  <si>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</si>
  <si>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</si>
  <si>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</si>
  <si>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</si>
  <si>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</si>
  <si>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</si>
  <si>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</si>
  <si>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</si>
  <si>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</si>
  <si>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</si>
  <si>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</si>
  <si>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</si>
  <si>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</si>
  <si>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</si>
  <si>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</si>
  <si>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</si>
  <si>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</si>
  <si>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</si>
  <si>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</si>
  <si>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</si>
  <si>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</si>
  <si>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</si>
  <si>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</si>
  <si>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</si>
  <si>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</si>
  <si>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</si>
  <si>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</si>
  <si>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</si>
  <si>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</si>
  <si>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</si>
  <si>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</si>
  <si>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</si>
  <si>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</si>
  <si>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</si>
  <si>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</si>
  <si>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</si>
  <si>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</si>
  <si>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</si>
  <si>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</si>
  <si>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</si>
  <si>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</si>
  <si>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</si>
  <si>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</si>
  <si>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</si>
  <si>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</si>
  <si>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</si>
  <si>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</si>
  <si>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</si>
  <si>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</si>
  <si>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</si>
  <si>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</si>
  <si>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</si>
  <si>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</si>
  <si>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</si>
  <si>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</si>
  <si>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</si>
  <si>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</si>
  <si>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</si>
  <si>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</si>
  <si>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</si>
  <si>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</si>
  <si>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</si>
  <si>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</si>
  <si>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</si>
  <si>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</si>
  <si>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</si>
  <si>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</si>
  <si>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</si>
  <si>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</si>
  <si>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</si>
  <si>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</si>
  <si>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</si>
  <si>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</si>
  <si>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</si>
  <si>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</si>
  <si>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</si>
  <si>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</si>
  <si>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</si>
  <si>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</si>
  <si>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</si>
  <si>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</si>
  <si>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</si>
  <si>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</si>
  <si>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</si>
  <si>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</si>
  <si>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</si>
  <si>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</si>
  <si>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</si>
  <si>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</si>
  <si>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</si>
  <si>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</si>
  <si>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</si>
  <si>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</si>
  <si>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</si>
  <si>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</si>
  <si>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</si>
  <si>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</si>
  <si>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</si>
  <si>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</si>
  <si>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</si>
  <si>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</si>
  <si>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</si>
  <si>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</si>
  <si>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</si>
  <si>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</si>
  <si>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</si>
  <si>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</si>
  <si>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</si>
  <si>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</si>
  <si>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</si>
  <si>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</si>
  <si>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</si>
  <si>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</si>
  <si>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</si>
  <si>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</si>
  <si>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</si>
  <si>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</si>
  <si>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</si>
  <si>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</si>
  <si>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</si>
  <si>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</si>
  <si>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</si>
  <si>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</si>
  <si>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</si>
  <si>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</si>
  <si>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</si>
  <si>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</si>
  <si>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</si>
  <si>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</si>
  <si>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</si>
  <si>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</si>
  <si>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</si>
  <si>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</si>
  <si>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</si>
  <si>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</si>
  <si>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</si>
  <si>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</si>
  <si>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</si>
  <si>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</si>
  <si>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</si>
  <si>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</si>
  <si>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</si>
  <si>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</si>
  <si>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</si>
  <si>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</si>
  <si>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</si>
  <si>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</si>
  <si>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</si>
  <si>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</si>
  <si>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</si>
  <si>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</si>
  <si>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</si>
  <si>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</si>
  <si>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</si>
  <si>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</si>
  <si>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</si>
  <si>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</si>
  <si>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</si>
  <si>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</si>
  <si>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</si>
  <si>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</si>
  <si>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</si>
  <si>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</si>
  <si>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</si>
  <si>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</si>
  <si>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</si>
  <si>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</si>
  <si>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</si>
  <si>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</si>
  <si>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</si>
  <si>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</si>
  <si>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</si>
  <si>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</si>
  <si>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</si>
  <si>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</si>
  <si>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</si>
  <si>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</si>
  <si>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</si>
  <si>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</si>
  <si>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</si>
  <si>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</si>
  <si>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</si>
  <si>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</si>
  <si>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</si>
  <si>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</si>
  <si>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</si>
  <si>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</si>
  <si>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</si>
  <si>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</si>
  <si>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</si>
  <si>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</si>
  <si>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</si>
  <si>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</si>
  <si>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</si>
  <si>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</si>
  <si>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</si>
  <si>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</si>
  <si>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</si>
  <si>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</si>
  <si>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</si>
  <si>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</si>
  <si>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</si>
  <si>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</si>
  <si>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</si>
  <si>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</si>
  <si>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</si>
  <si>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</si>
  <si>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</si>
  <si>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</si>
  <si>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</si>
  <si>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</si>
  <si>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</si>
  <si>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</si>
  <si>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</si>
  <si>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</si>
  <si>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</si>
  <si>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</si>
  <si>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</si>
  <si>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</si>
  <si>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</si>
  <si>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</si>
  <si>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</si>
  <si>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</si>
  <si>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</si>
  <si>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</si>
  <si>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</si>
  <si>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</si>
  <si>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</si>
  <si>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</si>
  <si>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</si>
  <si>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</si>
  <si>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</si>
  <si>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</si>
  <si>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</si>
  <si>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</si>
  <si>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</si>
  <si>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</si>
  <si>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</si>
  <si>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</si>
  <si>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</si>
  <si>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</si>
  <si>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</si>
  <si>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</si>
  <si>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</si>
  <si>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</si>
  <si>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</si>
  <si>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</si>
  <si>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</si>
  <si>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</si>
  <si>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</si>
  <si>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</si>
  <si>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</si>
  <si>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</si>
  <si>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</si>
  <si>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</si>
  <si>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</si>
  <si>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</si>
  <si>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</si>
  <si>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</si>
  <si>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</si>
  <si>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</si>
  <si>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</si>
  <si>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</si>
  <si>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</si>
  <si>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</si>
  <si>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</si>
  <si>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</si>
  <si>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</si>
  <si>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</si>
  <si>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</si>
  <si>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</si>
  <si>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</si>
  <si>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</si>
  <si>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</si>
  <si>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</si>
  <si>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</si>
  <si>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</si>
  <si>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</si>
  <si>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</si>
  <si>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</si>
  <si>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</si>
  <si>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</si>
  <si>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</si>
  <si>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</si>
  <si>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</si>
  <si>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</si>
  <si>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</si>
  <si>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</si>
  <si>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</si>
  <si>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</si>
  <si>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</si>
  <si>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</si>
  <si>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</si>
  <si>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</si>
  <si>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</si>
  <si>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</si>
  <si>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</si>
  <si>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</si>
  <si>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</si>
  <si>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</si>
  <si>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</si>
  <si>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</si>
  <si>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</si>
  <si>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</si>
  <si>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</si>
  <si>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</si>
  <si>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</si>
  <si>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</si>
  <si>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</si>
  <si>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</si>
  <si>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</si>
  <si>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</si>
  <si>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</si>
  <si>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</si>
  <si>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</si>
  <si>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</si>
  <si>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</si>
  <si>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</si>
  <si>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</si>
  <si>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</si>
  <si>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</si>
  <si>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</si>
  <si>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</si>
  <si>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</si>
  <si>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</si>
  <si>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</si>
  <si>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</si>
  <si>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</si>
  <si>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</si>
  <si>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</si>
  <si>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</si>
  <si>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</si>
  <si>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</si>
  <si>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</si>
  <si>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</si>
  <si>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</si>
  <si>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</si>
  <si>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</si>
  <si>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</si>
  <si>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</si>
  <si>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</si>
  <si>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</si>
  <si>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</si>
  <si>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</si>
  <si>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</si>
  <si>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</si>
  <si>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</si>
  <si>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</si>
  <si>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</si>
  <si>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</si>
  <si>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</si>
  <si>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</si>
  <si>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</si>
  <si>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</si>
  <si>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</si>
  <si>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</si>
  <si>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</si>
  <si>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</si>
  <si>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</si>
  <si>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</si>
  <si>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</si>
  <si>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</si>
  <si>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</si>
  <si>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</si>
  <si>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</si>
  <si>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</si>
  <si>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</si>
  <si>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</si>
  <si>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</si>
  <si>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</si>
  <si>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</si>
  <si>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</si>
  <si>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</si>
  <si>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</si>
  <si>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</si>
  <si>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</si>
  <si>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</si>
  <si>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</si>
  <si>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</si>
  <si>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</si>
  <si>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</si>
  <si>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</si>
  <si>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</si>
  <si>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</si>
  <si>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</si>
  <si>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</si>
  <si>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</si>
  <si>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</si>
  <si>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</si>
  <si>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</si>
  <si>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</si>
  <si>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</si>
  <si>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</si>
  <si>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</si>
  <si>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</si>
  <si>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</si>
  <si>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</si>
  <si>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</si>
  <si>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</si>
  <si>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</si>
  <si>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</si>
  <si>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</si>
  <si>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</si>
  <si>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</si>
  <si>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</si>
  <si>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</si>
  <si>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</si>
  <si>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</si>
  <si>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</si>
  <si>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</si>
  <si>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</si>
  <si>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</si>
  <si>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</si>
  <si>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</si>
  <si>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</si>
  <si>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</si>
  <si>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</si>
  <si>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</si>
  <si>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</si>
  <si>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</si>
  <si>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</si>
  <si>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</si>
  <si>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</si>
  <si>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</si>
  <si>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</si>
  <si>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</si>
  <si>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</si>
  <si>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</si>
  <si>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</si>
  <si>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</si>
  <si>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</si>
  <si>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</si>
  <si>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</si>
  <si>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</si>
  <si>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</si>
  <si>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</si>
  <si>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</si>
  <si>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</si>
  <si>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</si>
  <si>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</si>
  <si>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</si>
  <si>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</si>
  <si>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</si>
  <si>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</si>
  <si>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</si>
  <si>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</si>
  <si>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</si>
  <si>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</si>
  <si>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</si>
  <si>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</si>
  <si>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</si>
  <si>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</si>
  <si>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</si>
  <si>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</si>
  <si>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</si>
  <si>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</si>
  <si>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</si>
  <si>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</si>
  <si>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</si>
  <si>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</si>
  <si>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</si>
  <si>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</si>
  <si>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</si>
  <si>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</si>
  <si>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</si>
  <si>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</si>
  <si>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</si>
  <si>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</si>
  <si>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</si>
  <si>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</si>
  <si>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</si>
  <si>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</si>
  <si>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</si>
  <si>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</si>
  <si>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</si>
  <si>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</si>
  <si>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</si>
  <si>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</si>
  <si>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</si>
  <si>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</si>
  <si>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</si>
  <si>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</si>
  <si>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</si>
  <si>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</si>
  <si>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</si>
  <si>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</si>
  <si>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</si>
  <si>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</si>
  <si>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</si>
  <si>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</si>
  <si>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</si>
  <si>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</si>
  <si>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</si>
  <si>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</si>
  <si>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</si>
  <si>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</si>
  <si>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</si>
  <si>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</si>
  <si>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</si>
  <si>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</si>
  <si>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</si>
  <si>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</si>
  <si>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</si>
  <si>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</si>
  <si>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</si>
  <si>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</si>
  <si>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</si>
  <si>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</si>
  <si>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</si>
  <si>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</si>
  <si>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</si>
  <si>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</si>
  <si>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</si>
  <si>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</si>
  <si>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</si>
  <si>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</si>
  <si>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</si>
  <si>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</si>
  <si>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</si>
  <si>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</si>
  <si>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</si>
  <si>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</si>
  <si>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</si>
  <si>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</si>
  <si>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</si>
  <si>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</si>
  <si>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</si>
  <si>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</si>
  <si>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</si>
  <si>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</si>
  <si>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</si>
  <si>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</si>
  <si>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</si>
  <si>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</si>
  <si>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</si>
  <si>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</si>
  <si>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</si>
  <si>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</si>
  <si>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</si>
  <si>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</si>
  <si>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</si>
  <si>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</si>
  <si>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</si>
  <si>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</si>
  <si>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</si>
  <si>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</si>
  <si>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</si>
  <si>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</si>
  <si>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</si>
  <si>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</si>
  <si>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</si>
  <si>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</si>
  <si>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</si>
  <si>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</si>
  <si>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</si>
  <si>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</si>
  <si>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</si>
  <si>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</si>
  <si>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</si>
  <si>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</si>
  <si>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</si>
  <si>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</si>
  <si>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</si>
  <si>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</si>
  <si>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</si>
  <si>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</si>
  <si>
    <t>Espada, espada, bruñida para matar.</t>
  </si>
  <si>
    <t>ESPADA, ESPADA, BRUÑIDA PARA MATAR.</t>
  </si>
  <si>
    <t>María, María, madre de Dios.</t>
  </si>
  <si>
    <t>MARÍA, MARÍA, MADRE DE DIOS.</t>
  </si>
  <si>
    <t>Grita, hijo de hombre,</t>
  </si>
  <si>
    <t>grita, hijo de hombre:</t>
  </si>
  <si>
    <t>la espada es para mi pueblo,</t>
  </si>
  <si>
    <t>espada para mi pueblo.</t>
  </si>
  <si>
    <t>Gira a tu derecha,</t>
  </si>
  <si>
    <t>gira hacia tu izquierda,</t>
  </si>
  <si>
    <t>allí donde tus filos quedarán saciados,</t>
  </si>
  <si>
    <t>allí donde se saciará mi alma.</t>
  </si>
  <si>
    <t>Bruñida para matar,</t>
  </si>
  <si>
    <t>bruñida para matar.</t>
  </si>
  <si>
    <t>Grita, hijo de hombre:</t>
  </si>
  <si>
    <t>La espada es para mi pueblo,</t>
  </si>
  <si>
    <t xml:space="preserve">ESPADA, ESPADA, </t>
  </si>
  <si>
    <t>BRUÑIDA PARA MATAR.</t>
  </si>
  <si>
    <t>MARÍA, MARÍA,</t>
  </si>
  <si>
    <t>MADRE DE DIOS.</t>
  </si>
  <si>
    <t>* Se puede sustituir por Sol# dim 7</t>
  </si>
  <si>
    <t>La marcha es dura, recio el sol,</t>
  </si>
  <si>
    <t>lento el caminar.</t>
  </si>
  <si>
    <t>Moisés caudillo de Israel</t>
  </si>
  <si>
    <t>lo va a liberar.</t>
  </si>
  <si>
    <t>OYE, PADRE, EL GRITO DE TU PUEBLO.</t>
  </si>
  <si>
    <t>OYE, PADRE, MANDA AL SALVADOR.</t>
  </si>
  <si>
    <t>El pueblo anhela vida y paz,</t>
  </si>
  <si>
    <t>quiere resurgir.</t>
  </si>
  <si>
    <t>va a librarlo al fin.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</si>
</sst>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900-0000017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A00-0000018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B00-0000018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4BBE726-85B5-43FA-9A56-8D7241FC9F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47F410-16B6-4982-8286-666852E78E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C00-0000019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C98421-6514-44EE-9F40-B49A40398D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EBE6E8-07D5-45E4-9F41-063A1B9395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9A5919B9-5158-4C63-B896-E3AC4C23165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E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91</v>
      </c>
      <c r="E1" s="40"/>
      <c r="F1" s="40"/>
      <c r="G1" s="40"/>
      <c r="H1" s="40"/>
      <c r="I1" s="40"/>
      <c r="J1" s="40"/>
      <c r="K1" s="40"/>
      <c r="L1" s="41" t="str">
        <f>VLOOKUP(C1,'[1]Codigo Canto'!A3:AQ236,38,FALSE)</f>
        <v>HUYE, AMADO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HUYE, AMADO MÍO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25" x14ac:dyDescent="0.25">
      <c r="C8" t="str">
        <f>PROPER(L1)</f>
        <v>Huye, Amado Mío</v>
      </c>
      <c r="L8" s="48" t="str">
        <f>_xlfn.CONCAT("        tt: ","""",C8,"""",",")</f>
        <v xml:space="preserve">        tt: "Huye, Amado Mío",</v>
      </c>
    </row>
    <row r="9" spans="2:32" ht="23.25" x14ac:dyDescent="0.25">
      <c r="C9" t="str">
        <f>PROPER(L1)</f>
        <v>Huye, Amado Mío</v>
      </c>
      <c r="L9" s="48" t="str">
        <f>_xlfn.CONCAT("        title: ","""",C9,"""",",")</f>
        <v xml:space="preserve">        title: "Huye, Amado Mío",</v>
      </c>
    </row>
    <row r="10" spans="2:32" ht="23.25" x14ac:dyDescent="0.25">
      <c r="C10" t="str">
        <f>VLOOKUP(C1,'[1]Codigo Canto'!A3:AQ236,12,FALSE)</f>
        <v>Cantar de los Cantares 8,10-14</v>
      </c>
      <c r="L10" s="48" t="str">
        <f>_xlfn.CONCAT("        ","subtitle: ","""",C10,"""",",")</f>
        <v xml:space="preserve">        subtitle: "Cantar de los Cantares 8,10-14",</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91</v>
      </c>
      <c r="L16" s="48" t="str">
        <f>_xlfn.CONCAT("        dbno: ","""",C16,"""",",")</f>
        <v xml:space="preserve">        dbno: "91",</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huyeamadomio</v>
      </c>
      <c r="L19" s="48" t="str">
        <f>_xlfn.CONCAT("        audioSrc: ","""/audio/",C19,".mp3""",",")</f>
        <v xml:space="preserve">        audioSrc: "/audio/huyeamadomio.mp3",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90</v>
      </c>
      <c r="C26" t="str">
        <f>VLOOKUP(B26,[1]Buscador!A3:AP240,31,FALSE)</f>
        <v>/resucito/src/index.html?canto=himnodepascua</v>
      </c>
      <c r="L26" s="48" t="str">
        <f>_xlfn.CONCAT("        ant: ","""",C26,"""",",")</f>
        <v xml:space="preserve">        ant: "/resucito/src/index.html?canto=himnodepascua",</v>
      </c>
    </row>
    <row r="27" spans="2:40" ht="23.25" x14ac:dyDescent="0.25">
      <c r="B27">
        <f>+C1+1</f>
        <v>92</v>
      </c>
      <c r="C27" t="str">
        <f>VLOOKUP(B27,[1]Buscador!A3:AP240,31,FALSE)</f>
        <v>/resucito/src/index.html?canto=idyanunciadamishermanos</v>
      </c>
      <c r="L27" s="48" t="str">
        <f>_xlfn.CONCAT("        sig: ","""",C27,"""",",")</f>
        <v xml:space="preserve">        sig: "/resucito/src/index.html?canto=idyanunciadamishermanos",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HUYE, AMADO MÍO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31" sqref="C31:G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ID Y ANUNCIAD A MIS HERMANOS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25" x14ac:dyDescent="0.25">
      <c r="C8" t="str">
        <f ca="1">PROPER(L1)</f>
        <v>Id Y Anunciad A Mis Hermanos</v>
      </c>
      <c r="L8" s="48" t="str">
        <f ca="1">_xlfn.CONCAT("        tt: ","""",C8,"""",",")</f>
        <v xml:space="preserve">        tt: "Id Y Anunciad A Mis Hermanos",</v>
      </c>
    </row>
    <row r="9" spans="2:32" ht="23.25" x14ac:dyDescent="0.25">
      <c r="C9" t="str">
        <f ca="1">PROPER(L1)</f>
        <v>Id Y Anunciad A Mis Hermanos</v>
      </c>
      <c r="L9" s="48" t="str">
        <f ca="1">_xlfn.CONCAT("        title: ","""",C9,"""",",")</f>
        <v xml:space="preserve">        title: "Id Y Anunciad A Mis Hermanos",</v>
      </c>
    </row>
    <row r="10" spans="2:32" ht="23.25" x14ac:dyDescent="0.25">
      <c r="C10" t="str">
        <f ca="1">VLOOKUP(C1,Table223[],4,FALSE)</f>
        <v>Mateo 28,10.16-20</v>
      </c>
      <c r="L10" s="48" t="str">
        <f ca="1">_xlfn.CONCAT("        ","subtitle: ","""",C10,"""",",")</f>
        <v xml:space="preserve">        subtitle: "Mateo 28,10.16-20",</v>
      </c>
    </row>
    <row r="11" spans="2:32" ht="23.25" x14ac:dyDescent="0.2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92</v>
      </c>
      <c r="L16" s="48" t="str">
        <f ca="1">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idyanunciadamishermanos</v>
      </c>
      <c r="L19" s="48" t="str">
        <f ca="1">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91</v>
      </c>
      <c r="C26" t="str">
        <f ca="1">VLOOKUP(B26,Table4[],13,FALSE)</f>
        <v>"/resucito/src/index.html?canto=huyeamadomio"</v>
      </c>
      <c r="L26" s="48" t="str">
        <f ca="1">_xlfn.CONCAT("        ant: ",C26,",")</f>
        <v xml:space="preserve">        ant: "/resucito/src/index.html?canto=huyeamadomio",</v>
      </c>
    </row>
    <row r="27" spans="1:40" ht="23.25" x14ac:dyDescent="0.25">
      <c r="B27">
        <f ca="1">+C1+1</f>
        <v>93</v>
      </c>
      <c r="C27" t="str">
        <f ca="1">VLOOKUP(B27,Table4[],13,FALSE)</f>
        <v>"/resucito/src/index.html?canto=improperios"</v>
      </c>
      <c r="L27" s="48" t="str">
        <f ca="1">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1051</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5.5" thickTop="1" thickBot="1" x14ac:dyDescent="0.4">
      <c r="B31" t="s">
        <v>1050</v>
      </c>
      <c r="C31" s="113" t="s">
        <v>1052</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1053</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997</v>
      </c>
      <c r="C34" s="113" t="s">
        <v>1054</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1055</v>
      </c>
      <c r="D36" s="112" t="s">
        <v>1013</v>
      </c>
      <c r="E36" s="52" t="s">
        <v>1012</v>
      </c>
      <c r="F36" s="53" t="s">
        <v>1048</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5.5" thickTop="1" thickBot="1" x14ac:dyDescent="0.4">
      <c r="C37" s="113" t="s">
        <v>1056</v>
      </c>
      <c r="D37" s="112" t="s">
        <v>1048</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1057</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1058</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1059</v>
      </c>
      <c r="D42" s="112" t="s">
        <v>1049</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1060</v>
      </c>
      <c r="D43" s="112" t="s">
        <v>1049</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1061</v>
      </c>
      <c r="D45" s="112" t="s">
        <v>1049</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5.5" thickTop="1" thickBot="1" x14ac:dyDescent="0.4">
      <c r="B46" t="s">
        <v>999</v>
      </c>
      <c r="C46" s="113" t="s">
        <v>1062</v>
      </c>
      <c r="D46" s="112" t="s">
        <v>1049</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1063</v>
      </c>
      <c r="D48" s="112" t="s">
        <v>1049</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5.5" thickTop="1" thickBot="1" x14ac:dyDescent="0.4">
      <c r="C49" s="113" t="s">
        <v>1064</v>
      </c>
      <c r="D49" s="112" t="s">
        <v>1049</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5.5" thickTop="1" thickBot="1" x14ac:dyDescent="0.4">
      <c r="C50" s="113" t="s">
        <v>1065</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5.5" thickTop="1" thickBot="1" x14ac:dyDescent="0.4">
      <c r="C51" s="113" t="s">
        <v>1066</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75" thickTop="1" thickBot="1" x14ac:dyDescent="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C53" s="113" t="s">
        <v>1067</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5.5" thickTop="1" thickBot="1" x14ac:dyDescent="0.4">
      <c r="C54" s="113" t="s">
        <v>1068</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5.5" thickTop="1" thickBot="1" x14ac:dyDescent="0.4">
      <c r="B57" t="s">
        <v>997</v>
      </c>
      <c r="C57" s="82" t="s">
        <v>1051</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5.5" thickTop="1" thickBot="1" x14ac:dyDescent="0.4">
      <c r="B58" t="s">
        <v>1050</v>
      </c>
      <c r="C58" s="93" t="s">
        <v>1052</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1069</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5.5" thickTop="1" thickBot="1" x14ac:dyDescent="0.4">
      <c r="C61" s="113" t="s">
        <v>1070</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5.5" thickTop="1" thickBot="1" x14ac:dyDescent="0.4">
      <c r="C62" s="113" t="s">
        <v>1071</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997</v>
      </c>
      <c r="C64" s="113" t="s">
        <v>1072</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1073</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5.5" thickTop="1" thickBot="1" x14ac:dyDescent="0.4">
      <c r="B66" t="s">
        <v>999</v>
      </c>
      <c r="C66" s="113" t="s">
        <v>1074</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1075</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997</v>
      </c>
      <c r="C69" s="113" t="s">
        <v>1076</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5.5" thickTop="1" thickBot="1" x14ac:dyDescent="0.4">
      <c r="B72" t="s">
        <v>997</v>
      </c>
      <c r="C72" s="82" t="s">
        <v>1051</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1050</v>
      </c>
      <c r="C73" s="93" t="s">
        <v>1052</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 ca="1">_xlfn.CONCAT("]}, // ULTIMA LINEA DEL CANTO: ",L1)</f>
        <v>]}, // ULTIMA LINEA DEL CANTO: ID Y ANUNCIAD A MIS HERMANOS</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2" activePane="bottomRight" state="frozen"/>
      <selection pane="topRight" activeCell="C1" sqref="C1"/>
      <selection pane="bottomLeft" activeCell="A2" sqref="A2"/>
      <selection pane="bottomRight" activeCell="E19" sqref="E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IMPROPERIOS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25" x14ac:dyDescent="0.25">
      <c r="C8" t="str">
        <f ca="1">PROPER(L1)</f>
        <v>Improperios</v>
      </c>
      <c r="L8" s="48" t="str">
        <f ca="1">_xlfn.CONCAT("        tt: ","""",C8,"""",",")</f>
        <v xml:space="preserve">        tt: "Improperios",</v>
      </c>
    </row>
    <row r="9" spans="2:32" ht="23.25" x14ac:dyDescent="0.25">
      <c r="C9" t="str">
        <f ca="1">PROPER(L1)</f>
        <v>Improperios</v>
      </c>
      <c r="L9" s="48" t="str">
        <f ca="1">_xlfn.CONCAT("        title: ","""",C9,"""",",")</f>
        <v xml:space="preserve">        title: "Improperios",</v>
      </c>
    </row>
    <row r="10" spans="2:32" ht="23.25" x14ac:dyDescent="0.25">
      <c r="C10" t="str">
        <f ca="1">VLOOKUP(C1,Table223[],4,FALSE)</f>
        <v>Adoración de la santa Cruz el Viernes santo</v>
      </c>
      <c r="L10" s="48" t="str">
        <f ca="1">_xlfn.CONCAT("        ","subtitle: ","""",C10,"""",",")</f>
        <v xml:space="preserve">        subtitle: "Adoración de la santa Cruz el Viernes santo",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93</v>
      </c>
      <c r="L16" s="48" t="str">
        <f ca="1">_xlfn.CONCAT("        dbno: ","""",C16,"""",",")</f>
        <v xml:space="preserve">        dbno: "93",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improperios</v>
      </c>
      <c r="L19" s="48" t="str">
        <f ca="1">_xlfn.CONCAT("        audioSrc: ","""/audio/",C19,".mp3""",",")</f>
        <v xml:space="preserve">        audioSrc: "/audio/improperios.mp3",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92</v>
      </c>
      <c r="C26" t="str">
        <f ca="1">VLOOKUP(B26,Table4[],13,FALSE)</f>
        <v>"/resucito/src/index.html?canto=idyanunciadamishermanos"</v>
      </c>
      <c r="L26" s="48" t="str">
        <f ca="1">_xlfn.CONCAT("        ant: ",C26,",")</f>
        <v xml:space="preserve">        ant: "/resucito/src/index.html?canto=idyanunciadamishermanos",</v>
      </c>
    </row>
    <row r="27" spans="1:40" ht="23.25" x14ac:dyDescent="0.25">
      <c r="B27">
        <f ca="1">+C1+1</f>
        <v>94</v>
      </c>
      <c r="C27" t="str">
        <f ca="1">VLOOKUP(B27,Table4[],13,FALSE)</f>
        <v>"/resucito/src/index.html?canto=jerusalenreconstruida"</v>
      </c>
      <c r="L27" s="48" t="str">
        <f ca="1">_xlfn.CONCAT("        sig: ",C27,",")</f>
        <v xml:space="preserve">        sig: "/resucito/src/index.html?canto=jerusalenreconstruida",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1077</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B31" t="s">
        <v>999</v>
      </c>
      <c r="C31" s="113" t="s">
        <v>1078</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1078</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1079</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1080</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1079</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1082</v>
      </c>
      <c r="D37" s="112" t="s">
        <v>1013</v>
      </c>
      <c r="E37" s="52" t="s">
        <v>1012</v>
      </c>
      <c r="F37" s="53" t="s">
        <v>1013</v>
      </c>
      <c r="G37" s="53" t="s">
        <v>1081</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1083</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1084</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1085</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5.5" thickTop="1" thickBot="1" x14ac:dyDescent="0.4">
      <c r="B43" t="s">
        <v>997</v>
      </c>
      <c r="C43" s="82" t="s">
        <v>1077</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85" t="s">
        <v>1078</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5.5" thickTop="1" thickBot="1" x14ac:dyDescent="0.4">
      <c r="B45" t="s">
        <v>999</v>
      </c>
      <c r="C45" s="85" t="s">
        <v>1078</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5.5" thickTop="1" thickBot="1" x14ac:dyDescent="0.4">
      <c r="B46" t="s">
        <v>999</v>
      </c>
      <c r="C46" s="85" t="s">
        <v>1079</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B47" t="s">
        <v>999</v>
      </c>
      <c r="C47" s="85" t="s">
        <v>1080</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B48" t="s">
        <v>999</v>
      </c>
      <c r="C48" s="93" t="s">
        <v>1079</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1086</v>
      </c>
      <c r="D50" s="112" t="s">
        <v>1013</v>
      </c>
      <c r="E50" s="52" t="s">
        <v>1012</v>
      </c>
      <c r="F50" s="53" t="s">
        <v>1013</v>
      </c>
      <c r="G50" s="53" t="s">
        <v>1081</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5.5" thickTop="1" thickBot="1" x14ac:dyDescent="0.4">
      <c r="C51" s="113" t="s">
        <v>1087</v>
      </c>
      <c r="D51" s="112" t="s">
        <v>1013</v>
      </c>
      <c r="E51" s="52" t="s">
        <v>1012</v>
      </c>
      <c r="F51" s="53" t="s">
        <v>1013</v>
      </c>
      <c r="G51" s="53" t="s">
        <v>1081</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113" t="s">
        <v>1088</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C53" s="113" t="s">
        <v>1085</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5.5" thickTop="1" thickBot="1" x14ac:dyDescent="0.4">
      <c r="B56" t="s">
        <v>997</v>
      </c>
      <c r="C56" s="82" t="s">
        <v>1077</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thickTop="1" thickBot="1" x14ac:dyDescent="0.4">
      <c r="B57" t="s">
        <v>999</v>
      </c>
      <c r="C57" s="85" t="s">
        <v>1078</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thickTop="1" thickBot="1" x14ac:dyDescent="0.4">
      <c r="B58" t="s">
        <v>999</v>
      </c>
      <c r="C58" s="85" t="s">
        <v>1078</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thickTop="1" thickBot="1" x14ac:dyDescent="0.4">
      <c r="B59" t="s">
        <v>999</v>
      </c>
      <c r="C59" s="85" t="s">
        <v>1079</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5.5" thickTop="1" thickBot="1" x14ac:dyDescent="0.4">
      <c r="B60" t="s">
        <v>999</v>
      </c>
      <c r="C60" s="85" t="s">
        <v>1080</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5.5" thickTop="1" thickBot="1" x14ac:dyDescent="0.4">
      <c r="B61" t="s">
        <v>999</v>
      </c>
      <c r="C61" s="93" t="s">
        <v>1079</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1089</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5.5" thickTop="1" thickBot="1" x14ac:dyDescent="0.4">
      <c r="C64" s="113" t="s">
        <v>1090</v>
      </c>
      <c r="D64" s="112" t="s">
        <v>1013</v>
      </c>
      <c r="E64" s="52" t="s">
        <v>1081</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1091</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1092</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1014</v>
      </c>
      <c r="C68" s="113" t="s">
        <v>1093</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5.5" thickTop="1" thickBot="1" x14ac:dyDescent="0.4">
      <c r="B69" t="s">
        <v>997</v>
      </c>
      <c r="C69" s="113" t="s">
        <v>1094</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5.5" thickTop="1" thickBot="1" x14ac:dyDescent="0.4">
      <c r="B70" t="s">
        <v>1014</v>
      </c>
      <c r="C70" s="113" t="s">
        <v>1095</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5.5" thickTop="1" thickBot="1" x14ac:dyDescent="0.4">
      <c r="B71" t="s">
        <v>997</v>
      </c>
      <c r="C71" s="113" t="s">
        <v>1096</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5.5" thickTop="1" thickBot="1" x14ac:dyDescent="0.4">
      <c r="B72" t="s">
        <v>1014</v>
      </c>
      <c r="C72" s="113" t="s">
        <v>1097</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5.5" thickTop="1" thickBot="1" x14ac:dyDescent="0.4">
      <c r="B73" t="s">
        <v>997</v>
      </c>
      <c r="C73" s="113" t="s">
        <v>1098</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5.5" thickTop="1" thickBot="1" x14ac:dyDescent="0.4">
      <c r="B74" t="s">
        <v>1014</v>
      </c>
      <c r="C74" s="113" t="s">
        <v>1099</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5.5" thickTop="1" thickBot="1" x14ac:dyDescent="0.4">
      <c r="B75" t="s">
        <v>997</v>
      </c>
      <c r="C75" s="113" t="s">
        <v>1100</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thickTop="1" thickBot="1" x14ac:dyDescent="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5.5" thickTop="1" thickBot="1" x14ac:dyDescent="0.4">
      <c r="B78" t="s">
        <v>997</v>
      </c>
      <c r="C78" s="82" t="s">
        <v>1077</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5.5" thickTop="1" thickBot="1" x14ac:dyDescent="0.4">
      <c r="B79" t="s">
        <v>999</v>
      </c>
      <c r="C79" s="85" t="s">
        <v>1078</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5.5" thickTop="1" thickBot="1" x14ac:dyDescent="0.4">
      <c r="B80" t="s">
        <v>999</v>
      </c>
      <c r="C80" s="85" t="s">
        <v>1078</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5.5" thickTop="1" thickBot="1" x14ac:dyDescent="0.4">
      <c r="B81" t="s">
        <v>999</v>
      </c>
      <c r="C81" s="85" t="s">
        <v>1079</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5.5" thickTop="1" thickBot="1" x14ac:dyDescent="0.4">
      <c r="B82" t="s">
        <v>999</v>
      </c>
      <c r="C82" s="85" t="s">
        <v>1080</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5.5" thickTop="1" thickBot="1" x14ac:dyDescent="0.4">
      <c r="B83" t="s">
        <v>999</v>
      </c>
      <c r="C83" s="93" t="s">
        <v>1079</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4">
      <c r="A84" s="95"/>
      <c r="B84" s="95"/>
      <c r="C84" s="95"/>
      <c r="D84" s="95"/>
      <c r="E84" s="95"/>
      <c r="F84" s="95"/>
      <c r="G84" s="95"/>
      <c r="H84" s="95"/>
      <c r="I84" s="95"/>
      <c r="J84" s="95"/>
      <c r="K84" s="95"/>
      <c r="L84" s="99" t="str">
        <f ca="1">_xlfn.CONCAT("]}, // ULTIMA LINEA DEL CANTO: ",L1)</f>
        <v>]}, // ULTIMA LINEA DEL CANTO: IMPROPERIOS</v>
      </c>
      <c r="M84" s="95"/>
    </row>
    <row r="85" spans="1:40" ht="20.25" x14ac:dyDescent="0.25">
      <c r="L85" s="100" t="s">
        <v>1008</v>
      </c>
      <c r="M85" s="101"/>
    </row>
    <row r="86" spans="1:40" x14ac:dyDescent="0.2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37" activePane="bottomRight" state="frozen"/>
      <selection pane="topRight" activeCell="C1" sqref="C1"/>
      <selection pane="bottomLeft" activeCell="A2" sqref="A2"/>
      <selection pane="bottomRight" activeCell="L37" sqref="L3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JERUSALÉN RECONSTRUIDA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25" x14ac:dyDescent="0.25">
      <c r="C8" t="str">
        <f ca="1">PROPER(L1)</f>
        <v>Jerusalén Reconstruida</v>
      </c>
      <c r="L8" s="48" t="str">
        <f ca="1">_xlfn.CONCAT("        tt: ","""",C8,"""",",")</f>
        <v xml:space="preserve">        tt: "Jerusalén Reconstruida",</v>
      </c>
    </row>
    <row r="9" spans="2:32" ht="23.25" x14ac:dyDescent="0.25">
      <c r="C9" t="str">
        <f ca="1">PROPER(L1)</f>
        <v>Jerusalén Reconstruida</v>
      </c>
      <c r="L9" s="48" t="str">
        <f ca="1">_xlfn.CONCAT("        title: ","""",C9,"""",",")</f>
        <v xml:space="preserve">        title: "Jerusalén Reconstruida",</v>
      </c>
    </row>
    <row r="10" spans="2:32" ht="23.25" x14ac:dyDescent="0.25">
      <c r="C10" t="str">
        <f ca="1">VLOOKUP(C1,Table223[],4,FALSE)</f>
        <v>Tobias 13,11-17</v>
      </c>
      <c r="L10" s="48" t="str">
        <f ca="1">_xlfn.CONCAT("        ","subtitle: ","""",C10,"""",",")</f>
        <v xml:space="preserve">        subtitle: "Tobias 13,11-17",</v>
      </c>
    </row>
    <row r="11" spans="2:32" ht="23.25" x14ac:dyDescent="0.2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5</v>
      </c>
      <c r="L13" s="48" t="str">
        <f>_xlfn.CONCAT("        cejilla: ","""",C13,"""",",")</f>
        <v xml:space="preserve">        cejilla: "5",</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94</v>
      </c>
      <c r="L16" s="48" t="str">
        <f ca="1">_xlfn.CONCAT("        dbno: ","""",C16,"""",",")</f>
        <v xml:space="preserve">        dbno: "94",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jerusalenreconstruida</v>
      </c>
      <c r="L19" s="48" t="str">
        <f ca="1">_xlfn.CONCAT("        audioSrc: ","""/audio/",C19,".mp3""",",")</f>
        <v xml:space="preserve">        audioSrc: "/audio/jerusalenreconstruida.mp3",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93</v>
      </c>
      <c r="C26" t="str">
        <f ca="1">VLOOKUP(B26,Table4[],13,FALSE)</f>
        <v>"/resucito/src/index.html?canto=improperios"</v>
      </c>
      <c r="L26" s="48" t="str">
        <f ca="1">_xlfn.CONCAT("        ant: ",C26,",")</f>
        <v xml:space="preserve">        ant: "/resucito/src/index.html?canto=improperios",</v>
      </c>
    </row>
    <row r="27" spans="1:40" ht="23.25" x14ac:dyDescent="0.25">
      <c r="B27">
        <f ca="1">+C1+1</f>
        <v>95</v>
      </c>
      <c r="C27" t="str">
        <f ca="1">VLOOKUP(B27,Table4[],13,FALSE)</f>
        <v>"/resucito/src/index.html?canto=jesusrecorriatodaslas"</v>
      </c>
      <c r="L27" s="48" t="str">
        <f ca="1">_xlfn.CONCAT("        sig: ",C27,",")</f>
        <v xml:space="preserve">        sig: "/resucito/src/index.html?canto=jesusrecorriatodaslas",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1102</v>
      </c>
      <c r="D30" s="112" t="s">
        <v>1011</v>
      </c>
      <c r="E30" s="52" t="s">
        <v>1012</v>
      </c>
      <c r="F30" s="53" t="s">
        <v>1048</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5.5" thickTop="1" thickBot="1" x14ac:dyDescent="0.4">
      <c r="C31" s="113" t="s">
        <v>1103</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1104</v>
      </c>
      <c r="D32" s="112" t="s">
        <v>1048</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1105</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1106</v>
      </c>
      <c r="D35" s="112" t="s">
        <v>1011</v>
      </c>
      <c r="E35" s="52" t="s">
        <v>1012</v>
      </c>
      <c r="F35" s="53" t="s">
        <v>1048</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1107</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1108</v>
      </c>
      <c r="D37" s="112" t="s">
        <v>1048</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1109</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1110</v>
      </c>
      <c r="D40" s="112" t="s">
        <v>1011</v>
      </c>
      <c r="E40" s="52" t="s">
        <v>1012</v>
      </c>
      <c r="F40" s="53" t="s">
        <v>1048</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1111</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1112</v>
      </c>
      <c r="D42" s="112" t="s">
        <v>1048</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C43" s="113" t="s">
        <v>1113</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1114</v>
      </c>
      <c r="D45" s="112" t="s">
        <v>1048</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1115</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1116</v>
      </c>
      <c r="D47" s="112" t="s">
        <v>1048</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1117</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5.5" thickTop="1" thickBot="1" x14ac:dyDescent="0.4">
      <c r="B51" t="s">
        <v>997</v>
      </c>
      <c r="C51" s="82" t="s">
        <v>1106</v>
      </c>
      <c r="D51" s="83" t="s">
        <v>1011</v>
      </c>
      <c r="E51" s="83" t="s">
        <v>1012</v>
      </c>
      <c r="F51" s="83" t="s">
        <v>1048</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5.5" thickTop="1" thickBot="1" x14ac:dyDescent="0.4">
      <c r="B52" t="s">
        <v>999</v>
      </c>
      <c r="C52" s="85" t="s">
        <v>1107</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1108</v>
      </c>
      <c r="D53" s="89" t="s">
        <v>1048</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93" t="s">
        <v>1109</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113" t="s">
        <v>1118</v>
      </c>
      <c r="D56" s="112" t="s">
        <v>1011</v>
      </c>
      <c r="E56" s="52" t="s">
        <v>1012</v>
      </c>
      <c r="F56" s="53" t="s">
        <v>1048</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t="s">
        <v>1119</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C59" s="113" t="s">
        <v>1120</v>
      </c>
      <c r="D59" s="112" t="s">
        <v>1048</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5.5" thickTop="1" thickBot="1" x14ac:dyDescent="0.4">
      <c r="C60" s="113" t="s">
        <v>1121</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5.5" thickTop="1" thickBot="1" x14ac:dyDescent="0.4">
      <c r="C61" s="113" t="s">
        <v>1122</v>
      </c>
      <c r="D61" s="112" t="s">
        <v>1048</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5.5" thickTop="1" thickBot="1" x14ac:dyDescent="0.4">
      <c r="C62" s="113" t="s">
        <v>1123</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5.5" thickTop="1" thickBot="1" x14ac:dyDescent="0.4">
      <c r="C63" s="113" t="s">
        <v>1124</v>
      </c>
      <c r="D63" s="112" t="s">
        <v>1048</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5.5" thickTop="1" thickBot="1" x14ac:dyDescent="0.4">
      <c r="C64" s="113" t="s">
        <v>1125</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5.5" thickTop="1" thickBot="1" x14ac:dyDescent="0.4">
      <c r="B67" t="s">
        <v>997</v>
      </c>
      <c r="C67" s="82" t="s">
        <v>1106</v>
      </c>
      <c r="D67" s="83" t="s">
        <v>1011</v>
      </c>
      <c r="E67" s="83" t="s">
        <v>1012</v>
      </c>
      <c r="F67" s="83" t="s">
        <v>1048</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5.5" thickTop="1" thickBot="1" x14ac:dyDescent="0.4">
      <c r="B68" t="s">
        <v>999</v>
      </c>
      <c r="C68" s="85" t="s">
        <v>1107</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5.5" thickTop="1" thickBot="1" x14ac:dyDescent="0.4">
      <c r="B69" t="s">
        <v>999</v>
      </c>
      <c r="C69" s="85" t="s">
        <v>1108</v>
      </c>
      <c r="D69" s="89" t="s">
        <v>1048</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5.5" thickTop="1" thickBot="1" x14ac:dyDescent="0.4">
      <c r="B70" t="s">
        <v>999</v>
      </c>
      <c r="C70" s="93" t="s">
        <v>1109</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1126</v>
      </c>
      <c r="D72" s="112" t="s">
        <v>1011</v>
      </c>
      <c r="E72" s="52" t="s">
        <v>1012</v>
      </c>
      <c r="F72" s="53" t="s">
        <v>1048</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5.5" thickTop="1" thickBot="1" x14ac:dyDescent="0.4">
      <c r="C73" s="113" t="s">
        <v>1127</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5.5" thickTop="1" thickBot="1" x14ac:dyDescent="0.4">
      <c r="C74" s="113" t="s">
        <v>1128</v>
      </c>
      <c r="D74" s="112" t="s">
        <v>1048</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5.5" thickTop="1" thickBot="1" x14ac:dyDescent="0.4">
      <c r="C75" s="113" t="s">
        <v>1129</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5.5" thickTop="1" thickBot="1" x14ac:dyDescent="0.4">
      <c r="C76" s="113" t="s">
        <v>1130</v>
      </c>
      <c r="D76" s="112" t="s">
        <v>1048</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5.5" thickTop="1" thickBot="1" x14ac:dyDescent="0.4">
      <c r="C77" s="113" t="s">
        <v>1131</v>
      </c>
      <c r="D77" s="112" t="s">
        <v>1048</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113" t="s">
        <v>1132</v>
      </c>
      <c r="D79" s="112" t="s">
        <v>1048</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5.5" thickTop="1" thickBot="1" x14ac:dyDescent="0.4">
      <c r="C80" s="113" t="s">
        <v>1133</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5.5" thickTop="1" thickBot="1" x14ac:dyDescent="0.4">
      <c r="C81" s="113" t="s">
        <v>1134</v>
      </c>
      <c r="D81" s="112" t="s">
        <v>1048</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5.5" thickTop="1" thickBot="1" x14ac:dyDescent="0.4">
      <c r="C82" s="113" t="s">
        <v>1135</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5.5" thickTop="1" thickBot="1" x14ac:dyDescent="0.4">
      <c r="B85" t="s">
        <v>997</v>
      </c>
      <c r="C85" s="82" t="s">
        <v>1106</v>
      </c>
      <c r="D85" s="83" t="s">
        <v>1011</v>
      </c>
      <c r="E85" s="83" t="s">
        <v>1012</v>
      </c>
      <c r="F85" s="83" t="s">
        <v>1048</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5.5" thickTop="1" thickBot="1" x14ac:dyDescent="0.4">
      <c r="B86" t="s">
        <v>999</v>
      </c>
      <c r="C86" s="85" t="s">
        <v>1107</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5.5" thickTop="1" thickBot="1" x14ac:dyDescent="0.4">
      <c r="B87" t="s">
        <v>999</v>
      </c>
      <c r="C87" s="85" t="s">
        <v>1108</v>
      </c>
      <c r="D87" s="89" t="s">
        <v>1048</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5.5" thickTop="1" thickBot="1" x14ac:dyDescent="0.4">
      <c r="B88" t="s">
        <v>999</v>
      </c>
      <c r="C88" s="93" t="s">
        <v>1109</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997</v>
      </c>
      <c r="C90" s="113" t="s">
        <v>1136</v>
      </c>
      <c r="D90" s="112" t="s">
        <v>1011</v>
      </c>
      <c r="E90" s="52" t="s">
        <v>1012</v>
      </c>
      <c r="F90" s="53" t="s">
        <v>1048</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5.5" thickTop="1" thickBot="1" x14ac:dyDescent="0.4">
      <c r="B91" t="s">
        <v>999</v>
      </c>
      <c r="C91" s="113" t="s">
        <v>1136</v>
      </c>
      <c r="D91" s="112" t="s">
        <v>1048</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4">
      <c r="A92" s="95"/>
      <c r="B92" s="95"/>
      <c r="C92" s="95"/>
      <c r="D92" s="95"/>
      <c r="E92" s="95"/>
      <c r="F92" s="95"/>
      <c r="G92" s="95"/>
      <c r="H92" s="95"/>
      <c r="I92" s="95"/>
      <c r="J92" s="95"/>
      <c r="K92" s="95"/>
      <c r="L92" s="99" t="str">
        <f ca="1">_xlfn.CONCAT("]}, // ULTIMA LINEA DEL CANTO: ",L1)</f>
        <v>]}, // ULTIMA LINEA DEL CANTO: JERUSALÉN RECONSTRUIDA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48" activePane="bottomRight" state="frozen"/>
      <selection pane="topRight" activeCell="C1" sqref="C1"/>
      <selection pane="bottomLeft" activeCell="A2" sqref="A2"/>
      <selection pane="bottomRight" activeCell="L48" sqref="L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JESÚS RECORRÍA TODAS LAS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25" x14ac:dyDescent="0.25">
      <c r="C8" t="str">
        <f ca="1">PROPER(L1)</f>
        <v xml:space="preserve">Jesús Recorría Todas Las </v>
      </c>
      <c r="L8" s="48" t="str">
        <f ca="1">_xlfn.CONCAT("        tt: ","""",C8,"""",",")</f>
        <v xml:space="preserve">        tt: "Jesús Recorría Todas Las ",</v>
      </c>
    </row>
    <row r="9" spans="2:32" ht="23.25" x14ac:dyDescent="0.25">
      <c r="C9" t="str">
        <f ca="1">PROPER(L1)</f>
        <v xml:space="preserve">Jesús Recorría Todas Las </v>
      </c>
      <c r="L9" s="48" t="str">
        <f ca="1">_xlfn.CONCAT("        title: ","""",C9,"""",",")</f>
        <v xml:space="preserve">        title: "Jesús Recorría Todas Las ",</v>
      </c>
    </row>
    <row r="10" spans="2:32" ht="23.25" x14ac:dyDescent="0.25">
      <c r="C10" t="str">
        <f ca="1">VLOOKUP(C1,Table223[],4,FALSE)</f>
        <v xml:space="preserve">Mateo 9,35ss; 10 </v>
      </c>
      <c r="L10" s="48" t="str">
        <f ca="1">_xlfn.CONCAT("        ","subtitle: ","""",C10,"""",",")</f>
        <v xml:space="preserve">        subtitle: "Mateo 9,35ss; 10 ",</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95</v>
      </c>
      <c r="L16" s="48" t="str">
        <f ca="1">_xlfn.CONCAT("        dbno: ","""",C16,"""",",")</f>
        <v xml:space="preserve">        dbno: "95",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jesusrecorriatodaslas</v>
      </c>
      <c r="L19" s="48" t="str">
        <f ca="1">_xlfn.CONCAT("        audioSrc: ","""/audio/",C19,".mp3""",",")</f>
        <v xml:space="preserve">        audioSrc: "/audio/jesusrecorriatodaslas.mp3",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94</v>
      </c>
      <c r="C26" t="str">
        <f ca="1">VLOOKUP(B26,Table4[],13,FALSE)</f>
        <v>"/resucito/src/index.html?canto=jerusalenreconstruida"</v>
      </c>
      <c r="L26" s="48" t="str">
        <f ca="1">_xlfn.CONCAT("        ant: ",C26,",")</f>
        <v xml:space="preserve">        ant: "/resucito/src/index.html?canto=jerusalenreconstruida",</v>
      </c>
    </row>
    <row r="27" spans="1:40" ht="23.25" x14ac:dyDescent="0.25">
      <c r="B27">
        <f ca="1">+C1+1</f>
        <v>96</v>
      </c>
      <c r="C27" t="str">
        <f ca="1">VLOOKUP(B27,Table4[],13,FALSE)</f>
        <v>"/resucito/src/index.html?canto=lacorderadedios"</v>
      </c>
      <c r="L27" s="48" t="str">
        <f ca="1">_xlfn.CONCAT("        sig: ",C27,",")</f>
        <v xml:space="preserve">        sig: "/resucito/src/index.html?canto=lacorderadedios",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1137</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5.5" thickTop="1" thickBot="1" x14ac:dyDescent="0.4">
      <c r="C31" s="113" t="s">
        <v>1138</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1139</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1140</v>
      </c>
      <c r="D33" s="112" t="s">
        <v>1048</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1141</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1173</v>
      </c>
      <c r="C36" s="113" t="s">
        <v>1142</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1050</v>
      </c>
      <c r="C37" s="113" t="s">
        <v>1143</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1144</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1145</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1146</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1147</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C43" s="113" t="s">
        <v>1148</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1149</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1150</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1151</v>
      </c>
      <c r="D46" s="112" t="s">
        <v>1049</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1152</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5.5" thickTop="1" thickBot="1" x14ac:dyDescent="0.4">
      <c r="C48" s="113" t="s">
        <v>1153</v>
      </c>
      <c r="D48" s="112" t="s">
        <v>1049</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1154</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5.5" thickTop="1" thickBot="1" x14ac:dyDescent="0.4">
      <c r="B50" t="s">
        <v>997</v>
      </c>
      <c r="C50" s="113" t="s">
        <v>1155</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75" thickTop="1" thickBot="1" x14ac:dyDescent="0.4">
      <c r="A51" s="76"/>
      <c r="B51" s="76"/>
      <c r="C51" s="76" t="s">
        <v>1101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thickTop="1" thickBot="1" x14ac:dyDescent="0.4">
      <c r="B52" t="s">
        <v>1014</v>
      </c>
      <c r="C52" s="113" t="s">
        <v>1156</v>
      </c>
      <c r="D52" s="112" t="s">
        <v>1049</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5.5" thickTop="1" thickBot="1" x14ac:dyDescent="0.4">
      <c r="C53" s="113" t="s">
        <v>1157</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3" t="s">
        <v>1158</v>
      </c>
      <c r="D54" s="112" t="s">
        <v>1049</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3" t="s">
        <v>1159</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1160</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1161</v>
      </c>
      <c r="D59" s="112" t="s">
        <v>1049</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B60" t="s">
        <v>997</v>
      </c>
      <c r="C60" s="113" t="s">
        <v>1162</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B61" t="s">
        <v>1014</v>
      </c>
      <c r="C61" s="113" t="s">
        <v>1163</v>
      </c>
      <c r="D61" s="112" t="s">
        <v>1049</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5.5" thickTop="1" thickBot="1" x14ac:dyDescent="0.4">
      <c r="B62" t="s">
        <v>997</v>
      </c>
      <c r="C62" s="113" t="s">
        <v>1162</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5.5" thickTop="1" thickBot="1" x14ac:dyDescent="0.4">
      <c r="B63" t="s">
        <v>1014</v>
      </c>
      <c r="C63" s="113" t="s">
        <v>1164</v>
      </c>
      <c r="D63" s="112" t="s">
        <v>1049</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B64" t="s">
        <v>997</v>
      </c>
      <c r="C64" s="113" t="s">
        <v>1162</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B65" t="s">
        <v>1014</v>
      </c>
      <c r="C65" s="113" t="s">
        <v>1165</v>
      </c>
      <c r="D65" s="112" t="s">
        <v>1049</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5.5" thickTop="1" thickBot="1" x14ac:dyDescent="0.4">
      <c r="B66" t="s">
        <v>997</v>
      </c>
      <c r="C66" s="113" t="s">
        <v>1166</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5.5" thickTop="1" thickBot="1" x14ac:dyDescent="0.4">
      <c r="B67" t="s">
        <v>1014</v>
      </c>
      <c r="C67" s="113" t="s">
        <v>1167</v>
      </c>
      <c r="D67" s="112" t="s">
        <v>1049</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5.5" thickTop="1" thickBot="1" x14ac:dyDescent="0.4">
      <c r="B68" t="s">
        <v>997</v>
      </c>
      <c r="C68" s="113" t="s">
        <v>1168</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B70" t="s">
        <v>1014</v>
      </c>
      <c r="C70" s="113" t="s">
        <v>1169</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5.5" thickTop="1" thickBot="1" x14ac:dyDescent="0.4">
      <c r="B71" t="s">
        <v>1014</v>
      </c>
      <c r="C71" s="113" t="s">
        <v>1170</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5.5" thickTop="1" thickBot="1" x14ac:dyDescent="0.4">
      <c r="B72" t="s">
        <v>997</v>
      </c>
      <c r="C72" s="113" t="s">
        <v>1171</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5.5" thickTop="1" thickBot="1" x14ac:dyDescent="0.4">
      <c r="B73" t="s">
        <v>997</v>
      </c>
      <c r="C73" s="113" t="s">
        <v>1172</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4">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zoomScale="85" zoomScaleNormal="85" workbookViewId="0">
      <pane xSplit="2" ySplit="1" topLeftCell="C60" activePane="bottomRight" state="frozen"/>
      <selection pane="topRight" activeCell="C1" sqref="C1"/>
      <selection pane="bottomLeft" activeCell="A2" sqref="A2"/>
      <selection pane="bottomRight" activeCell="C71" sqref="C7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CORDERA DE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25" x14ac:dyDescent="0.25">
      <c r="C8" t="str">
        <f ca="1">PROPER(L1)</f>
        <v>La Cordera De Dios</v>
      </c>
      <c r="L8" s="48" t="str">
        <f ca="1">_xlfn.CONCAT("        tt: ","""",C8,"""",",")</f>
        <v xml:space="preserve">        tt: "La Cordera De Dios",</v>
      </c>
    </row>
    <row r="9" spans="2:32" ht="23.25" x14ac:dyDescent="0.25">
      <c r="C9" t="str">
        <f ca="1">PROPER(L1)</f>
        <v>La Cordera De Dios</v>
      </c>
      <c r="L9" s="48" t="str">
        <f ca="1">_xlfn.CONCAT("        title: ","""",C9,"""",",")</f>
        <v xml:space="preserve">        title: "La Cordera De Dios",</v>
      </c>
    </row>
    <row r="10" spans="2:32" ht="23.25" x14ac:dyDescent="0.25">
      <c r="C10" t="str">
        <f ca="1">VLOOKUP(C1,Table223[],4,FALSE)</f>
        <v>Mateo 1,18s; 2,13s.18</v>
      </c>
      <c r="L10" s="48" t="str">
        <f ca="1">_xlfn.CONCAT("        ","subtitle: ","""",C10,"""",",")</f>
        <v xml:space="preserve">        subtitle: "Mateo 1,18s; 2,13s.18",</v>
      </c>
    </row>
    <row r="11" spans="2:32" ht="23.25" x14ac:dyDescent="0.2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96</v>
      </c>
      <c r="L16" s="48" t="str">
        <f ca="1">_xlfn.CONCAT("        dbno: ","""",C16,"""",",")</f>
        <v xml:space="preserve">        dbno: "96",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lacorderadedios</v>
      </c>
      <c r="L19" s="48" t="str">
        <f ca="1">_xlfn.CONCAT("        audioSrc: ","""/audio/",C19,".mp3""",",")</f>
        <v xml:space="preserve">        audioSrc: "/audio/lacorderadedios.mp3",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95</v>
      </c>
      <c r="C26" t="str">
        <f ca="1">VLOOKUP(B26,Table4[],13,FALSE)</f>
        <v>"/resucito/src/index.html?canto=jesusrecorriatodaslas"</v>
      </c>
      <c r="L26" s="48" t="str">
        <f ca="1">_xlfn.CONCAT("        ant: ",C26,",")</f>
        <v xml:space="preserve">        ant: "/resucito/src/index.html?canto=jesusrecorriatodaslas",</v>
      </c>
    </row>
    <row r="27" spans="1:40" ht="23.25" x14ac:dyDescent="0.25">
      <c r="B27">
        <f ca="1">+C1+1</f>
        <v>97</v>
      </c>
      <c r="C27" t="str">
        <f ca="1">VLOOKUP(B27,Table4[],13,FALSE)</f>
        <v>"/resucito/src/index.html?canto=laespada"</v>
      </c>
      <c r="L27" s="48" t="str">
        <f ca="1">_xlfn.CONCAT("        sig: ",C27,",")</f>
        <v xml:space="preserve">        sig: "/resucito/src/index.html?canto=laespada",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1174</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3" t="s">
        <v>1175</v>
      </c>
      <c r="D31" s="112" t="s">
        <v>1049</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1176</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1177</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1178</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1179</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1180</v>
      </c>
      <c r="D37" s="112" t="s">
        <v>1049</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1181</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1182</v>
      </c>
      <c r="D40" s="112" t="s">
        <v>1049</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999</v>
      </c>
      <c r="C41" s="113" t="s">
        <v>1183</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1184</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3" t="s">
        <v>1185</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3" t="s">
        <v>1186</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1187</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1188</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113" t="s">
        <v>1189</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t="s">
        <v>1190</v>
      </c>
      <c r="D49" s="112" t="s">
        <v>1049</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5.5" thickTop="1" thickBot="1" x14ac:dyDescent="0.4">
      <c r="B52" t="s">
        <v>997</v>
      </c>
      <c r="C52" s="82" t="s">
        <v>1181</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5.5" thickTop="1" thickBot="1" x14ac:dyDescent="0.4">
      <c r="B53" t="s">
        <v>999</v>
      </c>
      <c r="C53" s="85" t="s">
        <v>1182</v>
      </c>
      <c r="D53" s="86" t="s">
        <v>1049</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5.5" thickTop="1" thickBot="1" x14ac:dyDescent="0.4">
      <c r="B54" t="s">
        <v>999</v>
      </c>
      <c r="C54" s="85" t="s">
        <v>1183</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5.5" thickTop="1" thickBot="1" x14ac:dyDescent="0.4">
      <c r="B55" t="s">
        <v>999</v>
      </c>
      <c r="C55" s="85" t="s">
        <v>1184</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5.5" thickTop="1" thickBot="1" x14ac:dyDescent="0.4">
      <c r="B56" t="s">
        <v>999</v>
      </c>
      <c r="C56" s="85" t="s">
        <v>1185</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5.5" thickTop="1" thickBot="1" x14ac:dyDescent="0.4">
      <c r="B57" t="s">
        <v>999</v>
      </c>
      <c r="C57" s="93" t="s">
        <v>1186</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75" thickTop="1" thickBot="1" x14ac:dyDescent="0.4">
      <c r="A58" s="76"/>
      <c r="B58" s="76"/>
      <c r="C58" s="76" t="s">
        <v>1101</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thickTop="1" thickBot="1" x14ac:dyDescent="0.4">
      <c r="B59" t="s">
        <v>1014</v>
      </c>
      <c r="C59" s="113" t="s">
        <v>1191</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5.5" thickTop="1" thickBot="1" x14ac:dyDescent="0.4">
      <c r="C60" s="113" t="s">
        <v>1192</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5.5" thickTop="1" thickBot="1" x14ac:dyDescent="0.4">
      <c r="C61" s="113" t="s">
        <v>1193</v>
      </c>
      <c r="D61" s="112" t="s">
        <v>1049</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5.5" thickTop="1" thickBot="1" x14ac:dyDescent="0.4">
      <c r="C62" s="113" t="s">
        <v>1194</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5.5" thickTop="1" thickBot="1" x14ac:dyDescent="0.4">
      <c r="B65" t="s">
        <v>997</v>
      </c>
      <c r="C65" s="82" t="s">
        <v>1181</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thickTop="1" thickBot="1" x14ac:dyDescent="0.4">
      <c r="B66" t="s">
        <v>999</v>
      </c>
      <c r="C66" s="85" t="s">
        <v>1182</v>
      </c>
      <c r="D66" s="86" t="s">
        <v>1049</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5.5" thickTop="1" thickBot="1" x14ac:dyDescent="0.4">
      <c r="B67" t="s">
        <v>999</v>
      </c>
      <c r="C67" s="85" t="s">
        <v>1183</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999</v>
      </c>
      <c r="C68" s="85" t="s">
        <v>1184</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1185</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1186</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1195</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5.5" thickTop="1" thickBot="1" x14ac:dyDescent="0.4">
      <c r="C73" s="113" t="s">
        <v>1196</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5.5" thickTop="1" thickBot="1" x14ac:dyDescent="0.4">
      <c r="C74" s="113" t="s">
        <v>1197</v>
      </c>
      <c r="D74" s="112" t="s">
        <v>1049</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5.5" thickTop="1" thickBot="1" x14ac:dyDescent="0.4">
      <c r="C75" s="113" t="s">
        <v>1198</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t="s">
        <v>1199</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7.75" thickTop="1" thickBot="1" x14ac:dyDescent="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thickTop="1" thickBot="1" x14ac:dyDescent="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5.5" thickTop="1" thickBot="1" x14ac:dyDescent="0.4">
      <c r="B79" t="s">
        <v>997</v>
      </c>
      <c r="C79" s="82" t="s">
        <v>1181</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thickTop="1" thickBot="1" x14ac:dyDescent="0.4">
      <c r="B80" t="s">
        <v>999</v>
      </c>
      <c r="C80" s="85" t="s">
        <v>1182</v>
      </c>
      <c r="D80" s="86" t="s">
        <v>1049</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thickTop="1" thickBot="1" x14ac:dyDescent="0.4">
      <c r="B81" t="s">
        <v>999</v>
      </c>
      <c r="C81" s="85" t="s">
        <v>1183</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5.5" thickTop="1" thickBot="1" x14ac:dyDescent="0.4">
      <c r="B82" t="s">
        <v>999</v>
      </c>
      <c r="C82" s="85" t="s">
        <v>1184</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5.5" thickTop="1" thickBot="1" x14ac:dyDescent="0.4">
      <c r="B83" t="s">
        <v>999</v>
      </c>
      <c r="C83" s="85" t="s">
        <v>1185</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5.5" thickTop="1" thickBot="1" x14ac:dyDescent="0.4">
      <c r="B84" t="s">
        <v>999</v>
      </c>
      <c r="C84" s="93" t="s">
        <v>1186</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7.75" thickTop="1" thickBot="1" x14ac:dyDescent="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5.5" thickTop="1" thickBot="1" x14ac:dyDescent="0.4">
      <c r="B86" t="s">
        <v>1014</v>
      </c>
      <c r="C86" s="113" t="s">
        <v>1200</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t="s">
        <v>1201</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t="s">
        <v>1202</v>
      </c>
      <c r="D88" s="112" t="s">
        <v>1049</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t="s">
        <v>1203</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5.5" thickTop="1" thickBot="1" x14ac:dyDescent="0.4">
      <c r="B92" t="s">
        <v>997</v>
      </c>
      <c r="C92" s="82" t="s">
        <v>1204</v>
      </c>
      <c r="D92" s="83" t="s">
        <v>1049</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5.5" thickTop="1" thickBot="1" x14ac:dyDescent="0.4">
      <c r="B93" t="s">
        <v>999</v>
      </c>
      <c r="C93" s="85" t="s">
        <v>1205</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5.5" thickTop="1" thickBot="1" x14ac:dyDescent="0.4">
      <c r="B94" t="s">
        <v>999</v>
      </c>
      <c r="C94" s="85" t="s">
        <v>1183</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5.5" thickTop="1" thickBot="1" x14ac:dyDescent="0.4">
      <c r="B95" t="s">
        <v>999</v>
      </c>
      <c r="C95" s="85" t="s">
        <v>1184</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5.5" thickTop="1" thickBot="1" x14ac:dyDescent="0.4">
      <c r="B96" t="s">
        <v>999</v>
      </c>
      <c r="C96" s="85" t="s">
        <v>1185</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5.5" thickTop="1" thickBot="1" x14ac:dyDescent="0.4">
      <c r="B97" t="s">
        <v>999</v>
      </c>
      <c r="C97" s="93" t="s">
        <v>1186</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4">
      <c r="A98" s="95"/>
      <c r="B98" s="95"/>
      <c r="C98" s="95"/>
      <c r="D98" s="95"/>
      <c r="E98" s="95"/>
      <c r="F98" s="95"/>
      <c r="G98" s="95"/>
      <c r="H98" s="95"/>
      <c r="I98" s="95"/>
      <c r="J98" s="95"/>
      <c r="K98" s="95"/>
      <c r="L98" s="99" t="str">
        <f ca="1">_xlfn.CONCAT("]}, // ULTIMA LINEA DEL CANTO: ",L1)</f>
        <v>]}, // ULTIMA LINEA DEL CANTO: LA CORDERA DE DIOS</v>
      </c>
      <c r="M98" s="95"/>
    </row>
    <row r="99" spans="1:40" ht="20.25" x14ac:dyDescent="0.25">
      <c r="L99" s="100" t="s">
        <v>1008</v>
      </c>
      <c r="M99" s="101"/>
    </row>
    <row r="100" spans="1:40" x14ac:dyDescent="0.2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7CD95-CFD8-4B1B-9381-DECC590EE7C8}">
  <sheetPr codeName="Sheet74">
    <tabColor rgb="FF00B0F0"/>
  </sheetPr>
  <dimension ref="A1:AN81"/>
  <sheetViews>
    <sheetView zoomScale="85" zoomScaleNormal="85" workbookViewId="0">
      <pane xSplit="2" ySplit="1" topLeftCell="C35" activePane="bottomRight" state="frozen"/>
      <selection pane="topRight" activeCell="C1" sqref="C1"/>
      <selection pane="bottomLeft" activeCell="A2" sqref="A2"/>
      <selection pane="bottomRight" activeCell="B67" sqref="B6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ESPADA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25" x14ac:dyDescent="0.25">
      <c r="C8" t="str">
        <f ca="1">PROPER(L1)</f>
        <v>La Espada</v>
      </c>
      <c r="L8" s="48" t="str">
        <f ca="1">_xlfn.CONCAT("        tt: ","""",C8,"""",",")</f>
        <v xml:space="preserve">        tt: "La Espada",</v>
      </c>
    </row>
    <row r="9" spans="2:32" ht="23.25" x14ac:dyDescent="0.25">
      <c r="C9" t="str">
        <f ca="1">PROPER(L1)</f>
        <v>La Espada</v>
      </c>
      <c r="L9" s="48" t="str">
        <f ca="1">_xlfn.CONCAT("        title: ","""",C9,"""",",")</f>
        <v xml:space="preserve">        title: "La Espada",</v>
      </c>
    </row>
    <row r="10" spans="2:32" ht="23.25" x14ac:dyDescent="0.25">
      <c r="C10" t="str">
        <f ca="1">VLOOKUP(C1,Table223[],4,FALSE)</f>
        <v>Ezequiel 21,14-22</v>
      </c>
      <c r="L10" s="48" t="str">
        <f ca="1">_xlfn.CONCAT("        ","subtitle: ","""",C10,"""",",")</f>
        <v xml:space="preserve">        subtitle: "Ezequiel 21,14-22",</v>
      </c>
    </row>
    <row r="11" spans="2:32" ht="23.25" x14ac:dyDescent="0.2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C14" t="s">
        <v>1226</v>
      </c>
      <c r="L14" s="48" t="str">
        <f>_xlfn.CONCAT("        nCan: ","""",C14,"""",",")</f>
        <v xml:space="preserve">        nCan: "* Se puede sustituir por Sol# dim 7",</v>
      </c>
    </row>
    <row r="15" spans="2:32" ht="23.25" x14ac:dyDescent="0.25">
      <c r="L15" s="48" t="str">
        <f>_xlfn.CONCAT("        nCanURL: ","""",C15,"""",",")</f>
        <v xml:space="preserve">        nCanURL: "",</v>
      </c>
    </row>
    <row r="16" spans="2:32" ht="23.25" x14ac:dyDescent="0.25">
      <c r="C16">
        <f ca="1">VLOOKUP(C1,Table223[],1,FALSE)</f>
        <v>97</v>
      </c>
      <c r="L16" s="48" t="str">
        <f ca="1">_xlfn.CONCAT("        dbno: ","""",C16,"""",",")</f>
        <v xml:space="preserve">        dbno: "97",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laespada</v>
      </c>
      <c r="L19" s="48" t="str">
        <f ca="1">_xlfn.CONCAT("        audioSrc: ","""/audio/",C19,".mp3""",",")</f>
        <v xml:space="preserve">        audioSrc: "/audio/laespada.mp3",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96</v>
      </c>
      <c r="C26" t="str">
        <f ca="1">VLOOKUP(B26,Table4[],13,FALSE)</f>
        <v>"/resucito/src/index.html?canto=lacorderadedios"</v>
      </c>
      <c r="L26" s="48" t="str">
        <f ca="1">_xlfn.CONCAT("        ant: ",C26,",")</f>
        <v xml:space="preserve">        ant: "/resucito/src/index.html?canto=lacorderadedios",</v>
      </c>
    </row>
    <row r="27" spans="1:40" ht="23.25" x14ac:dyDescent="0.25">
      <c r="B27">
        <f ca="1">+C1+1</f>
        <v>98</v>
      </c>
      <c r="C27" t="str">
        <f ca="1">VLOOKUP(B27,Table4[],13,FALSE)</f>
        <v>"/resucito/src/index.html?canto=lamarchaesdura"</v>
      </c>
      <c r="L27" s="48" t="str">
        <f ca="1">_xlfn.CONCAT("        sig: ",C27,",")</f>
        <v xml:space="preserve">        sig: "/resucito/src/index.html?canto=lamarchaesdura",</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1206</v>
      </c>
      <c r="D30" s="112" t="s">
        <v>1013</v>
      </c>
      <c r="E30" s="52" t="s">
        <v>1012</v>
      </c>
      <c r="F30" s="53" t="s">
        <v>1011</v>
      </c>
      <c r="G30" s="53">
        <v>7</v>
      </c>
      <c r="H30" s="52" t="s">
        <v>1015</v>
      </c>
      <c r="I30" s="52"/>
      <c r="J30" s="54" t="s">
        <v>1011</v>
      </c>
      <c r="K30" s="54">
        <v>7</v>
      </c>
      <c r="L30" s="55" t="str">
        <f t="shared" ref="L30:L31" si="0">IF(C30="","",_xlfn.CONCAT("            { line: ","""",C30,", ",M30:AN30,""", sC: ","""",B30,"""},"))</f>
        <v xml:space="preserve">            { line: "Espada, espada, bruñida para matar., (La,m,20)(Mi,7,250)(Fa,,350)(Mi,7,450)",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Mi</v>
      </c>
      <c r="V30" s="64" t="str">
        <f t="shared" ref="V30:V35" si="9">IF(U30="","",",")</f>
        <v>,</v>
      </c>
      <c r="W30" s="65">
        <f t="shared" ref="W30:W68" si="10">IF(G30="","",G30)</f>
        <v>7</v>
      </c>
      <c r="X30" s="64" t="str">
        <f t="shared" ref="X30:X35" si="11">IF(U30="","",",")</f>
        <v>,</v>
      </c>
      <c r="Y30" s="64">
        <f t="shared" ref="Y30:Y35" si="12">IF(U30="","",250)</f>
        <v>250</v>
      </c>
      <c r="Z30" s="56" t="str">
        <f t="shared" ref="Z30:Z35" si="13">IF(U30="","",")")</f>
        <v>)</v>
      </c>
      <c r="AA30" s="66" t="str">
        <f t="shared" ref="AA30:AA35" si="14">IF(AB30="","","(")</f>
        <v>(</v>
      </c>
      <c r="AB30" s="57" t="str">
        <f t="shared" ref="AB30:AB68" si="15">IF(H30="","",H30)</f>
        <v>Fa</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v>
      </c>
      <c r="AI30" s="70" t="str">
        <f t="shared" ref="AI30:AI68" si="22">IF(J30="","",J30)</f>
        <v>Mi</v>
      </c>
      <c r="AJ30" s="64" t="str">
        <f t="shared" ref="AJ30:AJ35" si="23">IF(AI30="","",",")</f>
        <v>,</v>
      </c>
      <c r="AK30" s="64">
        <f t="shared" ref="AK30:AK35" si="24">IF(K30="","",K30)</f>
        <v>7</v>
      </c>
      <c r="AL30" s="64" t="str">
        <f t="shared" ref="AL30:AL35" si="25">IF(AI30="","",",")</f>
        <v>,</v>
      </c>
      <c r="AM30" s="64">
        <f t="shared" ref="AM30:AM35" si="26">IF(AI30="","",450)</f>
        <v>450</v>
      </c>
      <c r="AN30" s="64" t="str">
        <f t="shared" ref="AN30:AN35" si="27">IF(AI30="","",")")</f>
        <v>)</v>
      </c>
    </row>
    <row r="31" spans="1:40" ht="25.5" thickTop="1" thickBot="1" x14ac:dyDescent="0.4">
      <c r="B31" t="s">
        <v>997</v>
      </c>
      <c r="C31" s="113" t="s">
        <v>1207</v>
      </c>
      <c r="D31" s="112" t="s">
        <v>1013</v>
      </c>
      <c r="E31" s="52" t="s">
        <v>1012</v>
      </c>
      <c r="F31" s="53" t="s">
        <v>1011</v>
      </c>
      <c r="G31" s="53">
        <v>7</v>
      </c>
      <c r="H31" s="52" t="s">
        <v>1015</v>
      </c>
      <c r="I31" s="52"/>
      <c r="J31" s="54" t="s">
        <v>1011</v>
      </c>
      <c r="K31" s="54">
        <v>7</v>
      </c>
      <c r="L31" s="55" t="str">
        <f t="shared" si="0"/>
        <v xml:space="preserve">            { line: "ESPADA, ESPADA, BRUÑIDA PARA MATAR., (La,m,20)(Mi,7,250)(Fa,,350)(Mi,7,450)", sC: "ta as"},</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v>
      </c>
      <c r="U31" s="63" t="str">
        <f t="shared" si="8"/>
        <v>Mi</v>
      </c>
      <c r="V31" s="64" t="str">
        <f t="shared" si="9"/>
        <v>,</v>
      </c>
      <c r="W31" s="65">
        <f t="shared" si="10"/>
        <v>7</v>
      </c>
      <c r="X31" s="64" t="str">
        <f t="shared" si="11"/>
        <v>,</v>
      </c>
      <c r="Y31" s="64">
        <f t="shared" si="12"/>
        <v>250</v>
      </c>
      <c r="Z31" s="56" t="str">
        <f t="shared" si="13"/>
        <v>)</v>
      </c>
      <c r="AA31" s="66" t="str">
        <f t="shared" si="14"/>
        <v>(</v>
      </c>
      <c r="AB31" s="57" t="str">
        <f t="shared" si="15"/>
        <v>Fa</v>
      </c>
      <c r="AC31" s="67" t="str">
        <f t="shared" si="16"/>
        <v>,</v>
      </c>
      <c r="AD31" s="59" t="str">
        <f t="shared" si="17"/>
        <v/>
      </c>
      <c r="AE31" s="68" t="str">
        <f t="shared" si="18"/>
        <v>,</v>
      </c>
      <c r="AF31" s="61">
        <f t="shared" si="19"/>
        <v>350</v>
      </c>
      <c r="AG31" s="61" t="str">
        <f t="shared" si="20"/>
        <v>)</v>
      </c>
      <c r="AH31" s="69" t="str">
        <f t="shared" si="21"/>
        <v>(</v>
      </c>
      <c r="AI31" s="70" t="str">
        <f t="shared" si="22"/>
        <v>Mi</v>
      </c>
      <c r="AJ31" s="64" t="str">
        <f t="shared" si="23"/>
        <v>,</v>
      </c>
      <c r="AK31" s="64">
        <f t="shared" si="24"/>
        <v>7</v>
      </c>
      <c r="AL31" s="64" t="str">
        <f t="shared" si="25"/>
        <v>,</v>
      </c>
      <c r="AM31" s="64">
        <f t="shared" si="26"/>
        <v>450</v>
      </c>
      <c r="AN31" s="64" t="str">
        <f t="shared" si="27"/>
        <v>)</v>
      </c>
    </row>
    <row r="32" spans="1:40" ht="25.5" thickTop="1" thickBot="1" x14ac:dyDescent="0.4">
      <c r="B32" t="s">
        <v>1014</v>
      </c>
      <c r="C32" s="113" t="s">
        <v>1208</v>
      </c>
      <c r="D32" s="112" t="s">
        <v>1049</v>
      </c>
      <c r="E32" s="52"/>
      <c r="F32" s="53" t="s">
        <v>1011</v>
      </c>
      <c r="G32" s="53">
        <v>7</v>
      </c>
      <c r="H32" s="52" t="s">
        <v>1015</v>
      </c>
      <c r="I32" s="52"/>
      <c r="J32" s="54" t="s">
        <v>1011</v>
      </c>
      <c r="K32" s="54">
        <v>7</v>
      </c>
      <c r="L32" s="55" t="str">
        <f>IF(C32="","",_xlfn.CONCAT("            { line: ","""",C32,", ",M32:AN32,""", sC: ","""",B32,"""},"))</f>
        <v xml:space="preserve">            { line: "María, María, madre de Dios., (Do,,10)(Mi,7,250)(Fa,,350)(Mi,7,450)", sC: "tc"},</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Mi</v>
      </c>
      <c r="V32" s="64" t="str">
        <f t="shared" si="9"/>
        <v>,</v>
      </c>
      <c r="W32" s="65">
        <f t="shared" si="10"/>
        <v>7</v>
      </c>
      <c r="X32" s="64" t="str">
        <f t="shared" si="11"/>
        <v>,</v>
      </c>
      <c r="Y32" s="64">
        <f t="shared" si="12"/>
        <v>250</v>
      </c>
      <c r="Z32" s="56" t="str">
        <f t="shared" si="13"/>
        <v>)</v>
      </c>
      <c r="AA32" s="66" t="str">
        <f t="shared" si="14"/>
        <v>(</v>
      </c>
      <c r="AB32" s="57" t="str">
        <f t="shared" si="15"/>
        <v>Fa</v>
      </c>
      <c r="AC32" s="67" t="str">
        <f t="shared" si="16"/>
        <v>,</v>
      </c>
      <c r="AD32" s="59" t="str">
        <f t="shared" si="17"/>
        <v/>
      </c>
      <c r="AE32" s="68" t="str">
        <f t="shared" si="18"/>
        <v>,</v>
      </c>
      <c r="AF32" s="61">
        <f t="shared" si="19"/>
        <v>350</v>
      </c>
      <c r="AG32" s="61" t="str">
        <f t="shared" si="20"/>
        <v>)</v>
      </c>
      <c r="AH32" s="69" t="str">
        <f t="shared" si="21"/>
        <v>(</v>
      </c>
      <c r="AI32" s="70" t="str">
        <f t="shared" si="22"/>
        <v>Mi</v>
      </c>
      <c r="AJ32" s="64" t="str">
        <f t="shared" si="23"/>
        <v>,</v>
      </c>
      <c r="AK32" s="64">
        <f t="shared" si="24"/>
        <v>7</v>
      </c>
      <c r="AL32" s="64" t="str">
        <f t="shared" si="25"/>
        <v>,</v>
      </c>
      <c r="AM32" s="64">
        <f t="shared" si="26"/>
        <v>450</v>
      </c>
      <c r="AN32" s="64" t="str">
        <f t="shared" si="27"/>
        <v>)</v>
      </c>
    </row>
    <row r="33" spans="1:40" ht="25.5" thickTop="1" thickBot="1" x14ac:dyDescent="0.4">
      <c r="B33" t="s">
        <v>997</v>
      </c>
      <c r="C33" s="113" t="s">
        <v>1209</v>
      </c>
      <c r="D33" s="112" t="s">
        <v>1049</v>
      </c>
      <c r="E33" s="52"/>
      <c r="F33" s="53" t="s">
        <v>1011</v>
      </c>
      <c r="G33" s="53">
        <v>7</v>
      </c>
      <c r="H33" s="52" t="s">
        <v>1015</v>
      </c>
      <c r="I33" s="52"/>
      <c r="J33" s="54" t="s">
        <v>1011</v>
      </c>
      <c r="K33" s="54">
        <v>7</v>
      </c>
      <c r="L33" s="55" t="str">
        <f>IF(C33="","",_xlfn.CONCAT("            { line: ","""",C33,", ",M33:AN33,""", sC: ","""",B33,"""},"))</f>
        <v xml:space="preserve">            { line: "MARÍA, MARÍA, MADRE DE DIOS., (Do,,10)(Mi,7,250)(Fa,,350)(Mi,7,450)", sC: "ta as"},</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v>
      </c>
      <c r="AB33" s="57" t="str">
        <f t="shared" si="15"/>
        <v>Fa</v>
      </c>
      <c r="AC33" s="67" t="str">
        <f t="shared" si="16"/>
        <v>,</v>
      </c>
      <c r="AD33" s="59" t="str">
        <f t="shared" si="17"/>
        <v/>
      </c>
      <c r="AE33" s="68" t="str">
        <f t="shared" si="18"/>
        <v>,</v>
      </c>
      <c r="AF33" s="61">
        <f t="shared" si="19"/>
        <v>350</v>
      </c>
      <c r="AG33" s="61" t="str">
        <f t="shared" si="20"/>
        <v>)</v>
      </c>
      <c r="AH33" s="69" t="str">
        <f t="shared" si="21"/>
        <v>(</v>
      </c>
      <c r="AI33" s="70" t="str">
        <f t="shared" si="22"/>
        <v>Mi</v>
      </c>
      <c r="AJ33" s="64" t="str">
        <f t="shared" si="23"/>
        <v>,</v>
      </c>
      <c r="AK33" s="64">
        <f t="shared" si="24"/>
        <v>7</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1210</v>
      </c>
      <c r="D35" s="112" t="s">
        <v>1013</v>
      </c>
      <c r="E35" s="52" t="s">
        <v>1012</v>
      </c>
      <c r="F35" s="53" t="s">
        <v>1011</v>
      </c>
      <c r="G35" s="53">
        <v>7</v>
      </c>
      <c r="H35" s="52"/>
      <c r="I35" s="52"/>
      <c r="J35" s="54"/>
      <c r="K35" s="54"/>
      <c r="L35" s="55" t="str">
        <f t="shared" ref="L35:L52" si="30">IF(C35="","",_xlfn.CONCAT("            { line: ","""",C35,", ",M35:AN35,""", sC: ","""",B35,"""},"))</f>
        <v xml:space="preserve">            { line: "Grita, hijo de hombre,, (La,m,20)(Mi,7,250)",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1211</v>
      </c>
      <c r="D36" s="112" t="s">
        <v>1013</v>
      </c>
      <c r="E36" s="52" t="s">
        <v>1012</v>
      </c>
      <c r="F36" s="53"/>
      <c r="G36" s="53"/>
      <c r="H36" s="52"/>
      <c r="I36" s="52"/>
      <c r="J36" s="54"/>
      <c r="K36" s="54"/>
      <c r="L36" s="55" t="str">
        <f t="shared" si="30"/>
        <v xml:space="preserve">            { line: "grita, hijo de hombre:,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1212</v>
      </c>
      <c r="D37" s="112" t="s">
        <v>1048</v>
      </c>
      <c r="E37" s="52" t="s">
        <v>1012</v>
      </c>
      <c r="F37" s="53" t="s">
        <v>1011</v>
      </c>
      <c r="G37" s="53">
        <v>7</v>
      </c>
      <c r="H37" s="52"/>
      <c r="I37" s="52"/>
      <c r="J37" s="54"/>
      <c r="K37" s="54"/>
      <c r="L37" s="55" t="str">
        <f t="shared" si="30"/>
        <v xml:space="preserve">            { line: "la espada es para mi pueblo,, (Re,m,22)(Mi,7,250)",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1213</v>
      </c>
      <c r="D38" s="112" t="s">
        <v>1015</v>
      </c>
      <c r="E38" s="52"/>
      <c r="F38" s="53" t="s">
        <v>1011</v>
      </c>
      <c r="G38" s="53">
        <v>7</v>
      </c>
      <c r="H38" s="52"/>
      <c r="I38" s="52"/>
      <c r="J38" s="54"/>
      <c r="K38" s="54"/>
      <c r="L38" s="55" t="str">
        <f t="shared" si="30"/>
        <v xml:space="preserve">            { line: "espada para mi pueblo., (Fa,,20)(Mi,7,250)",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3"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1222</v>
      </c>
      <c r="D41" s="83" t="s">
        <v>1013</v>
      </c>
      <c r="E41" s="83" t="s">
        <v>1012</v>
      </c>
      <c r="F41" s="83" t="s">
        <v>1011</v>
      </c>
      <c r="G41" s="83">
        <v>7</v>
      </c>
      <c r="H41" s="83"/>
      <c r="I41" s="83"/>
      <c r="J41" s="83"/>
      <c r="K41" s="83"/>
      <c r="L41" s="84" t="str">
        <f>IF(C41="","",_xlfn.CONCAT("       triggerLine: ","""",C41,", ",M41:AN41,""", sC: ","""",B41,""", lines: ["))</f>
        <v xml:space="preserve">       triggerLine: "ESPADA, ESPADA, , (La,m,20)(Mi,7,250)",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Mi</v>
      </c>
      <c r="V41" s="64" t="str">
        <f t="shared" si="40"/>
        <v>,</v>
      </c>
      <c r="W41" s="65">
        <f t="shared" si="41"/>
        <v>7</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85" t="s">
        <v>1223</v>
      </c>
      <c r="D42" s="86" t="s">
        <v>1015</v>
      </c>
      <c r="E42" s="86"/>
      <c r="F42" s="86" t="s">
        <v>1011</v>
      </c>
      <c r="G42" s="86">
        <v>7</v>
      </c>
      <c r="H42" s="87"/>
      <c r="I42" s="87"/>
      <c r="J42" s="87"/>
      <c r="K42" s="87"/>
      <c r="L42" s="88" t="str">
        <f>IF(C42="","",_xlfn.CONCAT("            { line: ","""",C42,", ",M42:AN42,""", sC: ","""",B42,"""},"))</f>
        <v xml:space="preserve">            { line: "BRUÑIDA PARA MATAR., (Fa,,20)(Mi,7,250)", sC: "as"},</v>
      </c>
      <c r="M42" s="56" t="str">
        <f t="shared" si="32"/>
        <v>(</v>
      </c>
      <c r="N42" s="57" t="str">
        <f t="shared" si="33"/>
        <v>Fa</v>
      </c>
      <c r="O42" s="58" t="str">
        <f t="shared" si="34"/>
        <v>,</v>
      </c>
      <c r="P42" s="59" t="str">
        <f t="shared" si="35"/>
        <v/>
      </c>
      <c r="Q42" s="60" t="str">
        <f t="shared" si="36"/>
        <v>,</v>
      </c>
      <c r="R42" s="61">
        <f t="shared" si="31"/>
        <v>20</v>
      </c>
      <c r="S42" s="56" t="str">
        <f t="shared" si="37"/>
        <v>)</v>
      </c>
      <c r="T42" s="62" t="str">
        <f t="shared" si="38"/>
        <v>(</v>
      </c>
      <c r="U42" s="63" t="str">
        <f t="shared" si="39"/>
        <v>Mi</v>
      </c>
      <c r="V42" s="64" t="str">
        <f t="shared" si="40"/>
        <v>,</v>
      </c>
      <c r="W42" s="65">
        <f t="shared" si="41"/>
        <v>7</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1207</v>
      </c>
      <c r="D43" s="83" t="s">
        <v>1013</v>
      </c>
      <c r="E43" s="83" t="s">
        <v>1012</v>
      </c>
      <c r="F43" s="83" t="s">
        <v>1011</v>
      </c>
      <c r="G43" s="83">
        <v>7</v>
      </c>
      <c r="H43" s="83" t="s">
        <v>1015</v>
      </c>
      <c r="I43" s="83"/>
      <c r="J43" s="83" t="s">
        <v>1011</v>
      </c>
      <c r="K43" s="83">
        <v>7</v>
      </c>
      <c r="L43" s="94" t="str">
        <f>IF(C43="","",_xlfn.CONCAT("            { line: ","""",C43,", ",M43:AN43,""", sC: ","""",B43,"""},  ]},"))</f>
        <v xml:space="preserve">            { line: "ESPADA, ESPADA, BRUÑIDA PARA MATAR., (La,m,20)(Mi,7,250)(Fa,,350)(Mi,7,450)", sC: "as"},  ]},</v>
      </c>
      <c r="M43" s="56" t="str">
        <f t="shared" si="32"/>
        <v>(</v>
      </c>
      <c r="N43" s="57" t="str">
        <f t="shared" si="33"/>
        <v>La</v>
      </c>
      <c r="O43" s="58" t="str">
        <f t="shared" si="34"/>
        <v>,</v>
      </c>
      <c r="P43" s="59" t="str">
        <f t="shared" si="35"/>
        <v>m</v>
      </c>
      <c r="Q43" s="60" t="str">
        <f t="shared" si="36"/>
        <v>,</v>
      </c>
      <c r="R43" s="61">
        <f t="shared" si="31"/>
        <v>20</v>
      </c>
      <c r="S43" s="56" t="str">
        <f t="shared" si="37"/>
        <v>)</v>
      </c>
      <c r="T43" s="62" t="str">
        <f t="shared" si="38"/>
        <v>(</v>
      </c>
      <c r="U43" s="63" t="str">
        <f t="shared" si="39"/>
        <v>Mi</v>
      </c>
      <c r="V43" s="64" t="str">
        <f t="shared" si="40"/>
        <v>,</v>
      </c>
      <c r="W43" s="65">
        <f t="shared" si="41"/>
        <v>7</v>
      </c>
      <c r="X43" s="64" t="str">
        <f t="shared" si="42"/>
        <v>,</v>
      </c>
      <c r="Y43" s="64">
        <f t="shared" si="43"/>
        <v>250</v>
      </c>
      <c r="Z43" s="56" t="str">
        <f t="shared" si="44"/>
        <v>)</v>
      </c>
      <c r="AA43" s="66" t="str">
        <f t="shared" si="45"/>
        <v>(</v>
      </c>
      <c r="AB43" s="57" t="str">
        <f t="shared" si="46"/>
        <v>Fa</v>
      </c>
      <c r="AC43" s="67" t="str">
        <f t="shared" si="47"/>
        <v>,</v>
      </c>
      <c r="AD43" s="59" t="str">
        <f t="shared" si="48"/>
        <v/>
      </c>
      <c r="AE43" s="68" t="str">
        <f t="shared" si="49"/>
        <v>,</v>
      </c>
      <c r="AF43" s="61">
        <f t="shared" si="50"/>
        <v>350</v>
      </c>
      <c r="AG43" s="61" t="str">
        <f t="shared" si="51"/>
        <v>)</v>
      </c>
      <c r="AH43" s="69" t="str">
        <f t="shared" si="52"/>
        <v>(</v>
      </c>
      <c r="AI43" s="70" t="str">
        <f t="shared" si="53"/>
        <v>Mi</v>
      </c>
      <c r="AJ43" s="64" t="str">
        <f t="shared" si="54"/>
        <v>,</v>
      </c>
      <c r="AK43" s="64">
        <f t="shared" si="55"/>
        <v>7</v>
      </c>
      <c r="AL43" s="64" t="str">
        <f t="shared" si="56"/>
        <v>,</v>
      </c>
      <c r="AM43" s="64">
        <f t="shared" si="57"/>
        <v>450</v>
      </c>
      <c r="AN43" s="64" t="str">
        <f t="shared" si="58"/>
        <v>)</v>
      </c>
    </row>
    <row r="44" spans="1:40" ht="25.5" thickTop="1" thickBot="1" x14ac:dyDescent="0.4">
      <c r="C44" s="79" t="s">
        <v>995</v>
      </c>
      <c r="D44" s="80"/>
      <c r="E44" s="80"/>
      <c r="F44" s="80"/>
      <c r="G44" s="80"/>
      <c r="H44" s="80"/>
      <c r="I44" s="80"/>
      <c r="J44" s="80"/>
      <c r="K44" s="80"/>
      <c r="L44" s="81" t="s">
        <v>996</v>
      </c>
      <c r="M44" s="56" t="str">
        <f t="shared" ref="M44:M47" si="59">IF(N44="","","(")</f>
        <v/>
      </c>
      <c r="N44" s="57" t="str">
        <f t="shared" ref="N44:N47" si="60">IF(D44="","",D44)</f>
        <v/>
      </c>
      <c r="O44" s="58" t="str">
        <f t="shared" ref="O44:O47" si="61">IF(N44="","",",")</f>
        <v/>
      </c>
      <c r="P44" s="59" t="str">
        <f t="shared" ref="P44:P47" si="62">IF(E44="","",E44)</f>
        <v/>
      </c>
      <c r="Q44" s="60" t="str">
        <f t="shared" ref="Q44:Q47" si="63">IF(N44="","",",")</f>
        <v/>
      </c>
      <c r="R44" s="61" t="str">
        <f t="shared" ref="R44:R48" si="64">IF(N44="Do",10,IF(N44="Re",22,IF(N44="Mi",20,IF(N44="Fa",20,IF(N44="Sol",14,IF(N44="La",20,IF(N44="Si",20,IF(N44="Do#",14,IF(N44="Fa#",15,IF(N44="Sol#",20,""))))))))))</f>
        <v/>
      </c>
      <c r="S44" s="56" t="str">
        <f t="shared" ref="S44:S47" si="65">IF(N44="","",")")</f>
        <v/>
      </c>
      <c r="T44" s="62" t="str">
        <f t="shared" ref="T44:T47" si="66">IF(U44="","","(")</f>
        <v/>
      </c>
      <c r="U44" s="63" t="str">
        <f t="shared" ref="U44:U47" si="67">IF(F44="","",F44)</f>
        <v/>
      </c>
      <c r="V44" s="64" t="str">
        <f t="shared" ref="V44:V47" si="68">IF(U44="","",",")</f>
        <v/>
      </c>
      <c r="W44" s="65" t="str">
        <f t="shared" ref="W44:W47" si="69">IF(G44="","",G44)</f>
        <v/>
      </c>
      <c r="X44" s="64" t="str">
        <f t="shared" ref="X44:X47" si="70">IF(U44="","",",")</f>
        <v/>
      </c>
      <c r="Y44" s="64" t="str">
        <f t="shared" ref="Y44:Y47" si="71">IF(U44="","",250)</f>
        <v/>
      </c>
      <c r="Z44" s="56" t="str">
        <f t="shared" ref="Z44:Z47" si="72">IF(U44="","",")")</f>
        <v/>
      </c>
      <c r="AA44" s="66" t="str">
        <f t="shared" ref="AA44:AA47" si="73">IF(AB44="","","(")</f>
        <v/>
      </c>
      <c r="AB44" s="57" t="str">
        <f t="shared" ref="AB44:AB47" si="74">IF(H44="","",H44)</f>
        <v/>
      </c>
      <c r="AC44" s="67" t="str">
        <f t="shared" ref="AC44:AC47" si="75">IF(AB44="","",",")</f>
        <v/>
      </c>
      <c r="AD44" s="59" t="str">
        <f t="shared" ref="AD44:AD47" si="76">IF(I44="","",I44)</f>
        <v/>
      </c>
      <c r="AE44" s="68" t="str">
        <f t="shared" ref="AE44:AE47" si="77">IF(AB44="","",",")</f>
        <v/>
      </c>
      <c r="AF44" s="61" t="str">
        <f t="shared" ref="AF44:AF47" si="78">IF(AB44="","",350)</f>
        <v/>
      </c>
      <c r="AG44" s="61" t="str">
        <f t="shared" ref="AG44:AG47" si="79">IF(AB44="","",")")</f>
        <v/>
      </c>
      <c r="AH44" s="69" t="str">
        <f t="shared" ref="AH44:AH47" si="80">IF(AI44="","","(")</f>
        <v/>
      </c>
      <c r="AI44" s="70" t="str">
        <f t="shared" ref="AI44:AI47" si="81">IF(J44="","",J44)</f>
        <v/>
      </c>
      <c r="AJ44" s="64" t="str">
        <f t="shared" ref="AJ44:AJ47" si="82">IF(AI44="","",",")</f>
        <v/>
      </c>
      <c r="AK44" s="64" t="str">
        <f t="shared" ref="AK44:AK47" si="83">IF(K44="","",K44)</f>
        <v/>
      </c>
      <c r="AL44" s="64" t="str">
        <f t="shared" ref="AL44:AL47" si="84">IF(AI44="","",",")</f>
        <v/>
      </c>
      <c r="AM44" s="64" t="str">
        <f t="shared" ref="AM44:AM47" si="85">IF(AI44="","",450)</f>
        <v/>
      </c>
      <c r="AN44" s="64" t="str">
        <f t="shared" ref="AN44:AN47" si="86">IF(AI44="","",")")</f>
        <v/>
      </c>
    </row>
    <row r="45" spans="1:40" ht="25.5" thickTop="1" thickBot="1" x14ac:dyDescent="0.4">
      <c r="B45" t="s">
        <v>997</v>
      </c>
      <c r="C45" s="82" t="s">
        <v>1224</v>
      </c>
      <c r="D45" s="83" t="s">
        <v>1049</v>
      </c>
      <c r="E45" s="83"/>
      <c r="F45" s="83" t="s">
        <v>1011</v>
      </c>
      <c r="G45" s="83">
        <v>7</v>
      </c>
      <c r="H45" s="83"/>
      <c r="I45" s="83"/>
      <c r="J45" s="83"/>
      <c r="K45" s="83"/>
      <c r="L45" s="84" t="str">
        <f>IF(C45="","",_xlfn.CONCAT("       triggerLine: ","""",C45,", ",M45:AN45,""", sC: ","""",B45,""", lines: ["))</f>
        <v xml:space="preserve">       triggerLine: "MARÍA, MARÍA,, (Do,,10)(Mi,7,250)", sC: "ta as", lines: [</v>
      </c>
      <c r="M45" s="56" t="str">
        <f t="shared" si="59"/>
        <v>(</v>
      </c>
      <c r="N45" s="57" t="str">
        <f t="shared" si="60"/>
        <v>Do</v>
      </c>
      <c r="O45" s="58" t="str">
        <f t="shared" si="61"/>
        <v>,</v>
      </c>
      <c r="P45" s="59" t="str">
        <f t="shared" si="62"/>
        <v/>
      </c>
      <c r="Q45" s="60" t="str">
        <f t="shared" si="63"/>
        <v>,</v>
      </c>
      <c r="R45" s="61">
        <f t="shared" si="64"/>
        <v>10</v>
      </c>
      <c r="S45" s="56" t="str">
        <f t="shared" si="65"/>
        <v>)</v>
      </c>
      <c r="T45" s="62" t="str">
        <f t="shared" si="66"/>
        <v>(</v>
      </c>
      <c r="U45" s="63" t="str">
        <f t="shared" si="67"/>
        <v>Mi</v>
      </c>
      <c r="V45" s="64" t="str">
        <f t="shared" si="68"/>
        <v>,</v>
      </c>
      <c r="W45" s="65">
        <f t="shared" si="69"/>
        <v>7</v>
      </c>
      <c r="X45" s="64" t="str">
        <f t="shared" si="70"/>
        <v>,</v>
      </c>
      <c r="Y45" s="64">
        <f t="shared" si="71"/>
        <v>250</v>
      </c>
      <c r="Z45" s="56" t="str">
        <f t="shared" si="72"/>
        <v>)</v>
      </c>
      <c r="AA45" s="66" t="str">
        <f t="shared" si="73"/>
        <v/>
      </c>
      <c r="AB45" s="57" t="str">
        <f t="shared" si="74"/>
        <v/>
      </c>
      <c r="AC45" s="67" t="str">
        <f t="shared" si="75"/>
        <v/>
      </c>
      <c r="AD45" s="59" t="str">
        <f t="shared" si="76"/>
        <v/>
      </c>
      <c r="AE45" s="68" t="str">
        <f t="shared" si="77"/>
        <v/>
      </c>
      <c r="AF45" s="61" t="str">
        <f t="shared" si="78"/>
        <v/>
      </c>
      <c r="AG45" s="61" t="str">
        <f t="shared" si="79"/>
        <v/>
      </c>
      <c r="AH45" s="69" t="str">
        <f t="shared" si="80"/>
        <v/>
      </c>
      <c r="AI45" s="70" t="str">
        <f t="shared" si="81"/>
        <v/>
      </c>
      <c r="AJ45" s="64" t="str">
        <f t="shared" si="82"/>
        <v/>
      </c>
      <c r="AK45" s="64" t="str">
        <f t="shared" si="83"/>
        <v/>
      </c>
      <c r="AL45" s="64" t="str">
        <f t="shared" si="84"/>
        <v/>
      </c>
      <c r="AM45" s="64" t="str">
        <f t="shared" si="85"/>
        <v/>
      </c>
      <c r="AN45" s="64" t="str">
        <f t="shared" si="86"/>
        <v/>
      </c>
    </row>
    <row r="46" spans="1:40" ht="25.5" thickTop="1" thickBot="1" x14ac:dyDescent="0.4">
      <c r="B46" t="s">
        <v>999</v>
      </c>
      <c r="C46" s="85" t="s">
        <v>1225</v>
      </c>
      <c r="D46" s="87" t="s">
        <v>1015</v>
      </c>
      <c r="E46" s="87"/>
      <c r="F46" s="87" t="s">
        <v>1011</v>
      </c>
      <c r="G46" s="87">
        <v>7</v>
      </c>
      <c r="H46" s="87"/>
      <c r="I46" s="87"/>
      <c r="J46" s="87"/>
      <c r="K46" s="87"/>
      <c r="L46" s="88" t="str">
        <f>IF(C46="","",_xlfn.CONCAT("            { line: ","""",C46,", ",M46:AN46,""", sC: ","""",B46,"""},"))</f>
        <v xml:space="preserve">            { line: "MADRE DE DIOS., (Fa,,20)(Mi,7,250)", sC: "as"},</v>
      </c>
      <c r="M46" s="56" t="str">
        <f t="shared" si="59"/>
        <v>(</v>
      </c>
      <c r="N46" s="57" t="str">
        <f t="shared" si="60"/>
        <v>Fa</v>
      </c>
      <c r="O46" s="58" t="str">
        <f t="shared" si="61"/>
        <v>,</v>
      </c>
      <c r="P46" s="59" t="str">
        <f t="shared" si="62"/>
        <v/>
      </c>
      <c r="Q46" s="60" t="str">
        <f t="shared" si="63"/>
        <v>,</v>
      </c>
      <c r="R46" s="61">
        <f t="shared" si="64"/>
        <v>20</v>
      </c>
      <c r="S46" s="56" t="str">
        <f t="shared" si="65"/>
        <v>)</v>
      </c>
      <c r="T46" s="62" t="str">
        <f t="shared" si="66"/>
        <v>(</v>
      </c>
      <c r="U46" s="63" t="str">
        <f t="shared" si="67"/>
        <v>Mi</v>
      </c>
      <c r="V46" s="64" t="str">
        <f t="shared" si="68"/>
        <v>,</v>
      </c>
      <c r="W46" s="65">
        <f t="shared" si="69"/>
        <v>7</v>
      </c>
      <c r="X46" s="64" t="str">
        <f t="shared" si="70"/>
        <v>,</v>
      </c>
      <c r="Y46" s="64">
        <f t="shared" si="71"/>
        <v>250</v>
      </c>
      <c r="Z46" s="56" t="str">
        <f t="shared" si="72"/>
        <v>)</v>
      </c>
      <c r="AA46" s="66" t="str">
        <f t="shared" si="73"/>
        <v/>
      </c>
      <c r="AB46" s="57" t="str">
        <f t="shared" si="74"/>
        <v/>
      </c>
      <c r="AC46" s="67" t="str">
        <f t="shared" si="75"/>
        <v/>
      </c>
      <c r="AD46" s="59" t="str">
        <f t="shared" si="76"/>
        <v/>
      </c>
      <c r="AE46" s="68" t="str">
        <f t="shared" si="77"/>
        <v/>
      </c>
      <c r="AF46" s="61" t="str">
        <f t="shared" si="78"/>
        <v/>
      </c>
      <c r="AG46" s="61" t="str">
        <f t="shared" si="79"/>
        <v/>
      </c>
      <c r="AH46" s="69" t="str">
        <f t="shared" si="80"/>
        <v/>
      </c>
      <c r="AI46" s="70" t="str">
        <f t="shared" si="81"/>
        <v/>
      </c>
      <c r="AJ46" s="64" t="str">
        <f t="shared" si="82"/>
        <v/>
      </c>
      <c r="AK46" s="64" t="str">
        <f t="shared" si="83"/>
        <v/>
      </c>
      <c r="AL46" s="64" t="str">
        <f t="shared" si="84"/>
        <v/>
      </c>
      <c r="AM46" s="64" t="str">
        <f t="shared" si="85"/>
        <v/>
      </c>
      <c r="AN46" s="64" t="str">
        <f t="shared" si="86"/>
        <v/>
      </c>
    </row>
    <row r="47" spans="1:40" ht="25.5" thickTop="1" thickBot="1" x14ac:dyDescent="0.4">
      <c r="B47" t="s">
        <v>999</v>
      </c>
      <c r="C47" s="93" t="s">
        <v>1209</v>
      </c>
      <c r="D47" s="83" t="s">
        <v>1049</v>
      </c>
      <c r="E47" s="83"/>
      <c r="F47" s="83" t="s">
        <v>1011</v>
      </c>
      <c r="G47" s="83">
        <v>7</v>
      </c>
      <c r="H47" s="83" t="s">
        <v>1015</v>
      </c>
      <c r="I47" s="83"/>
      <c r="J47" s="83" t="s">
        <v>1011</v>
      </c>
      <c r="K47" s="83">
        <v>7</v>
      </c>
      <c r="L47" s="94" t="str">
        <f>IF(C47="","",_xlfn.CONCAT("            { line: ","""",C47,", ",M47:AN47,""", sC: ","""",B47,"""},  ]},"))</f>
        <v xml:space="preserve">            { line: "MARÍA, MARÍA, MADRE DE DIOS., (Do,,10)(Mi,7,250)(Fa,,350)(Mi,7,450)", sC: "as"},  ]},</v>
      </c>
      <c r="M47" s="56" t="str">
        <f t="shared" si="59"/>
        <v>(</v>
      </c>
      <c r="N47" s="57" t="str">
        <f t="shared" si="60"/>
        <v>Do</v>
      </c>
      <c r="O47" s="58" t="str">
        <f t="shared" si="61"/>
        <v>,</v>
      </c>
      <c r="P47" s="59" t="str">
        <f t="shared" si="62"/>
        <v/>
      </c>
      <c r="Q47" s="60" t="str">
        <f t="shared" si="63"/>
        <v>,</v>
      </c>
      <c r="R47" s="61">
        <f t="shared" si="64"/>
        <v>10</v>
      </c>
      <c r="S47" s="56" t="str">
        <f t="shared" si="65"/>
        <v>)</v>
      </c>
      <c r="T47" s="62" t="str">
        <f t="shared" si="66"/>
        <v>(</v>
      </c>
      <c r="U47" s="63" t="str">
        <f t="shared" si="67"/>
        <v>Mi</v>
      </c>
      <c r="V47" s="64" t="str">
        <f t="shared" si="68"/>
        <v>,</v>
      </c>
      <c r="W47" s="65">
        <f t="shared" si="69"/>
        <v>7</v>
      </c>
      <c r="X47" s="64" t="str">
        <f t="shared" si="70"/>
        <v>,</v>
      </c>
      <c r="Y47" s="64">
        <f t="shared" si="71"/>
        <v>250</v>
      </c>
      <c r="Z47" s="56" t="str">
        <f t="shared" si="72"/>
        <v>)</v>
      </c>
      <c r="AA47" s="66" t="str">
        <f t="shared" si="73"/>
        <v>(</v>
      </c>
      <c r="AB47" s="57" t="str">
        <f t="shared" si="74"/>
        <v>Fa</v>
      </c>
      <c r="AC47" s="67" t="str">
        <f t="shared" si="75"/>
        <v>,</v>
      </c>
      <c r="AD47" s="59" t="str">
        <f t="shared" si="76"/>
        <v/>
      </c>
      <c r="AE47" s="68" t="str">
        <f t="shared" si="77"/>
        <v>,</v>
      </c>
      <c r="AF47" s="61">
        <f t="shared" si="78"/>
        <v>350</v>
      </c>
      <c r="AG47" s="61" t="str">
        <f t="shared" si="79"/>
        <v>)</v>
      </c>
      <c r="AH47" s="69" t="str">
        <f t="shared" si="80"/>
        <v>(</v>
      </c>
      <c r="AI47" s="70" t="str">
        <f t="shared" si="81"/>
        <v>Mi</v>
      </c>
      <c r="AJ47" s="64" t="str">
        <f t="shared" si="82"/>
        <v>,</v>
      </c>
      <c r="AK47" s="64">
        <f t="shared" si="83"/>
        <v>7</v>
      </c>
      <c r="AL47" s="64" t="str">
        <f t="shared" si="84"/>
        <v>,</v>
      </c>
      <c r="AM47" s="64">
        <f t="shared" si="85"/>
        <v>450</v>
      </c>
      <c r="AN47" s="64" t="str">
        <f t="shared" si="86"/>
        <v>)</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64"/>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1014</v>
      </c>
      <c r="C49" s="113" t="s">
        <v>1214</v>
      </c>
      <c r="D49" s="112" t="s">
        <v>1013</v>
      </c>
      <c r="E49" s="52" t="s">
        <v>1012</v>
      </c>
      <c r="F49" s="53" t="s">
        <v>1011</v>
      </c>
      <c r="G49" s="53">
        <v>7</v>
      </c>
      <c r="H49" s="52"/>
      <c r="I49" s="52"/>
      <c r="J49" s="54"/>
      <c r="K49" s="54"/>
      <c r="L49" s="55" t="str">
        <f t="shared" si="30"/>
        <v xml:space="preserve">            { line: "Gira a tu derecha,, (La,m,20)(Mi,7,250)", sC: "tc"},</v>
      </c>
      <c r="M49" s="56" t="str">
        <f t="shared" ref="M49:M52" si="87">IF(N49="","","(")</f>
        <v>(</v>
      </c>
      <c r="N49" s="57" t="str">
        <f t="shared" ref="N49:N52" si="88">IF(D49="","",D49)</f>
        <v>La</v>
      </c>
      <c r="O49" s="58" t="str">
        <f t="shared" ref="O49:O52" si="89">IF(N49="","",",")</f>
        <v>,</v>
      </c>
      <c r="P49" s="59" t="str">
        <f t="shared" ref="P49:P52" si="90">IF(E49="","",E49)</f>
        <v>m</v>
      </c>
      <c r="Q49" s="60" t="str">
        <f t="shared" ref="Q49:Q52" si="91">IF(N49="","",",")</f>
        <v>,</v>
      </c>
      <c r="R49" s="61">
        <f t="shared" si="28"/>
        <v>20</v>
      </c>
      <c r="S49" s="56" t="str">
        <f t="shared" ref="S49:S52" si="92">IF(N49="","",")")</f>
        <v>)</v>
      </c>
      <c r="T49" s="62" t="str">
        <f t="shared" ref="T49:T52" si="93">IF(U49="","","(")</f>
        <v>(</v>
      </c>
      <c r="U49" s="63" t="str">
        <f t="shared" ref="U49:U52" si="94">IF(F49="","",F49)</f>
        <v>Mi</v>
      </c>
      <c r="V49" s="64" t="str">
        <f t="shared" ref="V49:V52" si="95">IF(U49="","",",")</f>
        <v>,</v>
      </c>
      <c r="W49" s="65">
        <f t="shared" ref="W49:W52" si="96">IF(G49="","",G49)</f>
        <v>7</v>
      </c>
      <c r="X49" s="64" t="str">
        <f t="shared" ref="X49:X52" si="97">IF(U49="","",",")</f>
        <v>,</v>
      </c>
      <c r="Y49" s="64">
        <f t="shared" ref="Y49:Y52" si="98">IF(U49="","",250)</f>
        <v>250</v>
      </c>
      <c r="Z49" s="56" t="str">
        <f t="shared" ref="Z49:Z52" si="99">IF(U49="","",")")</f>
        <v>)</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5.5" thickTop="1" thickBot="1" x14ac:dyDescent="0.4">
      <c r="C50" s="113" t="s">
        <v>1215</v>
      </c>
      <c r="D50" s="112" t="s">
        <v>1048</v>
      </c>
      <c r="E50" s="52" t="s">
        <v>1012</v>
      </c>
      <c r="F50" s="53" t="s">
        <v>1011</v>
      </c>
      <c r="G50" s="53">
        <v>7</v>
      </c>
      <c r="H50" s="52"/>
      <c r="I50" s="52"/>
      <c r="J50" s="54"/>
      <c r="K50" s="54"/>
      <c r="L50" s="55" t="str">
        <f t="shared" si="30"/>
        <v xml:space="preserve">            { line: "gira hacia tu izquierda,, (Re,m,22)(Mi,7,250)", sC: ""},</v>
      </c>
      <c r="M50" s="56" t="str">
        <f t="shared" si="87"/>
        <v>(</v>
      </c>
      <c r="N50" s="57" t="str">
        <f t="shared" si="88"/>
        <v>Re</v>
      </c>
      <c r="O50" s="58" t="str">
        <f t="shared" si="89"/>
        <v>,</v>
      </c>
      <c r="P50" s="59" t="str">
        <f t="shared" si="90"/>
        <v>m</v>
      </c>
      <c r="Q50" s="60" t="str">
        <f t="shared" si="91"/>
        <v>,</v>
      </c>
      <c r="R50" s="61">
        <f t="shared" si="28"/>
        <v>22</v>
      </c>
      <c r="S50" s="56" t="str">
        <f t="shared" si="92"/>
        <v>)</v>
      </c>
      <c r="T50" s="62" t="str">
        <f t="shared" si="93"/>
        <v>(</v>
      </c>
      <c r="U50" s="63" t="str">
        <f t="shared" si="94"/>
        <v>Mi</v>
      </c>
      <c r="V50" s="64" t="str">
        <f t="shared" si="95"/>
        <v>,</v>
      </c>
      <c r="W50" s="65">
        <f t="shared" si="96"/>
        <v>7</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1216</v>
      </c>
      <c r="D51" s="112" t="s">
        <v>1048</v>
      </c>
      <c r="E51" s="52" t="s">
        <v>1012</v>
      </c>
      <c r="F51" s="53" t="s">
        <v>1011</v>
      </c>
      <c r="G51" s="53">
        <v>7</v>
      </c>
      <c r="H51" s="52"/>
      <c r="I51" s="52"/>
      <c r="J51" s="54"/>
      <c r="K51" s="54"/>
      <c r="L51" s="55" t="str">
        <f t="shared" si="30"/>
        <v xml:space="preserve">            { line: "allí donde tus filos quedarán saciados,, (Re,m,22)(Mi,7,250)", sC: ""},</v>
      </c>
      <c r="M51" s="56" t="str">
        <f t="shared" si="87"/>
        <v>(</v>
      </c>
      <c r="N51" s="57" t="str">
        <f t="shared" si="88"/>
        <v>Re</v>
      </c>
      <c r="O51" s="58" t="str">
        <f t="shared" si="89"/>
        <v>,</v>
      </c>
      <c r="P51" s="59" t="str">
        <f t="shared" si="90"/>
        <v>m</v>
      </c>
      <c r="Q51" s="60" t="str">
        <f t="shared" si="91"/>
        <v>,</v>
      </c>
      <c r="R51" s="61">
        <f t="shared" si="28"/>
        <v>22</v>
      </c>
      <c r="S51" s="56" t="str">
        <f t="shared" si="92"/>
        <v>)</v>
      </c>
      <c r="T51" s="62" t="str">
        <f t="shared" si="93"/>
        <v>(</v>
      </c>
      <c r="U51" s="63" t="str">
        <f t="shared" si="94"/>
        <v>Mi</v>
      </c>
      <c r="V51" s="64" t="str">
        <f t="shared" si="95"/>
        <v>,</v>
      </c>
      <c r="W51" s="65">
        <f t="shared" si="96"/>
        <v>7</v>
      </c>
      <c r="X51" s="64" t="str">
        <f t="shared" si="97"/>
        <v>,</v>
      </c>
      <c r="Y51" s="64">
        <f t="shared" si="98"/>
        <v>250</v>
      </c>
      <c r="Z51" s="56" t="str">
        <f t="shared" si="99"/>
        <v>)</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1217</v>
      </c>
      <c r="D52" s="112" t="s">
        <v>1015</v>
      </c>
      <c r="E52" s="52"/>
      <c r="F52" s="53" t="s">
        <v>1011</v>
      </c>
      <c r="G52" s="53">
        <v>7</v>
      </c>
      <c r="H52" s="52"/>
      <c r="I52" s="52"/>
      <c r="J52" s="54"/>
      <c r="K52" s="54"/>
      <c r="L52" s="55" t="str">
        <f t="shared" si="30"/>
        <v xml:space="preserve">            { line: "allí donde se saciará mi alma., (Fa,,20)(Mi,7,250)", sC: ""},</v>
      </c>
      <c r="M52" s="56" t="str">
        <f t="shared" si="87"/>
        <v>(</v>
      </c>
      <c r="N52" s="57" t="str">
        <f t="shared" si="88"/>
        <v>Fa</v>
      </c>
      <c r="O52" s="58" t="str">
        <f t="shared" si="89"/>
        <v>,</v>
      </c>
      <c r="P52" s="59" t="str">
        <f t="shared" si="90"/>
        <v/>
      </c>
      <c r="Q52" s="60" t="str">
        <f t="shared" si="91"/>
        <v>,</v>
      </c>
      <c r="R52" s="61">
        <f t="shared" si="28"/>
        <v>20</v>
      </c>
      <c r="S52" s="56" t="str">
        <f t="shared" si="92"/>
        <v>)</v>
      </c>
      <c r="T52" s="62" t="str">
        <f t="shared" si="93"/>
        <v>(</v>
      </c>
      <c r="U52" s="63" t="str">
        <f t="shared" si="94"/>
        <v>Mi</v>
      </c>
      <c r="V52" s="64" t="str">
        <f t="shared" si="95"/>
        <v>,</v>
      </c>
      <c r="W52" s="65">
        <f t="shared" si="96"/>
        <v>7</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61" si="114">IF(N54="","","(")</f>
        <v/>
      </c>
      <c r="N54" s="57" t="str">
        <f t="shared" ref="N54:N61" si="115">IF(D54="","",D54)</f>
        <v/>
      </c>
      <c r="O54" s="58" t="str">
        <f t="shared" ref="O54:O61" si="116">IF(N54="","",",")</f>
        <v/>
      </c>
      <c r="P54" s="59" t="str">
        <f t="shared" ref="P54:P61" si="117">IF(E54="","",E54)</f>
        <v/>
      </c>
      <c r="Q54" s="60" t="str">
        <f t="shared" ref="Q54:Q61" si="118">IF(N54="","",",")</f>
        <v/>
      </c>
      <c r="R54" s="61" t="str">
        <f t="shared" si="28"/>
        <v/>
      </c>
      <c r="S54" s="56" t="str">
        <f t="shared" ref="S54:S61" si="119">IF(N54="","",")")</f>
        <v/>
      </c>
      <c r="T54" s="62" t="str">
        <f t="shared" ref="T54:T61" si="120">IF(U54="","","(")</f>
        <v/>
      </c>
      <c r="U54" s="63" t="str">
        <f t="shared" ref="U54:U61" si="121">IF(F54="","",F54)</f>
        <v/>
      </c>
      <c r="V54" s="64" t="str">
        <f t="shared" ref="V54:V61" si="122">IF(U54="","",",")</f>
        <v/>
      </c>
      <c r="W54" s="65" t="str">
        <f t="shared" ref="W54:W61" si="123">IF(G54="","",G54)</f>
        <v/>
      </c>
      <c r="X54" s="64" t="str">
        <f t="shared" ref="X54:X61" si="124">IF(U54="","",",")</f>
        <v/>
      </c>
      <c r="Y54" s="64" t="str">
        <f t="shared" ref="Y54:Y61" si="125">IF(U54="","",250)</f>
        <v/>
      </c>
      <c r="Z54" s="56" t="str">
        <f t="shared" ref="Z54:Z61" si="126">IF(U54="","",")")</f>
        <v/>
      </c>
      <c r="AA54" s="66" t="str">
        <f t="shared" ref="AA54:AA61" si="127">IF(AB54="","","(")</f>
        <v/>
      </c>
      <c r="AB54" s="57" t="str">
        <f t="shared" ref="AB54:AB61" si="128">IF(H54="","",H54)</f>
        <v/>
      </c>
      <c r="AC54" s="67" t="str">
        <f t="shared" ref="AC54:AC61" si="129">IF(AB54="","",",")</f>
        <v/>
      </c>
      <c r="AD54" s="59" t="str">
        <f t="shared" ref="AD54:AD61" si="130">IF(I54="","",I54)</f>
        <v/>
      </c>
      <c r="AE54" s="68" t="str">
        <f t="shared" ref="AE54:AE61" si="131">IF(AB54="","",",")</f>
        <v/>
      </c>
      <c r="AF54" s="61" t="str">
        <f t="shared" ref="AF54:AF61" si="132">IF(AB54="","",350)</f>
        <v/>
      </c>
      <c r="AG54" s="61" t="str">
        <f t="shared" ref="AG54:AG61" si="133">IF(AB54="","",")")</f>
        <v/>
      </c>
      <c r="AH54" s="69" t="str">
        <f t="shared" ref="AH54:AH61" si="134">IF(AI54="","","(")</f>
        <v/>
      </c>
      <c r="AI54" s="70" t="str">
        <f t="shared" ref="AI54:AI61" si="135">IF(J54="","",J54)</f>
        <v/>
      </c>
      <c r="AJ54" s="64" t="str">
        <f t="shared" ref="AJ54:AJ61" si="136">IF(AI54="","",",")</f>
        <v/>
      </c>
      <c r="AK54" s="64" t="str">
        <f t="shared" ref="AK54:AK61" si="137">IF(K54="","",K54)</f>
        <v/>
      </c>
      <c r="AL54" s="64" t="str">
        <f t="shared" ref="AL54:AL61" si="138">IF(AI54="","",",")</f>
        <v/>
      </c>
      <c r="AM54" s="64" t="str">
        <f t="shared" ref="AM54:AM61" si="139">IF(AI54="","",450)</f>
        <v/>
      </c>
      <c r="AN54" s="64" t="str">
        <f t="shared" ref="AN54:AN61" si="140">IF(AI54="","",")")</f>
        <v/>
      </c>
    </row>
    <row r="55" spans="1:40" ht="25.5" thickTop="1" thickBot="1" x14ac:dyDescent="0.4">
      <c r="B55" t="s">
        <v>997</v>
      </c>
      <c r="C55" s="82" t="s">
        <v>1222</v>
      </c>
      <c r="D55" s="83" t="s">
        <v>1013</v>
      </c>
      <c r="E55" s="83" t="s">
        <v>1012</v>
      </c>
      <c r="F55" s="83" t="s">
        <v>1011</v>
      </c>
      <c r="G55" s="83">
        <v>7</v>
      </c>
      <c r="H55" s="83"/>
      <c r="I55" s="83"/>
      <c r="J55" s="83"/>
      <c r="K55" s="83"/>
      <c r="L55" s="84" t="str">
        <f>IF(C55="","",_xlfn.CONCAT("       triggerLine: ","""",C55,", ",M55:AN55,""", sC: ","""",B55,""", lines: ["))</f>
        <v xml:space="preserve">       triggerLine: "ESPADA, ESPADA, , (La,m,20)(Mi,7,250)", sC: "ta as", lines: [</v>
      </c>
      <c r="M55" s="56" t="str">
        <f t="shared" si="114"/>
        <v>(</v>
      </c>
      <c r="N55" s="57" t="str">
        <f t="shared" si="115"/>
        <v>La</v>
      </c>
      <c r="O55" s="58" t="str">
        <f t="shared" si="116"/>
        <v>,</v>
      </c>
      <c r="P55" s="59" t="str">
        <f t="shared" si="117"/>
        <v>m</v>
      </c>
      <c r="Q55" s="60" t="str">
        <f t="shared" si="118"/>
        <v>,</v>
      </c>
      <c r="R55" s="61">
        <f t="shared" si="28"/>
        <v>20</v>
      </c>
      <c r="S55" s="56" t="str">
        <f t="shared" si="119"/>
        <v>)</v>
      </c>
      <c r="T55" s="62" t="str">
        <f t="shared" si="120"/>
        <v>(</v>
      </c>
      <c r="U55" s="63" t="str">
        <f t="shared" si="121"/>
        <v>Mi</v>
      </c>
      <c r="V55" s="64" t="str">
        <f t="shared" si="122"/>
        <v>,</v>
      </c>
      <c r="W55" s="65">
        <f t="shared" si="123"/>
        <v>7</v>
      </c>
      <c r="X55" s="64" t="str">
        <f t="shared" si="124"/>
        <v>,</v>
      </c>
      <c r="Y55" s="64">
        <f t="shared" si="125"/>
        <v>250</v>
      </c>
      <c r="Z55" s="56" t="str">
        <f t="shared" si="126"/>
        <v>)</v>
      </c>
      <c r="AA55" s="66" t="str">
        <f t="shared" si="127"/>
        <v/>
      </c>
      <c r="AB55" s="57" t="str">
        <f t="shared" si="128"/>
        <v/>
      </c>
      <c r="AC55" s="67" t="str">
        <f t="shared" si="129"/>
        <v/>
      </c>
      <c r="AD55" s="59" t="str">
        <f t="shared" si="130"/>
        <v/>
      </c>
      <c r="AE55" s="68" t="str">
        <f t="shared" si="131"/>
        <v/>
      </c>
      <c r="AF55" s="61" t="str">
        <f t="shared" si="132"/>
        <v/>
      </c>
      <c r="AG55" s="61" t="str">
        <f t="shared" si="133"/>
        <v/>
      </c>
      <c r="AH55" s="69" t="str">
        <f t="shared" si="134"/>
        <v/>
      </c>
      <c r="AI55" s="70" t="str">
        <f t="shared" si="135"/>
        <v/>
      </c>
      <c r="AJ55" s="64" t="str">
        <f t="shared" si="136"/>
        <v/>
      </c>
      <c r="AK55" s="64" t="str">
        <f t="shared" si="137"/>
        <v/>
      </c>
      <c r="AL55" s="64" t="str">
        <f t="shared" si="138"/>
        <v/>
      </c>
      <c r="AM55" s="64" t="str">
        <f t="shared" si="139"/>
        <v/>
      </c>
      <c r="AN55" s="64" t="str">
        <f t="shared" si="140"/>
        <v/>
      </c>
    </row>
    <row r="56" spans="1:40" ht="25.5" thickTop="1" thickBot="1" x14ac:dyDescent="0.4">
      <c r="B56" t="s">
        <v>999</v>
      </c>
      <c r="C56" s="85" t="s">
        <v>1223</v>
      </c>
      <c r="D56" s="86" t="s">
        <v>1015</v>
      </c>
      <c r="E56" s="86"/>
      <c r="F56" s="86" t="s">
        <v>1011</v>
      </c>
      <c r="G56" s="86">
        <v>7</v>
      </c>
      <c r="H56" s="87"/>
      <c r="I56" s="87"/>
      <c r="J56" s="87"/>
      <c r="K56" s="87"/>
      <c r="L56" s="88" t="str">
        <f>IF(C56="","",_xlfn.CONCAT("            { line: ","""",C56,", ",M56:AN56,""", sC: ","""",B56,"""},"))</f>
        <v xml:space="preserve">            { line: "BRUÑIDA PARA MATAR., (Fa,,20)(Mi,7,250)", sC: "as"},</v>
      </c>
      <c r="M56" s="56" t="str">
        <f t="shared" si="114"/>
        <v>(</v>
      </c>
      <c r="N56" s="57" t="str">
        <f t="shared" si="115"/>
        <v>Fa</v>
      </c>
      <c r="O56" s="58" t="str">
        <f t="shared" si="116"/>
        <v>,</v>
      </c>
      <c r="P56" s="59" t="str">
        <f t="shared" si="117"/>
        <v/>
      </c>
      <c r="Q56" s="60" t="str">
        <f t="shared" si="118"/>
        <v>,</v>
      </c>
      <c r="R56" s="61">
        <f t="shared" si="28"/>
        <v>20</v>
      </c>
      <c r="S56" s="56" t="str">
        <f t="shared" si="119"/>
        <v>)</v>
      </c>
      <c r="T56" s="62" t="str">
        <f t="shared" si="120"/>
        <v>(</v>
      </c>
      <c r="U56" s="63" t="str">
        <f t="shared" si="121"/>
        <v>Mi</v>
      </c>
      <c r="V56" s="64" t="str">
        <f t="shared" si="122"/>
        <v>,</v>
      </c>
      <c r="W56" s="65">
        <f t="shared" si="123"/>
        <v>7</v>
      </c>
      <c r="X56" s="64" t="str">
        <f t="shared" si="124"/>
        <v>,</v>
      </c>
      <c r="Y56" s="64">
        <f t="shared" si="125"/>
        <v>250</v>
      </c>
      <c r="Z56" s="56" t="str">
        <f t="shared" si="126"/>
        <v>)</v>
      </c>
      <c r="AA56" s="66" t="str">
        <f t="shared" si="127"/>
        <v/>
      </c>
      <c r="AB56" s="57" t="str">
        <f t="shared" si="128"/>
        <v/>
      </c>
      <c r="AC56" s="67" t="str">
        <f t="shared" si="129"/>
        <v/>
      </c>
      <c r="AD56" s="59" t="str">
        <f t="shared" si="130"/>
        <v/>
      </c>
      <c r="AE56" s="68" t="str">
        <f t="shared" si="131"/>
        <v/>
      </c>
      <c r="AF56" s="61" t="str">
        <f t="shared" si="132"/>
        <v/>
      </c>
      <c r="AG56" s="61" t="str">
        <f t="shared" si="133"/>
        <v/>
      </c>
      <c r="AH56" s="69" t="str">
        <f t="shared" si="134"/>
        <v/>
      </c>
      <c r="AI56" s="70" t="str">
        <f t="shared" si="135"/>
        <v/>
      </c>
      <c r="AJ56" s="64" t="str">
        <f t="shared" si="136"/>
        <v/>
      </c>
      <c r="AK56" s="64" t="str">
        <f t="shared" si="137"/>
        <v/>
      </c>
      <c r="AL56" s="64" t="str">
        <f t="shared" si="138"/>
        <v/>
      </c>
      <c r="AM56" s="64" t="str">
        <f t="shared" si="139"/>
        <v/>
      </c>
      <c r="AN56" s="64" t="str">
        <f t="shared" si="140"/>
        <v/>
      </c>
    </row>
    <row r="57" spans="1:40" ht="25.5" thickTop="1" thickBot="1" x14ac:dyDescent="0.4">
      <c r="B57" t="s">
        <v>999</v>
      </c>
      <c r="C57" s="93" t="s">
        <v>1207</v>
      </c>
      <c r="D57" s="83" t="s">
        <v>1013</v>
      </c>
      <c r="E57" s="83" t="s">
        <v>1012</v>
      </c>
      <c r="F57" s="83" t="s">
        <v>1011</v>
      </c>
      <c r="G57" s="83">
        <v>7</v>
      </c>
      <c r="H57" s="83" t="s">
        <v>1015</v>
      </c>
      <c r="I57" s="83"/>
      <c r="J57" s="83" t="s">
        <v>1011</v>
      </c>
      <c r="K57" s="83">
        <v>7</v>
      </c>
      <c r="L57" s="94" t="str">
        <f>IF(C57="","",_xlfn.CONCAT("            { line: ","""",C57,", ",M57:AN57,""", sC: ","""",B57,"""},  ]},"))</f>
        <v xml:space="preserve">            { line: "ESPADA, ESPADA, BRUÑIDA PARA MATAR., (La,m,20)(Mi,7,250)(Fa,,350)(Mi,7,450)", sC: "as"},  ]},</v>
      </c>
      <c r="M57" s="56" t="str">
        <f t="shared" si="114"/>
        <v>(</v>
      </c>
      <c r="N57" s="57" t="str">
        <f t="shared" si="115"/>
        <v>La</v>
      </c>
      <c r="O57" s="58" t="str">
        <f t="shared" si="116"/>
        <v>,</v>
      </c>
      <c r="P57" s="59" t="str">
        <f t="shared" si="117"/>
        <v>m</v>
      </c>
      <c r="Q57" s="60" t="str">
        <f t="shared" si="118"/>
        <v>,</v>
      </c>
      <c r="R57" s="61">
        <f t="shared" si="28"/>
        <v>20</v>
      </c>
      <c r="S57" s="56" t="str">
        <f t="shared" si="119"/>
        <v>)</v>
      </c>
      <c r="T57" s="62" t="str">
        <f t="shared" si="120"/>
        <v>(</v>
      </c>
      <c r="U57" s="63" t="str">
        <f t="shared" si="121"/>
        <v>Mi</v>
      </c>
      <c r="V57" s="64" t="str">
        <f t="shared" si="122"/>
        <v>,</v>
      </c>
      <c r="W57" s="65">
        <f t="shared" si="123"/>
        <v>7</v>
      </c>
      <c r="X57" s="64" t="str">
        <f t="shared" si="124"/>
        <v>,</v>
      </c>
      <c r="Y57" s="64">
        <f t="shared" si="125"/>
        <v>250</v>
      </c>
      <c r="Z57" s="56" t="str">
        <f t="shared" si="126"/>
        <v>)</v>
      </c>
      <c r="AA57" s="66" t="str">
        <f t="shared" si="127"/>
        <v>(</v>
      </c>
      <c r="AB57" s="57" t="str">
        <f t="shared" si="128"/>
        <v>Fa</v>
      </c>
      <c r="AC57" s="67" t="str">
        <f t="shared" si="129"/>
        <v>,</v>
      </c>
      <c r="AD57" s="59" t="str">
        <f t="shared" si="130"/>
        <v/>
      </c>
      <c r="AE57" s="68" t="str">
        <f t="shared" si="131"/>
        <v>,</v>
      </c>
      <c r="AF57" s="61">
        <f t="shared" si="132"/>
        <v>350</v>
      </c>
      <c r="AG57" s="61" t="str">
        <f t="shared" si="133"/>
        <v>)</v>
      </c>
      <c r="AH57" s="69" t="str">
        <f t="shared" si="134"/>
        <v>(</v>
      </c>
      <c r="AI57" s="70" t="str">
        <f t="shared" si="135"/>
        <v>Mi</v>
      </c>
      <c r="AJ57" s="64" t="str">
        <f t="shared" si="136"/>
        <v>,</v>
      </c>
      <c r="AK57" s="64">
        <f t="shared" si="137"/>
        <v>7</v>
      </c>
      <c r="AL57" s="64" t="str">
        <f t="shared" si="138"/>
        <v>,</v>
      </c>
      <c r="AM57" s="64">
        <f t="shared" si="139"/>
        <v>450</v>
      </c>
      <c r="AN57" s="64" t="str">
        <f t="shared" si="140"/>
        <v>)</v>
      </c>
    </row>
    <row r="58" spans="1:40" ht="25.5" thickTop="1" thickBot="1" x14ac:dyDescent="0.4">
      <c r="C58" s="79" t="s">
        <v>995</v>
      </c>
      <c r="D58" s="80"/>
      <c r="E58" s="80"/>
      <c r="F58" s="80"/>
      <c r="G58" s="80"/>
      <c r="H58" s="80"/>
      <c r="I58" s="80"/>
      <c r="J58" s="80"/>
      <c r="K58" s="80"/>
      <c r="L58" s="81" t="s">
        <v>996</v>
      </c>
      <c r="M58" s="56" t="str">
        <f t="shared" si="114"/>
        <v/>
      </c>
      <c r="N58" s="57" t="str">
        <f t="shared" si="115"/>
        <v/>
      </c>
      <c r="O58" s="58" t="str">
        <f t="shared" si="116"/>
        <v/>
      </c>
      <c r="P58" s="59" t="str">
        <f t="shared" si="117"/>
        <v/>
      </c>
      <c r="Q58" s="60" t="str">
        <f t="shared" si="118"/>
        <v/>
      </c>
      <c r="R58" s="61" t="str">
        <f t="shared" si="28"/>
        <v/>
      </c>
      <c r="S58" s="56" t="str">
        <f t="shared" si="119"/>
        <v/>
      </c>
      <c r="T58" s="62" t="str">
        <f t="shared" si="120"/>
        <v/>
      </c>
      <c r="U58" s="63" t="str">
        <f t="shared" si="121"/>
        <v/>
      </c>
      <c r="V58" s="64" t="str">
        <f t="shared" si="122"/>
        <v/>
      </c>
      <c r="W58" s="65" t="str">
        <f t="shared" si="123"/>
        <v/>
      </c>
      <c r="X58" s="64" t="str">
        <f t="shared" si="124"/>
        <v/>
      </c>
      <c r="Y58" s="64" t="str">
        <f t="shared" si="125"/>
        <v/>
      </c>
      <c r="Z58" s="56" t="str">
        <f t="shared" si="126"/>
        <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25.5" thickTop="1" thickBot="1" x14ac:dyDescent="0.4">
      <c r="B59" t="s">
        <v>997</v>
      </c>
      <c r="C59" s="82" t="s">
        <v>1224</v>
      </c>
      <c r="D59" s="83" t="s">
        <v>1049</v>
      </c>
      <c r="E59" s="83"/>
      <c r="F59" s="83" t="s">
        <v>1011</v>
      </c>
      <c r="G59" s="83">
        <v>7</v>
      </c>
      <c r="H59" s="83"/>
      <c r="I59" s="83"/>
      <c r="J59" s="83"/>
      <c r="K59" s="83"/>
      <c r="L59" s="84" t="str">
        <f>IF(C59="","",_xlfn.CONCAT("       triggerLine: ","""",C59,", ",M59:AN59,""", sC: ","""",B59,""", lines: ["))</f>
        <v xml:space="preserve">       triggerLine: "MARÍA, MARÍA,, (Do,,10)(Mi,7,250)", sC: "ta as", lines: [</v>
      </c>
      <c r="M59" s="56" t="str">
        <f t="shared" si="114"/>
        <v>(</v>
      </c>
      <c r="N59" s="57" t="str">
        <f t="shared" si="115"/>
        <v>Do</v>
      </c>
      <c r="O59" s="58" t="str">
        <f t="shared" si="116"/>
        <v>,</v>
      </c>
      <c r="P59" s="59" t="str">
        <f t="shared" si="117"/>
        <v/>
      </c>
      <c r="Q59" s="60" t="str">
        <f t="shared" si="118"/>
        <v>,</v>
      </c>
      <c r="R59" s="61">
        <f t="shared" si="28"/>
        <v>10</v>
      </c>
      <c r="S59" s="56" t="str">
        <f t="shared" si="119"/>
        <v>)</v>
      </c>
      <c r="T59" s="62" t="str">
        <f t="shared" si="120"/>
        <v>(</v>
      </c>
      <c r="U59" s="63" t="str">
        <f t="shared" si="121"/>
        <v>Mi</v>
      </c>
      <c r="V59" s="64" t="str">
        <f t="shared" si="122"/>
        <v>,</v>
      </c>
      <c r="W59" s="65">
        <f t="shared" si="123"/>
        <v>7</v>
      </c>
      <c r="X59" s="64" t="str">
        <f t="shared" si="124"/>
        <v>,</v>
      </c>
      <c r="Y59" s="64">
        <f t="shared" si="125"/>
        <v>250</v>
      </c>
      <c r="Z59" s="56" t="str">
        <f t="shared" si="126"/>
        <v>)</v>
      </c>
      <c r="AA59" s="66" t="str">
        <f t="shared" si="127"/>
        <v/>
      </c>
      <c r="AB59" s="57" t="str">
        <f t="shared" si="128"/>
        <v/>
      </c>
      <c r="AC59" s="67" t="str">
        <f t="shared" si="129"/>
        <v/>
      </c>
      <c r="AD59" s="59" t="str">
        <f t="shared" si="130"/>
        <v/>
      </c>
      <c r="AE59" s="68" t="str">
        <f t="shared" si="131"/>
        <v/>
      </c>
      <c r="AF59" s="61" t="str">
        <f t="shared" si="132"/>
        <v/>
      </c>
      <c r="AG59" s="61" t="str">
        <f t="shared" si="133"/>
        <v/>
      </c>
      <c r="AH59" s="69" t="str">
        <f t="shared" si="134"/>
        <v/>
      </c>
      <c r="AI59" s="70" t="str">
        <f t="shared" si="135"/>
        <v/>
      </c>
      <c r="AJ59" s="64" t="str">
        <f t="shared" si="136"/>
        <v/>
      </c>
      <c r="AK59" s="64" t="str">
        <f t="shared" si="137"/>
        <v/>
      </c>
      <c r="AL59" s="64" t="str">
        <f t="shared" si="138"/>
        <v/>
      </c>
      <c r="AM59" s="64" t="str">
        <f t="shared" si="139"/>
        <v/>
      </c>
      <c r="AN59" s="64" t="str">
        <f t="shared" si="140"/>
        <v/>
      </c>
    </row>
    <row r="60" spans="1:40" ht="25.5" thickTop="1" thickBot="1" x14ac:dyDescent="0.4">
      <c r="B60" t="s">
        <v>999</v>
      </c>
      <c r="C60" s="85" t="s">
        <v>1225</v>
      </c>
      <c r="D60" s="87" t="s">
        <v>1015</v>
      </c>
      <c r="E60" s="87"/>
      <c r="F60" s="87" t="s">
        <v>1011</v>
      </c>
      <c r="G60" s="87">
        <v>7</v>
      </c>
      <c r="H60" s="87"/>
      <c r="I60" s="87"/>
      <c r="J60" s="87"/>
      <c r="K60" s="87"/>
      <c r="L60" s="88" t="str">
        <f>IF(C60="","",_xlfn.CONCAT("            { line: ","""",C60,", ",M60:AN60,""", sC: ","""",B60,"""},"))</f>
        <v xml:space="preserve">            { line: "MADRE DE DIOS., (Fa,,20)(Mi,7,250)", sC: "as"},</v>
      </c>
      <c r="M60" s="56" t="str">
        <f t="shared" si="114"/>
        <v>(</v>
      </c>
      <c r="N60" s="57" t="str">
        <f t="shared" si="115"/>
        <v>Fa</v>
      </c>
      <c r="O60" s="58" t="str">
        <f t="shared" si="116"/>
        <v>,</v>
      </c>
      <c r="P60" s="59" t="str">
        <f t="shared" si="117"/>
        <v/>
      </c>
      <c r="Q60" s="60" t="str">
        <f t="shared" si="118"/>
        <v>,</v>
      </c>
      <c r="R60" s="61">
        <f t="shared" si="28"/>
        <v>20</v>
      </c>
      <c r="S60" s="56" t="str">
        <f t="shared" si="119"/>
        <v>)</v>
      </c>
      <c r="T60" s="62" t="str">
        <f t="shared" si="120"/>
        <v>(</v>
      </c>
      <c r="U60" s="63" t="str">
        <f t="shared" si="121"/>
        <v>Mi</v>
      </c>
      <c r="V60" s="64" t="str">
        <f t="shared" si="122"/>
        <v>,</v>
      </c>
      <c r="W60" s="65">
        <f t="shared" si="123"/>
        <v>7</v>
      </c>
      <c r="X60" s="64" t="str">
        <f t="shared" si="124"/>
        <v>,</v>
      </c>
      <c r="Y60" s="64">
        <f t="shared" si="125"/>
        <v>250</v>
      </c>
      <c r="Z60" s="56" t="str">
        <f t="shared" si="126"/>
        <v>)</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5.5" thickTop="1" thickBot="1" x14ac:dyDescent="0.4">
      <c r="B61" t="s">
        <v>999</v>
      </c>
      <c r="C61" s="93" t="s">
        <v>1209</v>
      </c>
      <c r="D61" s="83" t="s">
        <v>1049</v>
      </c>
      <c r="E61" s="83"/>
      <c r="F61" s="83" t="s">
        <v>1011</v>
      </c>
      <c r="G61" s="83">
        <v>7</v>
      </c>
      <c r="H61" s="83" t="s">
        <v>1015</v>
      </c>
      <c r="I61" s="83"/>
      <c r="J61" s="83" t="s">
        <v>1011</v>
      </c>
      <c r="K61" s="83">
        <v>7</v>
      </c>
      <c r="L61" s="94" t="str">
        <f>IF(C61="","",_xlfn.CONCAT("            { line: ","""",C61,", ",M61:AN61,""", sC: ","""",B61,"""},  ]},"))</f>
        <v xml:space="preserve">            { line: "MARÍA, MARÍA, MADRE DE DIOS., (Do,,10)(Mi,7,250)(Fa,,350)(Mi,7,450)", sC: "as"},  ]},</v>
      </c>
      <c r="M61" s="56" t="str">
        <f t="shared" si="114"/>
        <v>(</v>
      </c>
      <c r="N61" s="57" t="str">
        <f t="shared" si="115"/>
        <v>Do</v>
      </c>
      <c r="O61" s="58" t="str">
        <f t="shared" si="116"/>
        <v>,</v>
      </c>
      <c r="P61" s="59" t="str">
        <f t="shared" si="117"/>
        <v/>
      </c>
      <c r="Q61" s="60" t="str">
        <f t="shared" si="118"/>
        <v>,</v>
      </c>
      <c r="R61" s="61">
        <f t="shared" si="28"/>
        <v>10</v>
      </c>
      <c r="S61" s="56" t="str">
        <f t="shared" si="119"/>
        <v>)</v>
      </c>
      <c r="T61" s="62" t="str">
        <f t="shared" si="120"/>
        <v>(</v>
      </c>
      <c r="U61" s="63" t="str">
        <f t="shared" si="121"/>
        <v>Mi</v>
      </c>
      <c r="V61" s="64" t="str">
        <f t="shared" si="122"/>
        <v>,</v>
      </c>
      <c r="W61" s="65">
        <f t="shared" si="123"/>
        <v>7</v>
      </c>
      <c r="X61" s="64" t="str">
        <f t="shared" si="124"/>
        <v>,</v>
      </c>
      <c r="Y61" s="64">
        <f t="shared" si="125"/>
        <v>250</v>
      </c>
      <c r="Z61" s="56" t="str">
        <f t="shared" si="126"/>
        <v>)</v>
      </c>
      <c r="AA61" s="66" t="str">
        <f t="shared" si="127"/>
        <v>(</v>
      </c>
      <c r="AB61" s="57" t="str">
        <f t="shared" si="128"/>
        <v>Fa</v>
      </c>
      <c r="AC61" s="67" t="str">
        <f t="shared" si="129"/>
        <v>,</v>
      </c>
      <c r="AD61" s="59" t="str">
        <f t="shared" si="130"/>
        <v/>
      </c>
      <c r="AE61" s="68" t="str">
        <f t="shared" si="131"/>
        <v>,</v>
      </c>
      <c r="AF61" s="61">
        <f t="shared" si="132"/>
        <v>350</v>
      </c>
      <c r="AG61" s="61" t="str">
        <f t="shared" si="133"/>
        <v>)</v>
      </c>
      <c r="AH61" s="69" t="str">
        <f t="shared" si="134"/>
        <v>(</v>
      </c>
      <c r="AI61" s="70" t="str">
        <f t="shared" si="135"/>
        <v>Mi</v>
      </c>
      <c r="AJ61" s="64" t="str">
        <f t="shared" si="136"/>
        <v>,</v>
      </c>
      <c r="AK61" s="64">
        <f t="shared" si="137"/>
        <v>7</v>
      </c>
      <c r="AL61" s="64" t="str">
        <f t="shared" si="138"/>
        <v>,</v>
      </c>
      <c r="AM61" s="64">
        <f t="shared" si="139"/>
        <v>450</v>
      </c>
      <c r="AN61" s="64" t="str">
        <f t="shared" si="140"/>
        <v>)</v>
      </c>
    </row>
    <row r="62" spans="1:40" ht="36.75" thickTop="1" thickBot="1" x14ac:dyDescent="0.4">
      <c r="A62" s="76"/>
      <c r="B62" s="76"/>
      <c r="C62" s="76" t="s">
        <v>1101</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1218</v>
      </c>
      <c r="D63" s="112" t="s">
        <v>1048</v>
      </c>
      <c r="E63" s="52" t="s">
        <v>1012</v>
      </c>
      <c r="F63" s="53" t="s">
        <v>1011</v>
      </c>
      <c r="G63" s="53">
        <v>7</v>
      </c>
      <c r="H63" s="52"/>
      <c r="I63" s="52"/>
      <c r="J63" s="54"/>
      <c r="K63" s="54"/>
      <c r="L63" s="55" t="str">
        <f t="shared" ref="L63:L68" si="141">IF(C63="","",_xlfn.CONCAT("            { line: ","""",C63,", ",M63:AN63,""", sC: ","""",B63,"""},"))</f>
        <v xml:space="preserve">            { line: "Bruñida para matar,, (Re,m,22)(Mi,7,250)", sC: "tc"},</v>
      </c>
      <c r="M63" s="56" t="str">
        <f t="shared" ref="M63:M68" si="142">IF(N63="","","(")</f>
        <v>(</v>
      </c>
      <c r="N63" s="57" t="str">
        <f t="shared" si="2"/>
        <v>Re</v>
      </c>
      <c r="O63" s="58" t="str">
        <f t="shared" ref="O63:O68" si="143">IF(N63="","",",")</f>
        <v>,</v>
      </c>
      <c r="P63" s="59" t="str">
        <f t="shared" si="4"/>
        <v>m</v>
      </c>
      <c r="Q63" s="60" t="str">
        <f t="shared" ref="Q63:Q68" si="144">IF(N63="","",",")</f>
        <v>,</v>
      </c>
      <c r="R63" s="61">
        <f t="shared" si="28"/>
        <v>22</v>
      </c>
      <c r="S63" s="56" t="str">
        <f t="shared" ref="S63:S68" si="145">IF(N63="","",")")</f>
        <v>)</v>
      </c>
      <c r="T63" s="62" t="str">
        <f t="shared" ref="T63:T68" si="146">IF(U63="","","(")</f>
        <v>(</v>
      </c>
      <c r="U63" s="63" t="str">
        <f t="shared" si="8"/>
        <v>Mi</v>
      </c>
      <c r="V63" s="64" t="str">
        <f t="shared" ref="V63:V68" si="147">IF(U63="","",",")</f>
        <v>,</v>
      </c>
      <c r="W63" s="65">
        <f t="shared" si="10"/>
        <v>7</v>
      </c>
      <c r="X63" s="64" t="str">
        <f t="shared" ref="X63:X68" si="148">IF(U63="","",",")</f>
        <v>,</v>
      </c>
      <c r="Y63" s="64">
        <f t="shared" ref="Y63:Y68" si="149">IF(U63="","",250)</f>
        <v>250</v>
      </c>
      <c r="Z63" s="56" t="str">
        <f t="shared" ref="Z63:Z68" si="150">IF(U63="","",")")</f>
        <v>)</v>
      </c>
      <c r="AA63" s="66" t="str">
        <f t="shared" ref="AA63:AA68" si="151">IF(AB63="","","(")</f>
        <v/>
      </c>
      <c r="AB63" s="57" t="str">
        <f t="shared" si="15"/>
        <v/>
      </c>
      <c r="AC63" s="67" t="str">
        <f t="shared" ref="AC63:AC68" si="152">IF(AB63="","",",")</f>
        <v/>
      </c>
      <c r="AD63" s="59" t="str">
        <f t="shared" ref="AD63:AD68" si="153">IF(I63="","",I63)</f>
        <v/>
      </c>
      <c r="AE63" s="68" t="str">
        <f t="shared" ref="AE63:AE68" si="154">IF(AB63="","",",")</f>
        <v/>
      </c>
      <c r="AF63" s="61" t="str">
        <f t="shared" ref="AF63:AF68" si="155">IF(AB63="","",350)</f>
        <v/>
      </c>
      <c r="AG63" s="61" t="str">
        <f t="shared" ref="AG63:AG68" si="156">IF(AB63="","",")")</f>
        <v/>
      </c>
      <c r="AH63" s="69" t="str">
        <f t="shared" ref="AH63:AH68" si="157">IF(AI63="","","(")</f>
        <v/>
      </c>
      <c r="AI63" s="70" t="str">
        <f t="shared" si="22"/>
        <v/>
      </c>
      <c r="AJ63" s="64" t="str">
        <f t="shared" ref="AJ63:AJ68" si="158">IF(AI63="","",",")</f>
        <v/>
      </c>
      <c r="AK63" s="64" t="str">
        <f t="shared" ref="AK63:AK68" si="159">IF(K63="","",K63)</f>
        <v/>
      </c>
      <c r="AL63" s="64" t="str">
        <f t="shared" ref="AL63:AL68" si="160">IF(AI63="","",",")</f>
        <v/>
      </c>
      <c r="AM63" s="64" t="str">
        <f t="shared" ref="AM63:AM68" si="161">IF(AI63="","",450)</f>
        <v/>
      </c>
      <c r="AN63" s="64" t="str">
        <f t="shared" ref="AN63:AN68" si="162">IF(AI63="","",")")</f>
        <v/>
      </c>
    </row>
    <row r="64" spans="1:40" ht="25.5" thickTop="1" thickBot="1" x14ac:dyDescent="0.4">
      <c r="C64" s="113" t="s">
        <v>1219</v>
      </c>
      <c r="D64" s="112" t="s">
        <v>1015</v>
      </c>
      <c r="E64" s="52"/>
      <c r="F64" s="53" t="s">
        <v>1011</v>
      </c>
      <c r="G64" s="53">
        <v>7</v>
      </c>
      <c r="H64" s="52"/>
      <c r="I64" s="52"/>
      <c r="J64" s="54"/>
      <c r="K64" s="54"/>
      <c r="L64" s="55" t="str">
        <f t="shared" si="141"/>
        <v xml:space="preserve">            { line: "bruñida para matar., (Fa,,20)(Mi,7,250)", sC: ""},</v>
      </c>
      <c r="M64" s="56" t="str">
        <f t="shared" si="142"/>
        <v>(</v>
      </c>
      <c r="N64" s="57" t="str">
        <f t="shared" si="2"/>
        <v>Fa</v>
      </c>
      <c r="O64" s="58" t="str">
        <f t="shared" si="143"/>
        <v>,</v>
      </c>
      <c r="P64" s="59" t="str">
        <f t="shared" si="4"/>
        <v/>
      </c>
      <c r="Q64" s="60" t="str">
        <f t="shared" si="144"/>
        <v>,</v>
      </c>
      <c r="R64" s="61">
        <f t="shared" si="28"/>
        <v>20</v>
      </c>
      <c r="S64" s="56" t="str">
        <f t="shared" si="145"/>
        <v>)</v>
      </c>
      <c r="T64" s="62" t="str">
        <f t="shared" si="146"/>
        <v>(</v>
      </c>
      <c r="U64" s="63" t="str">
        <f t="shared" si="8"/>
        <v>Mi</v>
      </c>
      <c r="V64" s="64" t="str">
        <f t="shared" si="147"/>
        <v>,</v>
      </c>
      <c r="W64" s="65">
        <f t="shared" si="10"/>
        <v>7</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1210</v>
      </c>
      <c r="D65" s="112" t="s">
        <v>1013</v>
      </c>
      <c r="E65" s="52" t="s">
        <v>1012</v>
      </c>
      <c r="F65" s="53" t="s">
        <v>1011</v>
      </c>
      <c r="G65" s="53">
        <v>7</v>
      </c>
      <c r="H65" s="52"/>
      <c r="I65" s="52"/>
      <c r="J65" s="54"/>
      <c r="K65" s="54"/>
      <c r="L65" s="55" t="str">
        <f t="shared" si="141"/>
        <v xml:space="preserve">            { line: "Grita, hijo de hombre,, (La,m,20)(Mi,7,250)", sC: ""},</v>
      </c>
      <c r="M65" s="56" t="str">
        <f t="shared" si="142"/>
        <v>(</v>
      </c>
      <c r="N65" s="57" t="str">
        <f t="shared" si="2"/>
        <v>La</v>
      </c>
      <c r="O65" s="58" t="str">
        <f t="shared" si="143"/>
        <v>,</v>
      </c>
      <c r="P65" s="59" t="str">
        <f t="shared" si="4"/>
        <v>m</v>
      </c>
      <c r="Q65" s="60" t="str">
        <f t="shared" si="144"/>
        <v>,</v>
      </c>
      <c r="R65" s="61">
        <f t="shared" si="28"/>
        <v>20</v>
      </c>
      <c r="S65" s="56" t="str">
        <f t="shared" si="145"/>
        <v>)</v>
      </c>
      <c r="T65" s="62" t="str">
        <f t="shared" si="146"/>
        <v>(</v>
      </c>
      <c r="U65" s="63" t="str">
        <f t="shared" si="8"/>
        <v>Mi</v>
      </c>
      <c r="V65" s="64" t="str">
        <f t="shared" si="147"/>
        <v>,</v>
      </c>
      <c r="W65" s="65">
        <f t="shared" si="10"/>
        <v>7</v>
      </c>
      <c r="X65" s="64" t="str">
        <f t="shared" si="148"/>
        <v>,</v>
      </c>
      <c r="Y65" s="64">
        <f t="shared" si="149"/>
        <v>250</v>
      </c>
      <c r="Z65" s="56" t="str">
        <f t="shared" si="150"/>
        <v>)</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1220</v>
      </c>
      <c r="D66" s="112" t="s">
        <v>1013</v>
      </c>
      <c r="E66" s="52" t="s">
        <v>1012</v>
      </c>
      <c r="F66" s="53"/>
      <c r="G66" s="53"/>
      <c r="H66" s="52"/>
      <c r="I66" s="52"/>
      <c r="J66" s="54"/>
      <c r="K66" s="54"/>
      <c r="L66" s="55" t="str">
        <f t="shared" si="141"/>
        <v xml:space="preserve">            { line: "Grita, hijo de hombre:, (La,m,20)", sC: ""},</v>
      </c>
      <c r="M66" s="56" t="str">
        <f t="shared" si="142"/>
        <v>(</v>
      </c>
      <c r="N66" s="57" t="str">
        <f t="shared" si="2"/>
        <v>La</v>
      </c>
      <c r="O66" s="58" t="str">
        <f t="shared" si="143"/>
        <v>,</v>
      </c>
      <c r="P66" s="59" t="str">
        <f t="shared" si="4"/>
        <v>m</v>
      </c>
      <c r="Q66" s="60" t="str">
        <f t="shared" si="144"/>
        <v>,</v>
      </c>
      <c r="R66" s="61">
        <f t="shared" si="28"/>
        <v>20</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1221</v>
      </c>
      <c r="D67" s="112" t="s">
        <v>1048</v>
      </c>
      <c r="E67" s="52" t="s">
        <v>1012</v>
      </c>
      <c r="F67" s="53" t="s">
        <v>1011</v>
      </c>
      <c r="G67" s="53">
        <v>7</v>
      </c>
      <c r="H67" s="52"/>
      <c r="I67" s="52"/>
      <c r="J67" s="54"/>
      <c r="K67" s="54"/>
      <c r="L67" s="55" t="str">
        <f t="shared" si="141"/>
        <v xml:space="preserve">            { line: "La espada es para mi pueblo,, (Re,m,22)(Mi,7,250)", sC: ""},</v>
      </c>
      <c r="M67" s="56" t="str">
        <f t="shared" si="142"/>
        <v>(</v>
      </c>
      <c r="N67" s="57" t="str">
        <f t="shared" si="2"/>
        <v>Re</v>
      </c>
      <c r="O67" s="58" t="str">
        <f t="shared" si="143"/>
        <v>,</v>
      </c>
      <c r="P67" s="59" t="str">
        <f t="shared" si="4"/>
        <v>m</v>
      </c>
      <c r="Q67" s="60" t="str">
        <f t="shared" si="144"/>
        <v>,</v>
      </c>
      <c r="R67" s="61">
        <f t="shared" si="28"/>
        <v>22</v>
      </c>
      <c r="S67" s="56" t="str">
        <f t="shared" si="145"/>
        <v>)</v>
      </c>
      <c r="T67" s="62" t="str">
        <f t="shared" si="146"/>
        <v>(</v>
      </c>
      <c r="U67" s="63" t="str">
        <f t="shared" si="8"/>
        <v>Mi</v>
      </c>
      <c r="V67" s="64" t="str">
        <f t="shared" si="147"/>
        <v>,</v>
      </c>
      <c r="W67" s="65">
        <f t="shared" si="10"/>
        <v>7</v>
      </c>
      <c r="X67" s="64" t="str">
        <f t="shared" si="148"/>
        <v>,</v>
      </c>
      <c r="Y67" s="64">
        <f t="shared" si="149"/>
        <v>250</v>
      </c>
      <c r="Z67" s="56" t="str">
        <f t="shared" si="150"/>
        <v>)</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5.5" thickTop="1" thickBot="1" x14ac:dyDescent="0.4">
      <c r="C68" s="113" t="s">
        <v>1213</v>
      </c>
      <c r="D68" s="112" t="s">
        <v>1015</v>
      </c>
      <c r="E68" s="52"/>
      <c r="F68" s="53" t="s">
        <v>1011</v>
      </c>
      <c r="G68" s="53">
        <v>7</v>
      </c>
      <c r="H68" s="52"/>
      <c r="I68" s="52"/>
      <c r="J68" s="54"/>
      <c r="K68" s="54"/>
      <c r="L68" s="78" t="str">
        <f t="shared" si="141"/>
        <v xml:space="preserve">            { line: "espada para mi pueblo., (Fa,,20)(Mi,7,250)", sC: ""},</v>
      </c>
      <c r="M68" s="56" t="str">
        <f t="shared" si="142"/>
        <v>(</v>
      </c>
      <c r="N68" s="57" t="str">
        <f t="shared" si="2"/>
        <v>Fa</v>
      </c>
      <c r="O68" s="58" t="str">
        <f t="shared" si="143"/>
        <v>,</v>
      </c>
      <c r="P68" s="59" t="str">
        <f t="shared" si="4"/>
        <v/>
      </c>
      <c r="Q68" s="60" t="str">
        <f t="shared" si="144"/>
        <v>,</v>
      </c>
      <c r="R68" s="61">
        <f t="shared" si="28"/>
        <v>20</v>
      </c>
      <c r="S68" s="56" t="str">
        <f t="shared" si="145"/>
        <v>)</v>
      </c>
      <c r="T68" s="62" t="str">
        <f t="shared" si="146"/>
        <v>(</v>
      </c>
      <c r="U68" s="63" t="str">
        <f t="shared" si="8"/>
        <v>Mi</v>
      </c>
      <c r="V68" s="64" t="str">
        <f t="shared" si="147"/>
        <v>,</v>
      </c>
      <c r="W68" s="65">
        <f t="shared" si="10"/>
        <v>7</v>
      </c>
      <c r="X68" s="64" t="str">
        <f t="shared" si="148"/>
        <v>,</v>
      </c>
      <c r="Y68" s="64">
        <f t="shared" si="149"/>
        <v>250</v>
      </c>
      <c r="Z68" s="56" t="str">
        <f t="shared" si="150"/>
        <v>)</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R77" si="163">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7" si="164">IF(N70="","","(")</f>
        <v/>
      </c>
      <c r="N70" s="57" t="str">
        <f t="shared" ref="N70:N77" si="165">IF(D70="","",D70)</f>
        <v/>
      </c>
      <c r="O70" s="58" t="str">
        <f t="shared" ref="O70:O77" si="166">IF(N70="","",",")</f>
        <v/>
      </c>
      <c r="P70" s="59" t="str">
        <f t="shared" ref="P70:P77" si="167">IF(E70="","",E70)</f>
        <v/>
      </c>
      <c r="Q70" s="60" t="str">
        <f t="shared" ref="Q70:Q77" si="168">IF(N70="","",",")</f>
        <v/>
      </c>
      <c r="R70" s="61" t="str">
        <f t="shared" si="163"/>
        <v/>
      </c>
      <c r="S70" s="56" t="str">
        <f t="shared" ref="S70:S77" si="169">IF(N70="","",")")</f>
        <v/>
      </c>
      <c r="T70" s="62" t="str">
        <f t="shared" ref="T70:T77" si="170">IF(U70="","","(")</f>
        <v/>
      </c>
      <c r="U70" s="63" t="str">
        <f t="shared" ref="U70:U77" si="171">IF(F70="","",F70)</f>
        <v/>
      </c>
      <c r="V70" s="64" t="str">
        <f t="shared" ref="V70:V77" si="172">IF(U70="","",",")</f>
        <v/>
      </c>
      <c r="W70" s="65" t="str">
        <f t="shared" ref="W70:W77" si="173">IF(G70="","",G70)</f>
        <v/>
      </c>
      <c r="X70" s="64" t="str">
        <f t="shared" ref="X70:X77" si="174">IF(U70="","",",")</f>
        <v/>
      </c>
      <c r="Y70" s="64" t="str">
        <f t="shared" ref="Y70:Y77" si="175">IF(U70="","",250)</f>
        <v/>
      </c>
      <c r="Z70" s="56" t="str">
        <f t="shared" ref="Z70:Z77" si="176">IF(U70="","",")")</f>
        <v/>
      </c>
      <c r="AA70" s="66" t="str">
        <f t="shared" ref="AA70:AA77" si="177">IF(AB70="","","(")</f>
        <v/>
      </c>
      <c r="AB70" s="57" t="str">
        <f t="shared" ref="AB70:AB77" si="178">IF(H70="","",H70)</f>
        <v/>
      </c>
      <c r="AC70" s="67" t="str">
        <f t="shared" ref="AC70:AC77" si="179">IF(AB70="","",",")</f>
        <v/>
      </c>
      <c r="AD70" s="59" t="str">
        <f t="shared" ref="AD70:AD77" si="180">IF(I70="","",I70)</f>
        <v/>
      </c>
      <c r="AE70" s="68" t="str">
        <f t="shared" ref="AE70:AE77" si="181">IF(AB70="","",",")</f>
        <v/>
      </c>
      <c r="AF70" s="61" t="str">
        <f t="shared" ref="AF70:AF77" si="182">IF(AB70="","",350)</f>
        <v/>
      </c>
      <c r="AG70" s="61" t="str">
        <f t="shared" ref="AG70:AG77" si="183">IF(AB70="","",")")</f>
        <v/>
      </c>
      <c r="AH70" s="69" t="str">
        <f t="shared" ref="AH70:AH77" si="184">IF(AI70="","","(")</f>
        <v/>
      </c>
      <c r="AI70" s="70" t="str">
        <f t="shared" ref="AI70:AI77" si="185">IF(J70="","",J70)</f>
        <v/>
      </c>
      <c r="AJ70" s="64" t="str">
        <f t="shared" ref="AJ70:AJ77" si="186">IF(AI70="","",",")</f>
        <v/>
      </c>
      <c r="AK70" s="64" t="str">
        <f t="shared" ref="AK70:AK77" si="187">IF(K70="","",K70)</f>
        <v/>
      </c>
      <c r="AL70" s="64" t="str">
        <f t="shared" ref="AL70:AL77" si="188">IF(AI70="","",",")</f>
        <v/>
      </c>
      <c r="AM70" s="64" t="str">
        <f t="shared" ref="AM70:AM77" si="189">IF(AI70="","",450)</f>
        <v/>
      </c>
      <c r="AN70" s="64" t="str">
        <f t="shared" ref="AN70:AN77" si="190">IF(AI70="","",")")</f>
        <v/>
      </c>
    </row>
    <row r="71" spans="1:40" ht="25.5" thickTop="1" thickBot="1" x14ac:dyDescent="0.4">
      <c r="B71" t="s">
        <v>997</v>
      </c>
      <c r="C71" s="82" t="s">
        <v>1222</v>
      </c>
      <c r="D71" s="83" t="s">
        <v>1013</v>
      </c>
      <c r="E71" s="83" t="s">
        <v>1012</v>
      </c>
      <c r="F71" s="83" t="s">
        <v>1011</v>
      </c>
      <c r="G71" s="83">
        <v>7</v>
      </c>
      <c r="H71" s="83"/>
      <c r="I71" s="83"/>
      <c r="J71" s="83"/>
      <c r="K71" s="83"/>
      <c r="L71" s="84" t="str">
        <f>IF(C71="","",_xlfn.CONCAT("       triggerLine: ","""",C71,", ",M71:AN71,""", sC: ","""",B71,""", lines: ["))</f>
        <v xml:space="preserve">       triggerLine: "ESPADA, ESPADA, , (La,m,20)(Mi,7,250)", sC: "ta as", lines: [</v>
      </c>
      <c r="M71" s="56" t="str">
        <f t="shared" si="164"/>
        <v>(</v>
      </c>
      <c r="N71" s="57" t="str">
        <f t="shared" si="165"/>
        <v>La</v>
      </c>
      <c r="O71" s="58" t="str">
        <f t="shared" si="166"/>
        <v>,</v>
      </c>
      <c r="P71" s="59" t="str">
        <f t="shared" si="167"/>
        <v>m</v>
      </c>
      <c r="Q71" s="60" t="str">
        <f t="shared" si="168"/>
        <v>,</v>
      </c>
      <c r="R71" s="61">
        <f t="shared" si="163"/>
        <v>20</v>
      </c>
      <c r="S71" s="56" t="str">
        <f t="shared" si="169"/>
        <v>)</v>
      </c>
      <c r="T71" s="62" t="str">
        <f t="shared" si="170"/>
        <v>(</v>
      </c>
      <c r="U71" s="63" t="str">
        <f t="shared" si="171"/>
        <v>Mi</v>
      </c>
      <c r="V71" s="64" t="str">
        <f t="shared" si="172"/>
        <v>,</v>
      </c>
      <c r="W71" s="65">
        <f t="shared" si="173"/>
        <v>7</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5.5" thickTop="1" thickBot="1" x14ac:dyDescent="0.4">
      <c r="B72" t="s">
        <v>999</v>
      </c>
      <c r="C72" s="85" t="s">
        <v>1223</v>
      </c>
      <c r="D72" s="86" t="s">
        <v>1015</v>
      </c>
      <c r="E72" s="86"/>
      <c r="F72" s="86" t="s">
        <v>1011</v>
      </c>
      <c r="G72" s="86">
        <v>7</v>
      </c>
      <c r="H72" s="87"/>
      <c r="I72" s="87"/>
      <c r="J72" s="87"/>
      <c r="K72" s="87"/>
      <c r="L72" s="88" t="str">
        <f>IF(C72="","",_xlfn.CONCAT("            { line: ","""",C72,", ",M72:AN72,""", sC: ","""",B72,"""},"))</f>
        <v xml:space="preserve">            { line: "BRUÑIDA PARA MATAR., (Fa,,20)(Mi,7,250)", sC: "as"},</v>
      </c>
      <c r="M72" s="56" t="str">
        <f t="shared" si="164"/>
        <v>(</v>
      </c>
      <c r="N72" s="57" t="str">
        <f t="shared" si="165"/>
        <v>Fa</v>
      </c>
      <c r="O72" s="58" t="str">
        <f t="shared" si="166"/>
        <v>,</v>
      </c>
      <c r="P72" s="59" t="str">
        <f t="shared" si="167"/>
        <v/>
      </c>
      <c r="Q72" s="60" t="str">
        <f t="shared" si="168"/>
        <v>,</v>
      </c>
      <c r="R72" s="61">
        <f t="shared" si="163"/>
        <v>20</v>
      </c>
      <c r="S72" s="56" t="str">
        <f t="shared" si="169"/>
        <v>)</v>
      </c>
      <c r="T72" s="62" t="str">
        <f t="shared" si="170"/>
        <v>(</v>
      </c>
      <c r="U72" s="63" t="str">
        <f t="shared" si="171"/>
        <v>Mi</v>
      </c>
      <c r="V72" s="64" t="str">
        <f t="shared" si="172"/>
        <v>,</v>
      </c>
      <c r="W72" s="65">
        <f t="shared" si="173"/>
        <v>7</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5.5" thickTop="1" thickBot="1" x14ac:dyDescent="0.4">
      <c r="B73" t="s">
        <v>999</v>
      </c>
      <c r="C73" s="93" t="s">
        <v>1207</v>
      </c>
      <c r="D73" s="83" t="s">
        <v>1013</v>
      </c>
      <c r="E73" s="83" t="s">
        <v>1012</v>
      </c>
      <c r="F73" s="83" t="s">
        <v>1011</v>
      </c>
      <c r="G73" s="83">
        <v>7</v>
      </c>
      <c r="H73" s="83" t="s">
        <v>1015</v>
      </c>
      <c r="I73" s="83"/>
      <c r="J73" s="83" t="s">
        <v>1011</v>
      </c>
      <c r="K73" s="83">
        <v>7</v>
      </c>
      <c r="L73" s="94" t="str">
        <f>IF(C73="","",_xlfn.CONCAT("            { line: ","""",C73,", ",M73:AN73,""", sC: ","""",B73,"""},  ]},"))</f>
        <v xml:space="preserve">            { line: "ESPADA, ESPADA, BRUÑIDA PARA MATAR., (La,m,20)(Mi,7,250)(Fa,,350)(Mi,7,450)", sC: "as"},  ]},</v>
      </c>
      <c r="M73" s="56" t="str">
        <f t="shared" si="164"/>
        <v>(</v>
      </c>
      <c r="N73" s="57" t="str">
        <f t="shared" si="165"/>
        <v>La</v>
      </c>
      <c r="O73" s="58" t="str">
        <f t="shared" si="166"/>
        <v>,</v>
      </c>
      <c r="P73" s="59" t="str">
        <f t="shared" si="167"/>
        <v>m</v>
      </c>
      <c r="Q73" s="60" t="str">
        <f t="shared" si="168"/>
        <v>,</v>
      </c>
      <c r="R73" s="61">
        <f t="shared" si="163"/>
        <v>20</v>
      </c>
      <c r="S73" s="56" t="str">
        <f t="shared" si="169"/>
        <v>)</v>
      </c>
      <c r="T73" s="62" t="str">
        <f t="shared" si="170"/>
        <v>(</v>
      </c>
      <c r="U73" s="63" t="str">
        <f t="shared" si="171"/>
        <v>Mi</v>
      </c>
      <c r="V73" s="64" t="str">
        <f t="shared" si="172"/>
        <v>,</v>
      </c>
      <c r="W73" s="65">
        <f t="shared" si="173"/>
        <v>7</v>
      </c>
      <c r="X73" s="64" t="str">
        <f t="shared" si="174"/>
        <v>,</v>
      </c>
      <c r="Y73" s="64">
        <f t="shared" si="175"/>
        <v>250</v>
      </c>
      <c r="Z73" s="56" t="str">
        <f t="shared" si="176"/>
        <v>)</v>
      </c>
      <c r="AA73" s="66" t="str">
        <f t="shared" si="177"/>
        <v>(</v>
      </c>
      <c r="AB73" s="57" t="str">
        <f t="shared" si="178"/>
        <v>Fa</v>
      </c>
      <c r="AC73" s="67" t="str">
        <f t="shared" si="179"/>
        <v>,</v>
      </c>
      <c r="AD73" s="59" t="str">
        <f t="shared" si="180"/>
        <v/>
      </c>
      <c r="AE73" s="68" t="str">
        <f t="shared" si="181"/>
        <v>,</v>
      </c>
      <c r="AF73" s="61">
        <f t="shared" si="182"/>
        <v>350</v>
      </c>
      <c r="AG73" s="61" t="str">
        <f t="shared" si="183"/>
        <v>)</v>
      </c>
      <c r="AH73" s="69" t="str">
        <f t="shared" si="184"/>
        <v>(</v>
      </c>
      <c r="AI73" s="70" t="str">
        <f t="shared" si="185"/>
        <v>Mi</v>
      </c>
      <c r="AJ73" s="64" t="str">
        <f t="shared" si="186"/>
        <v>,</v>
      </c>
      <c r="AK73" s="64">
        <f t="shared" si="187"/>
        <v>7</v>
      </c>
      <c r="AL73" s="64" t="str">
        <f t="shared" si="188"/>
        <v>,</v>
      </c>
      <c r="AM73" s="64">
        <f t="shared" si="189"/>
        <v>450</v>
      </c>
      <c r="AN73" s="64" t="str">
        <f t="shared" si="190"/>
        <v>)</v>
      </c>
    </row>
    <row r="74" spans="1:40" ht="25.5" thickTop="1" thickBot="1" x14ac:dyDescent="0.4">
      <c r="C74" s="79" t="s">
        <v>995</v>
      </c>
      <c r="D74" s="80"/>
      <c r="E74" s="80"/>
      <c r="F74" s="80"/>
      <c r="G74" s="80"/>
      <c r="H74" s="80"/>
      <c r="I74" s="80"/>
      <c r="J74" s="80"/>
      <c r="K74" s="80"/>
      <c r="L74" s="81" t="s">
        <v>996</v>
      </c>
      <c r="M74" s="56" t="str">
        <f t="shared" si="164"/>
        <v/>
      </c>
      <c r="N74" s="57" t="str">
        <f t="shared" si="165"/>
        <v/>
      </c>
      <c r="O74" s="58" t="str">
        <f t="shared" si="166"/>
        <v/>
      </c>
      <c r="P74" s="59" t="str">
        <f t="shared" si="167"/>
        <v/>
      </c>
      <c r="Q74" s="60" t="str">
        <f t="shared" si="168"/>
        <v/>
      </c>
      <c r="R74" s="61" t="str">
        <f t="shared" si="163"/>
        <v/>
      </c>
      <c r="S74" s="56" t="str">
        <f t="shared" si="169"/>
        <v/>
      </c>
      <c r="T74" s="62" t="str">
        <f t="shared" si="170"/>
        <v/>
      </c>
      <c r="U74" s="63" t="str">
        <f t="shared" si="171"/>
        <v/>
      </c>
      <c r="V74" s="64" t="str">
        <f t="shared" si="172"/>
        <v/>
      </c>
      <c r="W74" s="65" t="str">
        <f t="shared" si="173"/>
        <v/>
      </c>
      <c r="X74" s="64" t="str">
        <f t="shared" si="174"/>
        <v/>
      </c>
      <c r="Y74" s="64" t="str">
        <f t="shared" si="175"/>
        <v/>
      </c>
      <c r="Z74" s="56" t="str">
        <f t="shared" si="176"/>
        <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5.5" thickTop="1" thickBot="1" x14ac:dyDescent="0.4">
      <c r="B75" t="s">
        <v>997</v>
      </c>
      <c r="C75" s="82" t="s">
        <v>1224</v>
      </c>
      <c r="D75" s="83" t="s">
        <v>1049</v>
      </c>
      <c r="E75" s="83"/>
      <c r="F75" s="83" t="s">
        <v>1011</v>
      </c>
      <c r="G75" s="83">
        <v>7</v>
      </c>
      <c r="H75" s="83"/>
      <c r="I75" s="83"/>
      <c r="J75" s="83"/>
      <c r="K75" s="83"/>
      <c r="L75" s="84" t="str">
        <f>IF(C75="","",_xlfn.CONCAT("       triggerLine: ","""",C75,", ",M75:AN75,""", sC: ","""",B75,""", lines: ["))</f>
        <v xml:space="preserve">       triggerLine: "MARÍA, MARÍA,, (Do,,10)(Mi,7,250)", sC: "ta as", lines: [</v>
      </c>
      <c r="M75" s="56" t="str">
        <f t="shared" si="164"/>
        <v>(</v>
      </c>
      <c r="N75" s="57" t="str">
        <f t="shared" si="165"/>
        <v>Do</v>
      </c>
      <c r="O75" s="58" t="str">
        <f t="shared" si="166"/>
        <v>,</v>
      </c>
      <c r="P75" s="59" t="str">
        <f t="shared" si="167"/>
        <v/>
      </c>
      <c r="Q75" s="60" t="str">
        <f t="shared" si="168"/>
        <v>,</v>
      </c>
      <c r="R75" s="61">
        <f t="shared" si="163"/>
        <v>10</v>
      </c>
      <c r="S75" s="56" t="str">
        <f t="shared" si="169"/>
        <v>)</v>
      </c>
      <c r="T75" s="62" t="str">
        <f t="shared" si="170"/>
        <v>(</v>
      </c>
      <c r="U75" s="63" t="str">
        <f t="shared" si="171"/>
        <v>Mi</v>
      </c>
      <c r="V75" s="64" t="str">
        <f t="shared" si="172"/>
        <v>,</v>
      </c>
      <c r="W75" s="65">
        <f t="shared" si="173"/>
        <v>7</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5.5" thickTop="1" thickBot="1" x14ac:dyDescent="0.4">
      <c r="B76" t="s">
        <v>999</v>
      </c>
      <c r="C76" s="85" t="s">
        <v>1225</v>
      </c>
      <c r="D76" s="87" t="s">
        <v>1015</v>
      </c>
      <c r="E76" s="87"/>
      <c r="F76" s="87" t="s">
        <v>1011</v>
      </c>
      <c r="G76" s="87">
        <v>7</v>
      </c>
      <c r="H76" s="87"/>
      <c r="I76" s="87"/>
      <c r="J76" s="87"/>
      <c r="K76" s="87"/>
      <c r="L76" s="88" t="str">
        <f>IF(C76="","",_xlfn.CONCAT("            { line: ","""",C76,", ",M76:AN76,""", sC: ","""",B76,"""},"))</f>
        <v xml:space="preserve">            { line: "MADRE DE DIOS., (Fa,,20)(Mi,7,250)", sC: "as"},</v>
      </c>
      <c r="M76" s="56" t="str">
        <f t="shared" si="164"/>
        <v>(</v>
      </c>
      <c r="N76" s="57" t="str">
        <f t="shared" si="165"/>
        <v>Fa</v>
      </c>
      <c r="O76" s="58" t="str">
        <f t="shared" si="166"/>
        <v>,</v>
      </c>
      <c r="P76" s="59" t="str">
        <f t="shared" si="167"/>
        <v/>
      </c>
      <c r="Q76" s="60" t="str">
        <f t="shared" si="168"/>
        <v>,</v>
      </c>
      <c r="R76" s="61">
        <f t="shared" si="163"/>
        <v>20</v>
      </c>
      <c r="S76" s="56" t="str">
        <f t="shared" si="169"/>
        <v>)</v>
      </c>
      <c r="T76" s="62" t="str">
        <f t="shared" si="170"/>
        <v>(</v>
      </c>
      <c r="U76" s="63" t="str">
        <f t="shared" si="171"/>
        <v>Mi</v>
      </c>
      <c r="V76" s="64" t="str">
        <f t="shared" si="172"/>
        <v>,</v>
      </c>
      <c r="W76" s="65">
        <f t="shared" si="173"/>
        <v>7</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5.5" thickTop="1" thickBot="1" x14ac:dyDescent="0.4">
      <c r="B77" t="s">
        <v>999</v>
      </c>
      <c r="C77" s="93" t="s">
        <v>1209</v>
      </c>
      <c r="D77" s="83" t="s">
        <v>1049</v>
      </c>
      <c r="E77" s="83"/>
      <c r="F77" s="83" t="s">
        <v>1011</v>
      </c>
      <c r="G77" s="83">
        <v>7</v>
      </c>
      <c r="H77" s="83" t="s">
        <v>1015</v>
      </c>
      <c r="I77" s="83"/>
      <c r="J77" s="83" t="s">
        <v>1011</v>
      </c>
      <c r="K77" s="83">
        <v>7</v>
      </c>
      <c r="L77" s="94" t="str">
        <f>IF(C77="","",_xlfn.CONCAT("            { line: ","""",C77,", ",M77:AN77,""", sC: ","""",B77,"""},  ]},"))</f>
        <v xml:space="preserve">            { line: "MARÍA, MARÍA, MADRE DE DIOS., (Do,,10)(Mi,7,250)(Fa,,350)(Mi,7,450)", sC: "as"},  ]},</v>
      </c>
      <c r="M77" s="56" t="str">
        <f t="shared" si="164"/>
        <v>(</v>
      </c>
      <c r="N77" s="57" t="str">
        <f t="shared" si="165"/>
        <v>Do</v>
      </c>
      <c r="O77" s="58" t="str">
        <f t="shared" si="166"/>
        <v>,</v>
      </c>
      <c r="P77" s="59" t="str">
        <f t="shared" si="167"/>
        <v/>
      </c>
      <c r="Q77" s="60" t="str">
        <f t="shared" si="168"/>
        <v>,</v>
      </c>
      <c r="R77" s="61">
        <f t="shared" si="163"/>
        <v>10</v>
      </c>
      <c r="S77" s="56" t="str">
        <f t="shared" si="169"/>
        <v>)</v>
      </c>
      <c r="T77" s="62" t="str">
        <f t="shared" si="170"/>
        <v>(</v>
      </c>
      <c r="U77" s="63" t="str">
        <f t="shared" si="171"/>
        <v>Mi</v>
      </c>
      <c r="V77" s="64" t="str">
        <f t="shared" si="172"/>
        <v>,</v>
      </c>
      <c r="W77" s="65">
        <f t="shared" si="173"/>
        <v>7</v>
      </c>
      <c r="X77" s="64" t="str">
        <f t="shared" si="174"/>
        <v>,</v>
      </c>
      <c r="Y77" s="64">
        <f t="shared" si="175"/>
        <v>250</v>
      </c>
      <c r="Z77" s="56" t="str">
        <f t="shared" si="176"/>
        <v>)</v>
      </c>
      <c r="AA77" s="66" t="str">
        <f t="shared" si="177"/>
        <v>(</v>
      </c>
      <c r="AB77" s="57" t="str">
        <f t="shared" si="178"/>
        <v>Fa</v>
      </c>
      <c r="AC77" s="67" t="str">
        <f t="shared" si="179"/>
        <v>,</v>
      </c>
      <c r="AD77" s="59" t="str">
        <f t="shared" si="180"/>
        <v/>
      </c>
      <c r="AE77" s="68" t="str">
        <f t="shared" si="181"/>
        <v>,</v>
      </c>
      <c r="AF77" s="61">
        <f t="shared" si="182"/>
        <v>350</v>
      </c>
      <c r="AG77" s="61" t="str">
        <f t="shared" si="183"/>
        <v>)</v>
      </c>
      <c r="AH77" s="69" t="str">
        <f t="shared" si="184"/>
        <v>(</v>
      </c>
      <c r="AI77" s="70" t="str">
        <f t="shared" si="185"/>
        <v>Mi</v>
      </c>
      <c r="AJ77" s="64" t="str">
        <f t="shared" si="186"/>
        <v>,</v>
      </c>
      <c r="AK77" s="64">
        <f t="shared" si="187"/>
        <v>7</v>
      </c>
      <c r="AL77" s="64" t="str">
        <f t="shared" si="188"/>
        <v>,</v>
      </c>
      <c r="AM77" s="64">
        <f t="shared" si="189"/>
        <v>450</v>
      </c>
      <c r="AN77" s="64" t="str">
        <f t="shared" si="190"/>
        <v>)</v>
      </c>
    </row>
    <row r="78" spans="1:40" ht="27.75" thickTop="1" thickBot="1" x14ac:dyDescent="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4">
      <c r="A79" s="95"/>
      <c r="B79" s="95"/>
      <c r="C79" s="95"/>
      <c r="D79" s="95"/>
      <c r="E79" s="95"/>
      <c r="F79" s="95"/>
      <c r="G79" s="95"/>
      <c r="H79" s="95"/>
      <c r="I79" s="95"/>
      <c r="J79" s="95"/>
      <c r="K79" s="95"/>
      <c r="L79" s="99" t="str">
        <f ca="1">_xlfn.CONCAT("]}, // ULTIMA LINEA DEL CANTO: ",L1)</f>
        <v>]}, // ULTIMA LINEA DEL CANTO: LA ESPADA</v>
      </c>
      <c r="M79" s="95"/>
    </row>
    <row r="80" spans="1:40" ht="20.25" x14ac:dyDescent="0.25">
      <c r="L80" s="100" t="s">
        <v>1008</v>
      </c>
      <c r="M80" s="101"/>
    </row>
    <row r="81" spans="13:13" x14ac:dyDescent="0.2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87BB0-CA7A-422D-A0AB-01B9A8183C4D}">
  <sheetPr codeName="Sheet75">
    <tabColor rgb="FF00B0F0"/>
  </sheetPr>
  <dimension ref="A1:AN49"/>
  <sheetViews>
    <sheetView tabSelected="1" zoomScale="85" zoomScaleNormal="85" workbookViewId="0">
      <pane xSplit="2" ySplit="1" topLeftCell="C19" activePane="bottomRight" state="frozen"/>
      <selection pane="topRight" activeCell="C1" sqref="C1"/>
      <selection pane="bottomLeft" activeCell="A2" sqref="A2"/>
      <selection pane="bottomRight" activeCell="B39" sqref="B3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MARCHA ES DURA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25" x14ac:dyDescent="0.25">
      <c r="C8" t="str">
        <f ca="1">PROPER(L1)</f>
        <v>La Marcha Es Dura</v>
      </c>
      <c r="L8" s="48" t="str">
        <f ca="1">_xlfn.CONCAT("        tt: ","""",C8,"""",",")</f>
        <v xml:space="preserve">        tt: "La Marcha Es Dura",</v>
      </c>
    </row>
    <row r="9" spans="2:32" ht="23.25" x14ac:dyDescent="0.25">
      <c r="C9" t="str">
        <f ca="1">PROPER(L1)</f>
        <v>La Marcha Es Dura</v>
      </c>
      <c r="L9" s="48" t="str">
        <f ca="1">_xlfn.CONCAT("        title: ","""",C9,"""",",")</f>
        <v xml:space="preserve">        title: "La Marcha Es Dura",</v>
      </c>
    </row>
    <row r="10" spans="2:32" ht="23.25" x14ac:dyDescent="0.25">
      <c r="C10" t="str">
        <f ca="1">VLOOKUP(C1,Table223[],4,FALSE)</f>
        <v>Espiritual negro «Go down, Moses»</v>
      </c>
      <c r="L10" s="48" t="str">
        <f ca="1">_xlfn.CONCAT("        ","subtitle: ","""",C10,"""",",")</f>
        <v xml:space="preserve">        subtitle: "Espiritual negro «Go down, Moses»",</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98</v>
      </c>
      <c r="L16" s="48" t="str">
        <f ca="1">_xlfn.CONCAT("        dbno: ","""",C16,"""",",")</f>
        <v xml:space="preserve">        dbno: "98",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lamarchaesdura</v>
      </c>
      <c r="L19" s="48" t="str">
        <f ca="1">_xlfn.CONCAT("        audioSrc: ","""/audio/",C19,".mp3""",",")</f>
        <v xml:space="preserve">        audioSrc: "/audio/lamarchaesdura.mp3",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97</v>
      </c>
      <c r="C26" t="str">
        <f ca="1">VLOOKUP(B26,Table4[],13,FALSE)</f>
        <v>"/resucito/src/index.html?canto=laespada"</v>
      </c>
      <c r="L26" s="48" t="str">
        <f ca="1">_xlfn.CONCAT("        ant: ",C26,",")</f>
        <v xml:space="preserve">        ant: "/resucito/src/index.html?canto=laespada",</v>
      </c>
    </row>
    <row r="27" spans="1:40" ht="23.25" x14ac:dyDescent="0.25">
      <c r="B27">
        <f ca="1">+C1+1</f>
        <v>99</v>
      </c>
      <c r="C27" t="str">
        <f ca="1">VLOOKUP(B27,Table4[],13,FALSE)</f>
        <v>"/resucito/src/index.html?canto=lasalve"</v>
      </c>
      <c r="L27" s="48" t="str">
        <f ca="1">_xlfn.CONCAT("        sig: ",C27,",")</f>
        <v xml:space="preserve">        sig: "/resucito/src/index.html?canto=lasalve",</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B30" t="s">
        <v>1014</v>
      </c>
      <c r="C30" s="113" t="s">
        <v>1227</v>
      </c>
      <c r="D30" s="112" t="s">
        <v>1011</v>
      </c>
      <c r="E30" s="52" t="s">
        <v>1012</v>
      </c>
      <c r="F30" s="53" t="s">
        <v>984</v>
      </c>
      <c r="G30" s="53">
        <v>7</v>
      </c>
      <c r="H30" s="52" t="s">
        <v>1011</v>
      </c>
      <c r="I30" s="52" t="s">
        <v>1012</v>
      </c>
      <c r="J30" s="54"/>
      <c r="K30" s="54"/>
      <c r="L30" s="55" t="str">
        <f t="shared" ref="L30:L31" si="0">IF(C30="","",_xlfn.CONCAT("            { line: ","""",C30,", ",M30:AN30,""", sC: ","""",B30,"""},"))</f>
        <v xml:space="preserve">            { line: "La marcha es dura, recio el sol,, (Mi,m,20)(Si,7,250)(Mi,m,350)", sC: "tc"},</v>
      </c>
      <c r="M30" s="56" t="str">
        <f t="shared" ref="M30:M35" si="1">IF(N30="","","(")</f>
        <v>(</v>
      </c>
      <c r="N30" s="57" t="str">
        <f t="shared" ref="N30:N35" si="2">IF(D30="","",D30)</f>
        <v>Mi</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Si</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1228</v>
      </c>
      <c r="D31" s="112" t="s">
        <v>984</v>
      </c>
      <c r="E31" s="52">
        <v>7</v>
      </c>
      <c r="F31" s="53" t="s">
        <v>1011</v>
      </c>
      <c r="G31" s="53" t="s">
        <v>1012</v>
      </c>
      <c r="H31" s="52"/>
      <c r="I31" s="52"/>
      <c r="J31" s="54"/>
      <c r="K31" s="54"/>
      <c r="L31" s="55" t="str">
        <f t="shared" si="0"/>
        <v xml:space="preserve">            { line: "lento el caminar., (Si,7,20)(Mi,m,250)", sC: ""},</v>
      </c>
      <c r="M31" s="56" t="str">
        <f t="shared" si="1"/>
        <v>(</v>
      </c>
      <c r="N31" s="57" t="str">
        <f t="shared" si="2"/>
        <v>Si</v>
      </c>
      <c r="O31" s="58" t="str">
        <f t="shared" si="3"/>
        <v>,</v>
      </c>
      <c r="P31" s="59">
        <f t="shared" si="4"/>
        <v>7</v>
      </c>
      <c r="Q31" s="60" t="str">
        <f t="shared" si="5"/>
        <v>,</v>
      </c>
      <c r="R31" s="61">
        <f t="shared" ref="R31:R46"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1229</v>
      </c>
      <c r="D32" s="112" t="s">
        <v>984</v>
      </c>
      <c r="E32" s="52">
        <v>7</v>
      </c>
      <c r="F32" s="53" t="s">
        <v>1011</v>
      </c>
      <c r="G32" s="53" t="s">
        <v>1012</v>
      </c>
      <c r="H32" s="52"/>
      <c r="I32" s="52"/>
      <c r="J32" s="54"/>
      <c r="K32" s="54"/>
      <c r="L32" s="55" t="str">
        <f>IF(C32="","",_xlfn.CONCAT("            { line: ","""",C32,", ",M32:AN32,""", sC: ","""",B32,"""},"))</f>
        <v xml:space="preserve">            { line: "Moisés caudillo de Israel, (Si,7,20)(Mi,m,250)",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1230</v>
      </c>
      <c r="D33" s="112" t="s">
        <v>984</v>
      </c>
      <c r="E33" s="52">
        <v>7</v>
      </c>
      <c r="F33" s="53" t="s">
        <v>1011</v>
      </c>
      <c r="G33" s="53" t="s">
        <v>1012</v>
      </c>
      <c r="H33" s="52"/>
      <c r="I33" s="52"/>
      <c r="J33" s="54"/>
      <c r="K33" s="54"/>
      <c r="L33" s="55" t="str">
        <f>IF(C33="","",_xlfn.CONCAT("            { line: ","""",C33,", ",M33:AN33,""", sC: ","""",B33,"""},"))</f>
        <v xml:space="preserve">            { line: "lo va a liberar., (Si,7,20)(Mi,m,250)",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v>
      </c>
      <c r="U33" s="63" t="str">
        <f t="shared" si="8"/>
        <v>Mi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1231</v>
      </c>
      <c r="D35" s="112" t="s">
        <v>1011</v>
      </c>
      <c r="E35" s="52" t="s">
        <v>1012</v>
      </c>
      <c r="F35" s="53" t="s">
        <v>1013</v>
      </c>
      <c r="G35" s="53" t="s">
        <v>1012</v>
      </c>
      <c r="H35" s="52" t="s">
        <v>984</v>
      </c>
      <c r="I35" s="52">
        <v>7</v>
      </c>
      <c r="J35" s="54" t="s">
        <v>1011</v>
      </c>
      <c r="K35" s="54" t="s">
        <v>1012</v>
      </c>
      <c r="L35" s="55" t="str">
        <f t="shared" ref="L35:L41" si="30">IF(C35="","",_xlfn.CONCAT("            { line: ","""",C35,", ",M35:AN35,""", sC: ","""",B35,"""},"))</f>
        <v xml:space="preserve">            { line: "OYE, PADRE, EL GRITO DE TU PUEBLO., (Mi,m,20)(La,m,250)(Si,7,350)(Mi,m,450)",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v>
      </c>
      <c r="AB35" s="57" t="str">
        <f t="shared" si="15"/>
        <v>Si</v>
      </c>
      <c r="AC35" s="67" t="str">
        <f t="shared" si="16"/>
        <v>,</v>
      </c>
      <c r="AD35" s="59">
        <f t="shared" si="17"/>
        <v>7</v>
      </c>
      <c r="AE35" s="68" t="str">
        <f t="shared" si="18"/>
        <v>,</v>
      </c>
      <c r="AF35" s="61">
        <f t="shared" si="19"/>
        <v>350</v>
      </c>
      <c r="AG35" s="61" t="str">
        <f t="shared" si="20"/>
        <v>)</v>
      </c>
      <c r="AH35" s="69" t="str">
        <f t="shared" si="21"/>
        <v>(</v>
      </c>
      <c r="AI35" s="70" t="str">
        <f t="shared" si="22"/>
        <v>Mi</v>
      </c>
      <c r="AJ35" s="64" t="str">
        <f t="shared" si="23"/>
        <v>,</v>
      </c>
      <c r="AK35" s="64" t="str">
        <f t="shared" si="24"/>
        <v>m</v>
      </c>
      <c r="AL35" s="64" t="str">
        <f t="shared" si="25"/>
        <v>,</v>
      </c>
      <c r="AM35" s="64">
        <f t="shared" si="26"/>
        <v>450</v>
      </c>
      <c r="AN35" s="64" t="str">
        <f t="shared" si="27"/>
        <v>)</v>
      </c>
    </row>
    <row r="36" spans="1:40" ht="25.5" thickTop="1" thickBot="1" x14ac:dyDescent="0.4">
      <c r="B36" t="s">
        <v>999</v>
      </c>
      <c r="C36" s="113" t="s">
        <v>1232</v>
      </c>
      <c r="D36" s="112" t="s">
        <v>984</v>
      </c>
      <c r="E36" s="52">
        <v>7</v>
      </c>
      <c r="F36" s="53" t="s">
        <v>1011</v>
      </c>
      <c r="G36" s="53" t="s">
        <v>1012</v>
      </c>
      <c r="H36" s="52"/>
      <c r="I36" s="52"/>
      <c r="J36" s="54"/>
      <c r="K36" s="54"/>
      <c r="L36" s="55" t="str">
        <f t="shared" si="30"/>
        <v xml:space="preserve">            { line: "OYE, PADRE, MANDA AL SALVADOR., (Si,7,20)(Mi,m,250)", sC: "as"},</v>
      </c>
      <c r="M36" s="56" t="str">
        <f>IF(N36="","","(")</f>
        <v>(</v>
      </c>
      <c r="N36" s="57" t="str">
        <f>IF(D36="","",D36)</f>
        <v>Si</v>
      </c>
      <c r="O36" s="58" t="str">
        <f>IF(N36="","",",")</f>
        <v>,</v>
      </c>
      <c r="P36" s="59">
        <f>IF(E36="","",E36)</f>
        <v>7</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1233</v>
      </c>
      <c r="D38" s="112" t="s">
        <v>1011</v>
      </c>
      <c r="E38" s="52" t="s">
        <v>1012</v>
      </c>
      <c r="F38" s="53" t="s">
        <v>984</v>
      </c>
      <c r="G38" s="53">
        <v>7</v>
      </c>
      <c r="H38" s="52" t="s">
        <v>1011</v>
      </c>
      <c r="I38" s="52" t="s">
        <v>1012</v>
      </c>
      <c r="J38" s="54"/>
      <c r="K38" s="54"/>
      <c r="L38" s="55" t="str">
        <f t="shared" si="30"/>
        <v xml:space="preserve">            { line: "El pueblo anhela vida y paz,, (Mi,m,20)(Si,7,250)(Mi,m,350)", sC: "tc"},</v>
      </c>
      <c r="M38" s="56" t="str">
        <f>IF(N38="","","(")</f>
        <v>(</v>
      </c>
      <c r="N38" s="57" t="str">
        <f>IF(D38="","",D38)</f>
        <v>Mi</v>
      </c>
      <c r="O38" s="58" t="str">
        <f>IF(N38="","",",")</f>
        <v>,</v>
      </c>
      <c r="P38" s="59" t="str">
        <f>IF(E38="","",E38)</f>
        <v>m</v>
      </c>
      <c r="Q38" s="60" t="str">
        <f>IF(N38="","",",")</f>
        <v>,</v>
      </c>
      <c r="R38" s="61">
        <f t="shared" si="28"/>
        <v>20</v>
      </c>
      <c r="S38" s="56" t="str">
        <f>IF(N38="","",")")</f>
        <v>)</v>
      </c>
      <c r="T38" s="62" t="str">
        <f>IF(U38="","","(")</f>
        <v>(</v>
      </c>
      <c r="U38" s="63" t="str">
        <f>IF(F38="","",F38)</f>
        <v>Si</v>
      </c>
      <c r="V38" s="64" t="str">
        <f>IF(U38="","",",")</f>
        <v>,</v>
      </c>
      <c r="W38" s="65">
        <f>IF(G38="","",G38)</f>
        <v>7</v>
      </c>
      <c r="X38" s="64" t="str">
        <f>IF(U38="","",",")</f>
        <v>,</v>
      </c>
      <c r="Y38" s="64">
        <f>IF(U38="","",250)</f>
        <v>250</v>
      </c>
      <c r="Z38" s="56" t="str">
        <f>IF(U38="","",")")</f>
        <v>)</v>
      </c>
      <c r="AA38" s="66" t="str">
        <f>IF(AB38="","","(")</f>
        <v>(</v>
      </c>
      <c r="AB38" s="57" t="str">
        <f>IF(H38="","",H38)</f>
        <v>Mi</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1234</v>
      </c>
      <c r="D39" s="112" t="s">
        <v>984</v>
      </c>
      <c r="E39" s="52">
        <v>7</v>
      </c>
      <c r="F39" s="53" t="s">
        <v>1011</v>
      </c>
      <c r="G39" s="53" t="s">
        <v>1012</v>
      </c>
      <c r="H39" s="52"/>
      <c r="I39" s="52"/>
      <c r="J39" s="54"/>
      <c r="K39" s="54"/>
      <c r="L39" s="55" t="str">
        <f t="shared" si="30"/>
        <v xml:space="preserve">            { line: "quiere resurgir., (Si,7,20)(Mi,m,250)", sC: ""},</v>
      </c>
      <c r="M39" s="56" t="str">
        <f>IF(N39="","","(")</f>
        <v>(</v>
      </c>
      <c r="N39" s="57" t="str">
        <f>IF(D39="","",D39)</f>
        <v>Si</v>
      </c>
      <c r="O39" s="58" t="str">
        <f>IF(N39="","",",")</f>
        <v>,</v>
      </c>
      <c r="P39" s="59">
        <f>IF(E39="","",E39)</f>
        <v>7</v>
      </c>
      <c r="Q39" s="60" t="str">
        <f>IF(N39="","",",")</f>
        <v>,</v>
      </c>
      <c r="R39" s="61">
        <f t="shared" si="28"/>
        <v>20</v>
      </c>
      <c r="S39" s="56" t="str">
        <f>IF(N39="","",")")</f>
        <v>)</v>
      </c>
      <c r="T39" s="62" t="str">
        <f>IF(U39="","","(")</f>
        <v>(</v>
      </c>
      <c r="U39" s="63" t="str">
        <f>IF(F39="","",F39)</f>
        <v>Mi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1229</v>
      </c>
      <c r="D40" s="112" t="s">
        <v>984</v>
      </c>
      <c r="E40" s="52">
        <v>7</v>
      </c>
      <c r="F40" s="53" t="s">
        <v>1011</v>
      </c>
      <c r="G40" s="53" t="s">
        <v>1012</v>
      </c>
      <c r="H40" s="52"/>
      <c r="I40" s="52"/>
      <c r="J40" s="54"/>
      <c r="K40" s="54"/>
      <c r="L40" s="55" t="str">
        <f t="shared" si="30"/>
        <v xml:space="preserve">            { line: "Moisés caudillo de Israel, (Si,7,20)(Mi,m,250)", sC: ""},</v>
      </c>
      <c r="M40" s="56" t="str">
        <f>IF(N40="","","(")</f>
        <v>(</v>
      </c>
      <c r="N40" s="57" t="str">
        <f>IF(D40="","",D40)</f>
        <v>Si</v>
      </c>
      <c r="O40" s="58" t="str">
        <f>IF(N40="","",",")</f>
        <v>,</v>
      </c>
      <c r="P40" s="59">
        <f>IF(E40="","",E40)</f>
        <v>7</v>
      </c>
      <c r="Q40" s="60" t="str">
        <f>IF(N40="","",",")</f>
        <v>,</v>
      </c>
      <c r="R40" s="61">
        <f t="shared" si="28"/>
        <v>20</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1235</v>
      </c>
      <c r="D41" s="112" t="s">
        <v>984</v>
      </c>
      <c r="E41" s="52">
        <v>7</v>
      </c>
      <c r="F41" s="53" t="s">
        <v>1011</v>
      </c>
      <c r="G41" s="53" t="s">
        <v>1012</v>
      </c>
      <c r="H41" s="52"/>
      <c r="I41" s="52"/>
      <c r="J41" s="54"/>
      <c r="K41" s="54"/>
      <c r="L41" s="55" t="str">
        <f t="shared" si="30"/>
        <v xml:space="preserve">            { line: "va a librarlo al fin., (Si,7,20)(Mi,m,250)", sC: ""},</v>
      </c>
      <c r="M41" s="56" t="str">
        <f>IF(N41="","","(")</f>
        <v>(</v>
      </c>
      <c r="N41" s="57" t="str">
        <f>IF(D41="","",D41)</f>
        <v>Si</v>
      </c>
      <c r="O41" s="58" t="str">
        <f>IF(N41="","",",")</f>
        <v>,</v>
      </c>
      <c r="P41" s="59">
        <f>IF(E41="","",E41)</f>
        <v>7</v>
      </c>
      <c r="Q41" s="60" t="str">
        <f>IF(N41="","",",")</f>
        <v>,</v>
      </c>
      <c r="R41" s="61">
        <f t="shared" si="28"/>
        <v>20</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 t="shared" ref="R42:R45"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5" si="32">IF(N43="","","(")</f>
        <v/>
      </c>
      <c r="N43" s="57" t="str">
        <f t="shared" ref="N43:N45" si="33">IF(D43="","",D43)</f>
        <v/>
      </c>
      <c r="O43" s="58" t="str">
        <f t="shared" ref="O43:O45" si="34">IF(N43="","",",")</f>
        <v/>
      </c>
      <c r="P43" s="59" t="str">
        <f t="shared" ref="P43:P45" si="35">IF(E43="","",E43)</f>
        <v/>
      </c>
      <c r="Q43" s="60" t="str">
        <f t="shared" ref="Q43:Q45" si="36">IF(N43="","",",")</f>
        <v/>
      </c>
      <c r="R43" s="61" t="str">
        <f t="shared" si="31"/>
        <v/>
      </c>
      <c r="S43" s="56" t="str">
        <f t="shared" ref="S43:S45" si="37">IF(N43="","",")")</f>
        <v/>
      </c>
      <c r="T43" s="62" t="str">
        <f t="shared" ref="T43:T45" si="38">IF(U43="","","(")</f>
        <v/>
      </c>
      <c r="U43" s="63" t="str">
        <f t="shared" ref="U43:U45" si="39">IF(F43="","",F43)</f>
        <v/>
      </c>
      <c r="V43" s="64" t="str">
        <f t="shared" ref="V43:V45" si="40">IF(U43="","",",")</f>
        <v/>
      </c>
      <c r="W43" s="65" t="str">
        <f t="shared" ref="W43:W45" si="41">IF(G43="","",G43)</f>
        <v/>
      </c>
      <c r="X43" s="64" t="str">
        <f t="shared" ref="X43:X45" si="42">IF(U43="","",",")</f>
        <v/>
      </c>
      <c r="Y43" s="64" t="str">
        <f t="shared" ref="Y43:Y45" si="43">IF(U43="","",250)</f>
        <v/>
      </c>
      <c r="Z43" s="56" t="str">
        <f t="shared" ref="Z43:Z45" si="44">IF(U43="","",")")</f>
        <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5.5" thickTop="1" thickBot="1" x14ac:dyDescent="0.4">
      <c r="B44" t="s">
        <v>997</v>
      </c>
      <c r="C44" s="82" t="s">
        <v>1231</v>
      </c>
      <c r="D44" s="83" t="s">
        <v>1011</v>
      </c>
      <c r="E44" s="83" t="s">
        <v>1012</v>
      </c>
      <c r="F44" s="83" t="s">
        <v>1013</v>
      </c>
      <c r="G44" s="83" t="s">
        <v>1012</v>
      </c>
      <c r="H44" s="83" t="s">
        <v>984</v>
      </c>
      <c r="I44" s="83">
        <v>7</v>
      </c>
      <c r="J44" s="83" t="s">
        <v>1011</v>
      </c>
      <c r="K44" s="83" t="s">
        <v>1012</v>
      </c>
      <c r="L44" s="84" t="str">
        <f>IF(C44="","",_xlfn.CONCAT("       triggerLine: ","""",C44,", ",M44:AN44,""", sC: ","""",B44,""", lines: ["))</f>
        <v xml:space="preserve">       triggerLine: "OYE, PADRE, EL GRITO DE TU PUEBLO., (Mi,m,20)(La,m,250)(Si,7,350)(Mi,m,450)", sC: "ta as", lines: [</v>
      </c>
      <c r="M44" s="56" t="str">
        <f t="shared" si="32"/>
        <v>(</v>
      </c>
      <c r="N44" s="57" t="str">
        <f t="shared" si="33"/>
        <v>Mi</v>
      </c>
      <c r="O44" s="58" t="str">
        <f t="shared" si="34"/>
        <v>,</v>
      </c>
      <c r="P44" s="59" t="str">
        <f t="shared" si="35"/>
        <v>m</v>
      </c>
      <c r="Q44" s="60" t="str">
        <f t="shared" si="36"/>
        <v>,</v>
      </c>
      <c r="R44" s="61">
        <f t="shared" si="31"/>
        <v>20</v>
      </c>
      <c r="S44" s="56" t="str">
        <f t="shared" si="37"/>
        <v>)</v>
      </c>
      <c r="T44" s="62" t="str">
        <f t="shared" si="38"/>
        <v>(</v>
      </c>
      <c r="U44" s="63" t="str">
        <f t="shared" si="39"/>
        <v>La</v>
      </c>
      <c r="V44" s="64" t="str">
        <f t="shared" si="40"/>
        <v>,</v>
      </c>
      <c r="W44" s="65" t="str">
        <f t="shared" si="41"/>
        <v>m</v>
      </c>
      <c r="X44" s="64" t="str">
        <f t="shared" si="42"/>
        <v>,</v>
      </c>
      <c r="Y44" s="64">
        <f t="shared" si="43"/>
        <v>250</v>
      </c>
      <c r="Z44" s="56" t="str">
        <f t="shared" si="44"/>
        <v>)</v>
      </c>
      <c r="AA44" s="66" t="str">
        <f t="shared" si="45"/>
        <v>(</v>
      </c>
      <c r="AB44" s="57" t="str">
        <f t="shared" si="46"/>
        <v>Si</v>
      </c>
      <c r="AC44" s="67" t="str">
        <f t="shared" si="47"/>
        <v>,</v>
      </c>
      <c r="AD44" s="59">
        <f t="shared" si="48"/>
        <v>7</v>
      </c>
      <c r="AE44" s="68" t="str">
        <f t="shared" si="49"/>
        <v>,</v>
      </c>
      <c r="AF44" s="61">
        <f t="shared" si="50"/>
        <v>350</v>
      </c>
      <c r="AG44" s="61" t="str">
        <f t="shared" si="51"/>
        <v>)</v>
      </c>
      <c r="AH44" s="69" t="str">
        <f t="shared" si="52"/>
        <v>(</v>
      </c>
      <c r="AI44" s="70" t="str">
        <f t="shared" si="53"/>
        <v>Mi</v>
      </c>
      <c r="AJ44" s="64" t="str">
        <f t="shared" si="54"/>
        <v>,</v>
      </c>
      <c r="AK44" s="64" t="str">
        <f t="shared" si="55"/>
        <v>m</v>
      </c>
      <c r="AL44" s="64" t="str">
        <f t="shared" si="56"/>
        <v>,</v>
      </c>
      <c r="AM44" s="64">
        <f t="shared" si="57"/>
        <v>450</v>
      </c>
      <c r="AN44" s="64" t="str">
        <f t="shared" si="58"/>
        <v>)</v>
      </c>
    </row>
    <row r="45" spans="1:40" ht="25.5" thickTop="1" thickBot="1" x14ac:dyDescent="0.4">
      <c r="B45" t="s">
        <v>999</v>
      </c>
      <c r="C45" s="93" t="s">
        <v>1232</v>
      </c>
      <c r="D45" s="83" t="s">
        <v>984</v>
      </c>
      <c r="E45" s="83">
        <v>7</v>
      </c>
      <c r="F45" s="83" t="s">
        <v>1011</v>
      </c>
      <c r="G45" s="83" t="s">
        <v>1012</v>
      </c>
      <c r="H45" s="83"/>
      <c r="I45" s="83"/>
      <c r="J45" s="83"/>
      <c r="K45" s="83"/>
      <c r="L45" s="94" t="str">
        <f>IF(C45="","",_xlfn.CONCAT("            { line: ","""",C45,", ",M45:AN45,""", sC: ","""",B45,"""},  ]},"))</f>
        <v xml:space="preserve">            { line: "OYE, PADRE, MANDA AL SALVADOR., (Si,7,20)(Mi,m,250)", sC: "as"},  ]},</v>
      </c>
      <c r="M45" s="56" t="str">
        <f t="shared" si="32"/>
        <v>(</v>
      </c>
      <c r="N45" s="57" t="str">
        <f t="shared" si="33"/>
        <v>Si</v>
      </c>
      <c r="O45" s="58" t="str">
        <f t="shared" si="34"/>
        <v>,</v>
      </c>
      <c r="P45" s="59">
        <f t="shared" si="35"/>
        <v>7</v>
      </c>
      <c r="Q45" s="60" t="str">
        <f t="shared" si="36"/>
        <v>,</v>
      </c>
      <c r="R45" s="61">
        <f t="shared" si="31"/>
        <v>20</v>
      </c>
      <c r="S45" s="56" t="str">
        <f t="shared" si="37"/>
        <v>)</v>
      </c>
      <c r="T45" s="62" t="str">
        <f t="shared" si="38"/>
        <v>(</v>
      </c>
      <c r="U45" s="63" t="str">
        <f t="shared" si="39"/>
        <v>Mi</v>
      </c>
      <c r="V45" s="64" t="str">
        <f t="shared" si="40"/>
        <v>,</v>
      </c>
      <c r="W45" s="65" t="str">
        <f t="shared" si="41"/>
        <v>m</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36.75" thickTop="1" thickBot="1" x14ac:dyDescent="0.4">
      <c r="A46" s="76"/>
      <c r="B46" s="76"/>
      <c r="C46" s="76" t="s">
        <v>1101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 customHeight="1" thickTop="1" x14ac:dyDescent="0.4">
      <c r="A47" s="95"/>
      <c r="B47" s="95"/>
      <c r="C47" s="95"/>
      <c r="D47" s="95"/>
      <c r="E47" s="95"/>
      <c r="F47" s="95"/>
      <c r="G47" s="95"/>
      <c r="H47" s="95"/>
      <c r="I47" s="95"/>
      <c r="J47" s="95"/>
      <c r="K47" s="95"/>
      <c r="L47" s="99" t="str">
        <f ca="1">_xlfn.CONCAT("]}, // ULTIMA LINEA DEL CANTO: ",L1)</f>
        <v>]}, // ULTIMA LINEA DEL CANTO: LA MARCHA ES DURA</v>
      </c>
      <c r="M47" s="95"/>
    </row>
    <row r="48" spans="1:40" ht="20.25" x14ac:dyDescent="0.25">
      <c r="L48" s="100" t="s">
        <v>1008</v>
      </c>
      <c r="M48" s="101"/>
    </row>
    <row r="49" spans="13:13" x14ac:dyDescent="0.25">
      <c r="M4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zoomScale="85" zoomScaleNormal="85" workbookViewId="0">
      <pane xSplit="2" ySplit="1" topLeftCell="C21"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99</v>
      </c>
      <c r="E1" s="40"/>
      <c r="F1" s="40"/>
      <c r="G1" s="40"/>
      <c r="H1" s="40"/>
      <c r="I1" s="40"/>
      <c r="J1" s="40"/>
      <c r="K1" s="40"/>
      <c r="L1" s="41" t="str">
        <f ca="1">UPPER(VLOOKUP(C1,Table223[],3,FALSE))</f>
        <v>LA SALVE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SALVE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lasalve</v>
      </c>
      <c r="L7" s="48" t="str">
        <f ca="1">_xlfn.CONCAT("        id: ","""",C7,"""",",")</f>
        <v xml:space="preserve">        id: "lasalve",</v>
      </c>
    </row>
    <row r="8" spans="2:32" ht="23.25" x14ac:dyDescent="0.25">
      <c r="C8" t="str">
        <f ca="1">PROPER(L1)</f>
        <v>La Salve</v>
      </c>
      <c r="L8" s="48" t="str">
        <f ca="1">_xlfn.CONCAT("        tt: ","""",C8,"""",",")</f>
        <v xml:space="preserve">        tt: "La Salve",</v>
      </c>
    </row>
    <row r="9" spans="2:32" ht="23.25" x14ac:dyDescent="0.25">
      <c r="C9" t="str">
        <f ca="1">PROPER(L1)</f>
        <v>La Salve</v>
      </c>
      <c r="L9" s="48" t="str">
        <f ca="1">_xlfn.CONCAT("        title: ","""",C9,"""",",")</f>
        <v xml:space="preserve">        title: "La Salve",</v>
      </c>
    </row>
    <row r="10" spans="2:32" ht="23.25" x14ac:dyDescent="0.25">
      <c r="C10" t="str">
        <f ca="1">VLOOKUP(C1,Table223[],4,FALSE)</f>
        <v>Himno lat. «Salve Regina»</v>
      </c>
      <c r="L10" s="48" t="str">
        <f ca="1">_xlfn.CONCAT("        ","subtitle: ","""",C10,"""",",")</f>
        <v xml:space="preserve">        subtitle: "Himno lat. «Salve Regina»",</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99</v>
      </c>
      <c r="L16" s="48" t="str">
        <f ca="1">_xlfn.CONCAT("        dbno: ","""",C16,"""",",")</f>
        <v xml:space="preserve">        dbno: "99",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lasalve</v>
      </c>
      <c r="L19" s="48" t="str">
        <f ca="1">_xlfn.CONCAT("        audioSrc: ","""/audio/",C19,".mp3""",",")</f>
        <v xml:space="preserve">        audioSrc: "/audio/lasalve.mp3",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98</v>
      </c>
      <c r="C26" t="str">
        <f ca="1">VLOOKUP(B26,Table4[],13,FALSE)</f>
        <v>"/resucito/src/index.html?canto=lamarchaesdura"</v>
      </c>
      <c r="L26" s="48" t="str">
        <f ca="1">_xlfn.CONCAT("        ant: ",C26,",")</f>
        <v xml:space="preserve">        ant: "/resucito/src/index.html?canto=lamarchaesdura",</v>
      </c>
    </row>
    <row r="27" spans="1:40" ht="23.25" x14ac:dyDescent="0.25">
      <c r="B27">
        <f ca="1">+C1+1</f>
        <v>100</v>
      </c>
      <c r="C27" t="str">
        <f ca="1">VLOOKUP(B27,Table4[],13,FALSE)</f>
        <v>"/resucito/src/index.html?canto=lasiegadelasnaciones"</v>
      </c>
      <c r="L27" s="48" t="str">
        <f ca="1">_xlfn.CONCAT("        sig: ",C27,",")</f>
        <v xml:space="preserve">        sig: "/resucito/src/index.html?canto=lasiegadelasnaciones",</v>
      </c>
    </row>
    <row r="28" spans="1:40" ht="23.25" x14ac:dyDescent="0.25">
      <c r="L28" s="46" t="s">
        <v>991</v>
      </c>
    </row>
    <row r="29" spans="1:40" ht="36" thickBot="1" x14ac:dyDescent="0.3">
      <c r="A29" s="49"/>
      <c r="B29" s="49"/>
      <c r="C29" s="49" t="s">
        <v>1101</v>
      </c>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t="s">
        <v>1101</v>
      </c>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5.5" thickTop="1" thickBot="1" x14ac:dyDescent="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 ca="1">_xlfn.CONCAT("]}, // ULTIMA LINEA DEL CANTO: ",L1)</f>
        <v>]}, // ULTIMA LINEA DEL CANTO: LA SALVE</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100</v>
      </c>
      <c r="E1" s="40"/>
      <c r="F1" s="40"/>
      <c r="G1" s="40"/>
      <c r="H1" s="40"/>
      <c r="I1" s="40"/>
      <c r="J1" s="40"/>
      <c r="K1" s="40"/>
      <c r="L1" s="41" t="str">
        <f ca="1">UPPER(VLOOKUP(C1,Table223[],3,FALSE))</f>
        <v>LA SIEGA DE LAS NACIONES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LA SIEGA DE LAS NACIONES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lasiegadelasnaciones</v>
      </c>
      <c r="L7" s="48" t="str">
        <f ca="1">_xlfn.CONCAT("        id: ","""",C7,"""",",")</f>
        <v xml:space="preserve">        id: "lasiegadelasnaciones",</v>
      </c>
    </row>
    <row r="8" spans="2:32" ht="23.25" x14ac:dyDescent="0.25">
      <c r="C8" t="str">
        <f ca="1">PROPER(L1)</f>
        <v>La Siega De Las Naciones</v>
      </c>
      <c r="L8" s="48" t="str">
        <f ca="1">_xlfn.CONCAT("        tt: ","""",C8,"""",",")</f>
        <v xml:space="preserve">        tt: "La Siega De Las Naciones",</v>
      </c>
    </row>
    <row r="9" spans="2:32" ht="23.25" x14ac:dyDescent="0.25">
      <c r="C9" t="str">
        <f ca="1">PROPER(L1)</f>
        <v>La Siega De Las Naciones</v>
      </c>
      <c r="L9" s="48" t="str">
        <f ca="1">_xlfn.CONCAT("        title: ","""",C9,"""",",")</f>
        <v xml:space="preserve">        title: "La Siega De Las Naciones",</v>
      </c>
    </row>
    <row r="10" spans="2:32" ht="23.25" x14ac:dyDescent="0.25">
      <c r="C10" t="str">
        <f ca="1">VLOOKUP(C1,Table223[],4,FALSE)</f>
        <v>Juan 4,31-38</v>
      </c>
      <c r="L10" s="48" t="str">
        <f ca="1">_xlfn.CONCAT("        ","subtitle: ","""",C10,"""",",")</f>
        <v xml:space="preserve">        subtitle: "Juan 4,31-38",</v>
      </c>
    </row>
    <row r="11" spans="2:32" ht="23.25" x14ac:dyDescent="0.25">
      <c r="C11" t="str">
        <f ca="1">_xlfn.CONCAT("category: [",VLOOKUP(C1,Table223[],16,FALSE),"],")</f>
        <v>category: ["Precatecumenado","Final","Nuevo Testamento"],</v>
      </c>
      <c r="L11" s="48" t="str">
        <f ca="1">_xlfn.CONCAT("        ",C11)</f>
        <v xml:space="preserve">        category: ["Precatecumenado","Final","Nuevo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100</v>
      </c>
      <c r="L16" s="48" t="str">
        <f ca="1">_xlfn.CONCAT("        dbno: ","""",C16,"""",",")</f>
        <v xml:space="preserve">        dbno: "100",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lasiegadelasnaciones</v>
      </c>
      <c r="L19" s="48" t="str">
        <f ca="1">_xlfn.CONCAT("        audioSrc: ","""/audio/",C19,".mp3""",",")</f>
        <v xml:space="preserve">        audioSrc: "/audio/lasiegadelasnaciones.mp3",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99</v>
      </c>
      <c r="C26" t="str">
        <f ca="1">VLOOKUP(B26,Table4[],13,FALSE)</f>
        <v>"/resucito/src/index.html?canto=lasalve"</v>
      </c>
      <c r="L26" s="48" t="str">
        <f ca="1">_xlfn.CONCAT("        ant: ",C26,",")</f>
        <v xml:space="preserve">        ant: "/resucito/src/index.html?canto=lasalve",</v>
      </c>
    </row>
    <row r="27" spans="1:40" ht="23.25" x14ac:dyDescent="0.25">
      <c r="B27">
        <f ca="1">+C1+1</f>
        <v>101</v>
      </c>
      <c r="C27" t="str">
        <f ca="1">VLOOKUP(B27,Table4[],13,FALSE)</f>
        <v>"/resucito/src/index.html?canto=lavozdemiamado"</v>
      </c>
      <c r="L27" s="48" t="str">
        <f ca="1">_xlfn.CONCAT("        sig: ",C27,",")</f>
        <v xml:space="preserve">        sig: "/resucito/src/index.html?canto=lavozdemiamado",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LA SIEGA DE LAS NACIONES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LA ESPADA</vt:lpstr>
      <vt:lpstr>LA MARCHA ES DURA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2025-09-01T11:49:23Z</dcterms:modified>
</cp:coreProperties>
</file>