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tables/table7.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FA20E6C-42C4-40C9-8463-10B05B0D14D9}" xr6:coauthVersionLast="47" xr6:coauthVersionMax="47" xr10:uidLastSave="{00000000-0000-0000-0000-000000000000}"/>
  <bookViews>
    <workbookView xWindow="25695" yWindow="0" windowWidth="26010" windowHeight="20985" firstSheet="25" activeTab="28"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ADVIENTO S I-4 (2)" sheetId="31" r:id="rId25"/>
    <sheet name="Aleluya Interleccional" sheetId="26" r:id="rId26"/>
    <sheet name="AInterleccional cp (2)" sheetId="32" r:id="rId27"/>
    <sheet name="Aleluya Interleccional" sheetId="24" r:id="rId28"/>
    <sheet name="Aleluya Interleccional cp" sheetId="28" r:id="rId29"/>
  </sheets>
  <functionGroups builtInGroupCount="19"/>
  <externalReferences>
    <externalReference r:id="rId3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4" i="24" l="1"/>
  <c r="K204" i="24" s="1"/>
  <c r="M204" i="24"/>
  <c r="P204" i="24"/>
  <c r="Q204" i="24"/>
  <c r="AK55" i="32" l="1"/>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20"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20"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P3" i="24"/>
  <c r="P4" i="24"/>
  <c r="P5" i="24"/>
  <c r="P6" i="24"/>
  <c r="P7" i="24"/>
  <c r="P8" i="24"/>
  <c r="P9" i="24"/>
  <c r="C20" i="28" s="1"/>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L8"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AA37" i="28" l="1"/>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C26" i="28" s="1"/>
  <c r="L26" i="28" s="1"/>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C25" i="28"/>
  <c r="L25" i="28" s="1"/>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47" i="28" l="1"/>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<sst xmlns="http://schemas.openxmlformats.org/spreadsheetml/2006/main" count="11419" uniqueCount="2382">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</sst>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5"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0" fillId="0" borderId="0" xfId="0" applyNumberFormat="1" applyAlignment="1">
      <alignment horizontal="left" vertical="center"/>
    </xf>
    <xf numFmtId="0" fontId="0" fillId="0" borderId="0" xfId="0" applyNumberFormat="1"/>
    <xf numFmtId="0" fontId="0" fillId="0" borderId="0" xfId="0" applyAlignment="1">
      <alignment vertical="center"/>
    </xf>
  </cellXfs>
  <cellStyles count="4">
    <cellStyle name="Good" xfId="3" builtinId="26"/>
    <cellStyle name="Hyperlink" xfId="1" builtinId="8"/>
    <cellStyle name="Input" xfId="2" builtinId="20"/>
    <cellStyle name="Normal" xfId="0" builtinId="0"/>
  </cellStyles>
  <dxfs count="50">
    <dxf>
      <numFmt numFmtId="0" formatCode="General"/>
      <alignment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FB22689-6404-40CE-A9D5-18F04925923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68045856-0DAF-4B30-8E67-B998C2C750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31F4C416-3CD2-4AE5-8F86-24CF412EDC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9"/>
    <tableColumn id="1" xr3:uid="{921CA10A-2901-4DAE-A530-BF0B02B224D2}" name="id" dataDxfId="48">
      <calculatedColumnFormula>LOWER(_xlfn.CONCAT("ait",LEFT(D3,1)&amp;"s"&amp;E3&amp;F3))</calculatedColumnFormula>
    </tableColumn>
    <tableColumn id="2" xr3:uid="{D9A32830-ABA6-41D5-9C8D-8A0C6682F82B}" name="Tiempo" dataDxfId="47"/>
    <tableColumn id="3" xr3:uid="{3E55F751-0E13-4158-B1E6-25386204563F}" name="semana" dataDxfId="46"/>
    <tableColumn id="4" xr3:uid="{F69152E6-D146-469B-B970-C48FBD5624DD}" name="año" dataDxfId="45"/>
    <tableColumn id="5" xr3:uid="{7B77C7B7-C297-4CE0-8ACB-FD151A4BAD8C}" name="Aleluya Año C" dataDxfId="44"/>
    <tableColumn id="6" xr3:uid="{7BBFEA5F-9E8A-4196-933B-8F9B3D50AC5C}" name="Cita" dataDxfId="43"/>
    <tableColumn id="7" xr3:uid="{7F2967E4-9E49-447A-9790-116E24674B1D}" name="Estado" dataDxfId="4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1"/>
    <tableColumn id="3" xr3:uid="{ADBA58FD-0429-4D57-B7D3-AC6D7A799AFD}" name="Cantos" dataDxfId="40"/>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9"/>
    <tableColumn id="1" xr3:uid="{969AEAEF-98E2-4256-A2BA-491C5DBB435D}" name="id" dataDxfId="38">
      <calculatedColumnFormula>LOWER(_xlfn.CONCAT("ait",LEFT(D3,1)&amp;"s"&amp;E3&amp;F3))</calculatedColumnFormula>
    </tableColumn>
    <tableColumn id="2" xr3:uid="{F6CC32E4-7E20-4D29-AB2F-9FB5AD052C81}" name="Tiempo" dataDxfId="37"/>
    <tableColumn id="3" xr3:uid="{5783091E-D235-4DCD-9210-D14137F4C255}" name="semana" dataDxfId="36"/>
    <tableColumn id="4" xr3:uid="{B3F2A1DA-849B-453B-863A-BF6F6A76200C}" name="año" dataDxfId="35"/>
    <tableColumn id="5" xr3:uid="{4DD72F58-ABDF-464B-8E5C-E8891BCF1FD6}" name="Aleluya Año C" dataDxfId="34"/>
    <tableColumn id="6" xr3:uid="{B2CC7BC9-A1BA-4A10-A086-DDA5B7B35114}" name="Cita" dataDxfId="33"/>
    <tableColumn id="7" xr3:uid="{2A5028E0-F247-4E10-BB6F-E44914E438D9}" name="Estado" dataDxfId="3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1"/>
    <tableColumn id="2" xr3:uid="{61304003-6C37-4876-9E01-52AAFEE1502D}" name="ID" dataDxfId="30"/>
    <tableColumn id="3" xr3:uid="{46AD0CF9-9F35-4E11-A80E-B6931C340B6E}" name="Cantos" dataDxfId="29"/>
    <tableColumn id="14" xr3:uid="{2F838586-06C5-49D6-9770-AEF72BDBAFDF}" name="Subtitulo" dataDxfId="28"/>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7"/>
    <tableColumn id="12" xr3:uid="{FA0FAC69-D1C8-4EC4-808F-0E06F2EB0620}" name="Moments" dataDxfId="26">
      <calculatedColumnFormula>"""" &amp; _xlfn.TEXTJOIN(""",""",TRUE,Table223[[#This Row],[Categoria1]:[Categoria7]]) &amp; """"</calculatedColumnFormula>
    </tableColumn>
    <tableColumn id="15" xr3:uid="{B1CD2D35-41ED-4CB2-8C93-8B0B2DAEF2A7}" name="Content" dataDxfId="25"/>
    <tableColumn id="16" xr3:uid="{F964B80D-903A-48A9-99DB-BE282D0613F1}" name="CATEGORIA8" dataDxfId="24">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3"/>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2">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1"/>
    <tableColumn id="2" xr3:uid="{4FB9CD12-D9BF-4BB5-9C1C-DB7D977D5610}" name="id"/>
    <tableColumn id="17" xr3:uid="{C88D8CC7-A07B-4975-9C8A-0AB461DFEFD1}" name="NameNoSpace" dataDxfId="20">
      <calculatedColumnFormula>_xlfn.CONCAT("""",VLOOKUP(B3,'Index Web'!A$3:O$234,13,FALSE),"""",",")</calculatedColumnFormula>
    </tableColumn>
    <tableColumn id="5" xr3:uid="{19F27E10-5766-4AF0-AFA2-4D6B65192336}" name="titulo" dataDxfId="19">
      <calculatedColumnFormula>_xlfn.CONCAT("""titulo""",": ","""",VLOOKUP(B3,'Index Web'!A$3:L$234,3,FALSE),"""",",")</calculatedColumnFormula>
    </tableColumn>
    <tableColumn id="7" xr3:uid="{D7DB8BA2-4BAE-4EF4-8D6B-863949C200C5}" name="salmo" dataDxfId="18">
      <calculatedColumnFormula>_xlfn.CONCAT("""salmo""",": ","""",VLOOKUP(B3,'Index Web'!A$3:L$234,4,FALSE),"""",",")</calculatedColumnFormula>
    </tableColumn>
    <tableColumn id="8" xr3:uid="{D7FA7BF8-5643-46F4-A3A0-4F10CBCBABA4}" name="Letras" dataDxfId="17">
      <calculatedColumnFormula>_xlfn.CONCAT("""letra""",": ","""",Table46[[#This Row],[Pg]],"|",VLOOKUP(B3,'Index Web'!A$3:O$234,15,FALSE)," ",VLOOKUP(B3,'Index Web'!A$3:O$234,13,FALSE),"""",",")</calculatedColumnFormula>
    </tableColumn>
    <tableColumn id="9" xr3:uid="{5FFA4A0A-9793-475A-82C7-EC35DDF546F2}" name="URL" dataDxfId="16">
      <calculatedColumnFormula>_xlfn.CONCAT("""archivo""",": ","""/resucito/src/index.html?canto=",VLOOKUP(B3,'Index Web'!A$3:N$234,13,FALSE),"""","}," )</calculatedColumnFormula>
    </tableColumn>
    <tableColumn id="18" xr3:uid="{6382534F-A5A4-41B1-8CBD-A9F185BC6028}" name="Contenido del Codigo" dataDxfId="15">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Q204" totalsRowShown="0">
  <autoFilter ref="B2:Q204" xr:uid="{67DCDB43-C1E2-401D-B4E5-62B7D7B065A5}"/>
  <sortState xmlns:xlrd2="http://schemas.microsoft.com/office/spreadsheetml/2017/richdata2" ref="C3:J203">
    <sortCondition ref="C2:C203"/>
  </sortState>
  <tableColumns count="16">
    <tableColumn id="14" xr3:uid="{64AB9E72-363B-46B1-A4CD-9499A27CB4D7}" name="Code" dataDxfId="0"/>
    <tableColumn id="8" xr3:uid="{4484E5BD-85F9-49B3-8159-A5F363A24A95}" name="#" dataDxfId="1"/>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table" Target="../tables/table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19" t="str" cm="1">
        <f t="array" aca="1" ref="C1" ca="1">MID(CELL("filename", B1), FIND("]", CELL("filename", B1)) + 1, 255)</f>
        <v>Indice</v>
      </c>
      <c r="D1" s="119"/>
      <c r="E1" s="119"/>
      <c r="F1" s="119"/>
      <c r="G1" s="119"/>
      <c r="H1" s="119"/>
    </row>
    <row r="2" spans="1:8" ht="26.1" customHeight="1" x14ac:dyDescent="0.45">
      <c r="A2" s="36" t="s">
        <v>1124</v>
      </c>
      <c r="B2" s="36"/>
      <c r="C2" s="36"/>
      <c r="D2" s="36"/>
      <c r="E2" s="36"/>
      <c r="F2" s="37"/>
      <c r="G2" s="37"/>
      <c r="H2" s="37"/>
    </row>
    <row r="3" spans="1:8" ht="26.1" customHeight="1" x14ac:dyDescent="0.45">
      <c r="A3" s="36" t="s">
        <v>2341</v>
      </c>
      <c r="B3" s="36"/>
      <c r="C3" s="36"/>
      <c r="D3" s="36"/>
      <c r="E3" s="36"/>
      <c r="F3" s="37"/>
      <c r="G3" s="37"/>
      <c r="H3" s="37"/>
    </row>
    <row r="4" spans="1:8" ht="26.1" customHeight="1" x14ac:dyDescent="0.45">
      <c r="A4" s="36" t="s">
        <v>1200</v>
      </c>
      <c r="B4" s="36"/>
      <c r="C4" s="36"/>
      <c r="D4" s="36"/>
      <c r="E4" s="36"/>
      <c r="F4" s="37"/>
      <c r="G4" s="37"/>
      <c r="H4" s="37"/>
    </row>
    <row r="5" spans="1:8" ht="26.1" customHeight="1" x14ac:dyDescent="0.45">
      <c r="A5" s="36" t="s">
        <v>2321</v>
      </c>
      <c r="B5" s="36"/>
      <c r="C5" s="36"/>
      <c r="D5" s="36"/>
      <c r="E5" s="36"/>
      <c r="F5" s="37"/>
      <c r="G5" s="37"/>
      <c r="H5" s="37"/>
    </row>
    <row r="6" spans="1:8" ht="26.1" customHeight="1" x14ac:dyDescent="0.45">
      <c r="A6" s="36" t="s">
        <v>979</v>
      </c>
      <c r="B6" s="36"/>
      <c r="C6" s="36"/>
      <c r="D6" s="36"/>
      <c r="E6" s="36"/>
      <c r="F6" s="37"/>
      <c r="G6" s="37"/>
      <c r="H6" s="37"/>
    </row>
    <row r="7" spans="1:8" ht="26.1" customHeight="1" x14ac:dyDescent="0.45">
      <c r="A7" s="36" t="s">
        <v>1448</v>
      </c>
      <c r="B7" s="36"/>
      <c r="C7" s="36"/>
      <c r="D7" s="36"/>
      <c r="E7" s="36"/>
      <c r="F7" s="37"/>
      <c r="G7" s="37"/>
      <c r="H7" s="37"/>
    </row>
    <row r="8" spans="1:8" ht="26.1" customHeight="1" x14ac:dyDescent="0.45">
      <c r="A8" s="36" t="s">
        <v>980</v>
      </c>
      <c r="B8" s="36"/>
      <c r="C8" s="36"/>
      <c r="D8" s="36"/>
      <c r="E8" s="36"/>
      <c r="F8" s="37"/>
      <c r="G8" s="37"/>
      <c r="H8" s="37"/>
    </row>
    <row r="9" spans="1:8" ht="26.1" customHeight="1" x14ac:dyDescent="0.45">
      <c r="A9" s="36" t="s">
        <v>981</v>
      </c>
      <c r="B9" s="36"/>
      <c r="C9" s="36"/>
      <c r="D9" s="36"/>
      <c r="E9" s="36"/>
      <c r="F9" s="37"/>
      <c r="G9" s="37"/>
      <c r="H9" s="37"/>
    </row>
    <row r="10" spans="1:8" ht="26.1" customHeight="1" x14ac:dyDescent="0.45">
      <c r="A10" s="36" t="s">
        <v>982</v>
      </c>
      <c r="B10" s="36"/>
      <c r="C10" s="36"/>
      <c r="D10" s="36"/>
      <c r="E10" s="37"/>
      <c r="F10" s="37"/>
      <c r="G10" s="37"/>
      <c r="H10" s="37"/>
    </row>
    <row r="11" spans="1:8" ht="26.1" customHeight="1" x14ac:dyDescent="0.45">
      <c r="A11" s="36" t="s">
        <v>1076</v>
      </c>
      <c r="B11" s="36"/>
      <c r="C11" s="36"/>
      <c r="D11" s="36"/>
      <c r="E11" s="37"/>
      <c r="F11" s="37"/>
      <c r="G11" s="37"/>
      <c r="H11" s="37"/>
    </row>
    <row r="12" spans="1:8" ht="26.1" customHeight="1" x14ac:dyDescent="0.45">
      <c r="A12" s="36" t="s">
        <v>1197</v>
      </c>
      <c r="B12" s="36"/>
      <c r="C12" s="36"/>
      <c r="D12" s="36"/>
      <c r="E12" s="37"/>
      <c r="F12" s="37"/>
      <c r="G12" s="37"/>
      <c r="H12" s="37"/>
    </row>
    <row r="13" spans="1:8" ht="26.1" customHeight="1" x14ac:dyDescent="0.45">
      <c r="A13" s="36" t="s">
        <v>1198</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1078</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912B3F15-1B13-4489-8B64-54A9CE694BF8}"/>
    <hyperlink ref="A3" location="'Aleluya Interleccional (2)'!A3" display="'Aleluya Interleccional (2)'!A3" xr:uid="{CEA0F790-14C9-4FF4-976E-5066A71A576D}"/>
    <hyperlink ref="A4" location="'Aleluya'!A3" display="'Aleluya'!A3" xr:uid="{5DEBB4F5-72B1-4BE1-BE12-F1899D04299B}"/>
    <hyperlink ref="A5" location="'Sheet1'!A3" display="'Sheet1'!A3" xr:uid="{F5B9E21E-6C89-4C8A-92FC-55489FDB48CF}"/>
    <hyperlink ref="A6" location="'Index'!A3" display="'Index'!A3" xr:uid="{04562035-F6AB-4835-9B48-A61D0899C103}"/>
    <hyperlink ref="A7" location="'Aleluya-NoOrganizado'!A3" display="'Aleluya-NoOrganizado'!A3" xr:uid="{116B7EB7-625A-4789-A1A7-2C19DAC3371D}"/>
    <hyperlink ref="A8" location="'Index Web'!A3" display="'Index Web'!A3" xr:uid="{F65F5AED-8B4C-4492-8FBE-6C7ECE66DECE}"/>
    <hyperlink ref="A9" location="'cantosJS'!A3" display="'cantosJS'!A3" xr:uid="{1C115B22-BDB3-49FB-91A9-67E4FBB1E9C2}"/>
    <hyperlink ref="A10" location="'Find'!A3" display="'Find'!A3" xr:uid="{6D0F8949-3424-4AF5-BF42-551118A19A40}"/>
    <hyperlink ref="A11" location="'html'!A3" display="'html'!A3" xr:uid="{0E80C507-CC62-4D46-A6DC-6F3C0CFE2B4A}"/>
    <hyperlink ref="A12" location="'ALELUYA INTERLECCIONAL s22'!A3" display="'ALELUYA INTERLECCIONAL s22'!A3" xr:uid="{507FD422-2393-4E7C-96D5-1C3F9B5D74B0}"/>
    <hyperlink ref="A13" location="'GLORIA A DIOS EN LO ALTO DEL CI'!A3" display="'GLORIA A DIOS EN LO ALTO DEL CI'!A3" xr:uid="{0DB0DEE2-0DD8-4525-84F9-58FD020BAAB1}"/>
    <hyperlink ref="A14" location="'SANTO PALOMERAS 65 '!A3" display="'SANTO PALOMERAS 65 '!A3" xr:uid="{97C1D4F7-E592-483C-BD88-348A318CBC81}"/>
    <hyperlink ref="A15" location="'SANTO MELODÍA HEBRAICA'!A3" display="'SANTO MELODÍA HEBRAICA'!A3" xr:uid="{740584D7-85E8-4913-898B-7427840EC778}"/>
    <hyperlink ref="A16" location="'Santo Palestina 74'!A3" display="'Santo Palestina 74'!A3" xr:uid="{A556D6BA-2E76-40FC-A0DE-649EEC120794}"/>
    <hyperlink ref="A17" location="'Santo Roma 77'!A3" display="'Santo Roma 77'!A3" xr:uid="{D1964A6F-9EAD-450E-BC6C-E8FEE6B056F7}"/>
    <hyperlink ref="A18" location="'SANTO 1982'!A3" display="'SANTO 1982'!A3" xr:uid="{EA718845-6775-4390-8254-B1AF530F0EE7}"/>
    <hyperlink ref="A19" location="'SANTO 1988'!A3" display="'SANTO 1988'!A3" xr:uid="{89DB6A65-7101-475B-93AE-83EF47847209}"/>
    <hyperlink ref="A20" location="'DICE EL SEÑOR A MI SEÑOR'!A3" display="'DICE EL SEÑOR A MI SEÑOR'!A3" xr:uid="{03F925E8-1B32-49BC-A4D6-C4C157E16F84}"/>
    <hyperlink ref="A21" location="'DICHOSO EL HOMBRE'!A3" display="'DICHOSO EL HOMBRE'!A3" xr:uid="{9F228DA0-FCF9-40B2-B035-07BF06C5C447}"/>
    <hyperlink ref="A22" location="'MARIA, MADRE MÍA'!A3" display="'MARIA, MADRE MÍA'!A3" xr:uid="{01B02DBF-96C6-468B-9AD1-3A852820B501}"/>
    <hyperlink ref="A23" location="'OH LUZ GOZOSA'!A3" display="'OH LUZ GOZOSA'!A3" xr:uid="{3565814E-9569-4E31-B5B1-79F77250FED7}"/>
    <hyperlink ref="A24" location="'INVOCACIÓN AL ESPIRITU SANTO'!A3" display="'INVOCACIÓN AL ESPIRITU SANTO'!A3" xr:uid="{CED0E598-28D4-4EA2-953F-4B68470AFDF8}"/>
    <hyperlink ref="A25" location="'ALELUYA ADVIENTO S I-4 (2)'!A3" display="'ALELUYA ADVIENTO S I-4 (2)'!A3" xr:uid="{5F61414E-A1BE-4BA4-B770-FC1BBED53851}"/>
    <hyperlink ref="A26" location="'Aleluya Interleccional'!A3" display="'Aleluya Interleccional'!A3" xr:uid="{C7FCCF53-6A83-4BCF-8DCB-C14469F2EDBB}"/>
    <hyperlink ref="A27" location="'AInterleccional cp (2)'!A3" display="'AInterleccional cp (2)'!A3" xr:uid="{1C5B97E9-B37D-4765-BE23-0C3E9556EC64}"/>
    <hyperlink ref="A28" location="'Aleluya Interleccional'!A3" display="'Aleluya Interleccional'!A3" xr:uid="{738EAF1E-0D17-4447-8C66-4FCAF6DDD8F8}"/>
    <hyperlink ref="A29" location="'Aleluya Interleccional cp'!A3" display="'Aleluya Interleccional cp'!A3" xr:uid="{45DAC8A8-2EDE-4C4D-8A43-A5EED7E10681}"/>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VLOOKUP(B27,Table4[],13,FALSE)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20" t="s">
        <v>973</v>
      </c>
      <c r="E1" s="120"/>
      <c r="F1" s="120"/>
      <c r="G1" s="120"/>
      <c r="H1" s="120"/>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7" t="str">
        <f ca="1">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"/resucito/src/index.html?canto=credo"</v>
      </c>
      <c r="L26" s="47" t="str">
        <f>_xlfn.CONCAT("        ant: ",C26,",")</f>
        <v xml:space="preserve">        ant: "/resucito/src/index.html?canto=credo",</v>
      </c>
    </row>
    <row r="27" spans="2:40" ht="23.25" x14ac:dyDescent="0.25">
      <c r="B27">
        <f>+C1+1</f>
        <v>189</v>
      </c>
      <c r="C27" t="str">
        <f>VLOOKUP(B27,Table4[],13,FALSE)</f>
        <v>"/resucito/src/index.html?canto=letaniasdelossantos"</v>
      </c>
      <c r="L27" s="47" t="str">
        <f>_xlfn.CONCAT("        sig: ",C27,",")</f>
        <v xml:space="preserve">        sig: "/resucito/src/index.html?canto=letaniasdelossantos",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25" x14ac:dyDescent="0.25">
      <c r="C8" t="str">
        <f ca="1">PROPER(L1)</f>
        <v>Letanías De Los Santos</v>
      </c>
      <c r="L8" s="47" t="str">
        <f ca="1">_xlfn.CONCAT("        tt: ","""",C8,"""",",")</f>
        <v xml:space="preserve">        tt: "Letanías De Los Santos",</v>
      </c>
    </row>
    <row r="9" spans="2:32" ht="23.25" x14ac:dyDescent="0.25">
      <c r="C9" t="str">
        <f ca="1">PROPER(L1)</f>
        <v>Letanías De Los Santos</v>
      </c>
      <c r="L9" s="47" t="str">
        <f ca="1">_xlfn.CONCAT("        title: ","""",C9,"""",",")</f>
        <v xml:space="preserve">        title: "Letanías De Los Santos",</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189</v>
      </c>
      <c r="L16" s="47" t="str">
        <f ca="1">_xlfn.CONCAT("        dbno: ","""",C16,"""",",")</f>
        <v xml:space="preserve">        dbno: "189",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letaniasdelossantos</v>
      </c>
      <c r="L19" s="47" t="str">
        <f ca="1">_xlfn.CONCAT("        audioSrc: ","""/audio/",C19,".mp3""",",")</f>
        <v xml:space="preserve">        audioSrc: "/audio/letaniasdelossantos.mp3",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187</v>
      </c>
      <c r="C26" t="str">
        <f ca="1">VLOOKUP(B26,Table4[],13,FALSE)</f>
        <v>"/resucito/src/index.html?canto=credo"</v>
      </c>
      <c r="L26" s="47" t="str">
        <f ca="1">_xlfn.CONCAT("        ant: ",C26,",")</f>
        <v xml:space="preserve">        ant: "/resucito/src/index.html?canto=credo",</v>
      </c>
    </row>
    <row r="27" spans="2:40" ht="23.25" x14ac:dyDescent="0.25">
      <c r="B27">
        <f ca="1">+C1+1</f>
        <v>190</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LETANÍAS DE LOS SANTOS</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189</v>
      </c>
      <c r="C26" t="str">
        <f ca="1">VLOOKUP(B26,Table4[],13,FALSE)</f>
        <v>"/resucito/src/index.html?canto=letaniasdelossantos"</v>
      </c>
      <c r="L26" s="47" t="str">
        <f ca="1">_xlfn.CONCAT("        ant: ",C26,",")</f>
        <v xml:space="preserve">        ant: "/resucito/src/index.html?canto=letaniasdelossantos",</v>
      </c>
    </row>
    <row r="27" spans="2:40" ht="23.25" x14ac:dyDescent="0.25">
      <c r="B27">
        <f ca="1">+C1+1</f>
        <v>191</v>
      </c>
      <c r="C27" t="str">
        <f ca="1">VLOOKUP(B27,Table4[],13,FALSE)</f>
        <v>"/resucito/src/index.html?canto=letaniaspenitencialesi"</v>
      </c>
      <c r="L27" s="47" t="str">
        <f ca="1">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e">
        <f ca="1">_xlfn.CONCAT("]}, // ULTIMA LINEA DEL CANTO: ",L1)</f>
        <v>#N/A</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25" x14ac:dyDescent="0.25">
      <c r="C8" t="str">
        <f ca="1">PROPER(L1)</f>
        <v>Letanías Penitenciales I</v>
      </c>
      <c r="L8" s="47" t="str">
        <f ca="1">_xlfn.CONCAT("        tt: ","""",C8,"""",",")</f>
        <v xml:space="preserve">        tt: "Letanías Penitenciales I",</v>
      </c>
    </row>
    <row r="9" spans="2:32" ht="23.25" x14ac:dyDescent="0.25">
      <c r="C9" t="str">
        <f ca="1">PROPER(L1)</f>
        <v>Letanías Penitenciales I</v>
      </c>
      <c r="L9" s="47" t="str">
        <f ca="1">_xlfn.CONCAT("        title: ","""",C9,"""",",")</f>
        <v xml:space="preserve">        title: "Letanías Penitenciales I",</v>
      </c>
    </row>
    <row r="10" spans="2:32" ht="23.25" x14ac:dyDescent="0.25">
      <c r="C10" t="str">
        <f ca="1">VLOOKUP(C1,Table223[],4,FALSE)</f>
        <v>Letanía para la Celebración Penitencial – modelo abreviado</v>
      </c>
      <c r="L10" s="47" t="str">
        <f ca="1">_xlfn.CONCAT("        ","subtitle: ","""",C10,"""",",")</f>
        <v xml:space="preserve">        subtitle: "Letanía para la Celebración Penitencial – modelo abreviado",</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191</v>
      </c>
      <c r="L16" s="47" t="str">
        <f ca="1">_xlfn.CONCAT("        dbno: ","""",C16,"""",",")</f>
        <v xml:space="preserve">        dbno: "191",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v>
      </c>
      <c r="L19" s="47" t="str">
        <f ca="1">_xlfn.CONCAT("        audioSrc: ","""/audio/",C19,".mp3""",",")</f>
        <v xml:space="preserve">        audioSrc: "/audio/letaniaspenitencialesi.mp3",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190</v>
      </c>
      <c r="C26" t="e">
        <f ca="1">VLOOKUP(B26,Table4[],13,FALSE)</f>
        <v>#N/A</v>
      </c>
      <c r="L26" s="47" t="e">
        <f ca="1">_xlfn.CONCAT("        ant: ",C26,",")</f>
        <v>#N/A</v>
      </c>
    </row>
    <row r="27" spans="2:40" ht="23.25" x14ac:dyDescent="0.25">
      <c r="B27">
        <f ca="1">+C1+1</f>
        <v>192</v>
      </c>
      <c r="C27" t="str">
        <f ca="1">VLOOKUP(B27,Table4[],13,FALSE)</f>
        <v>"/resucito/src/index.html?canto=letaniaspenitencialesii"</v>
      </c>
      <c r="L27" s="47" t="str">
        <f ca="1">_xlfn.CONCAT("        sig: ",C27,",")</f>
        <v xml:space="preserve">        sig: "/resucito/src/index.html?canto=letaniaspenitencialesii",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LETANÍAS PENITENCIALES I</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25" x14ac:dyDescent="0.25">
      <c r="C8" t="str">
        <f ca="1">PROPER(L1)</f>
        <v>Letanías Penitenciales Ii</v>
      </c>
      <c r="L8" s="47" t="str">
        <f ca="1">_xlfn.CONCAT("        tt: ","""",C8,"""",",")</f>
        <v xml:space="preserve">        tt: "Letanías Penitenciales Ii",</v>
      </c>
    </row>
    <row r="9" spans="2:32" ht="23.25" x14ac:dyDescent="0.25">
      <c r="C9" t="str">
        <f ca="1">PROPER(L1)</f>
        <v>Letanías Penitenciales Ii</v>
      </c>
      <c r="L9" s="47" t="str">
        <f ca="1">_xlfn.CONCAT("        title: ","""",C9,"""",",")</f>
        <v xml:space="preserve">        title: "Letanías Penitenciales Ii",</v>
      </c>
    </row>
    <row r="10" spans="2:32" ht="23.25" x14ac:dyDescent="0.25">
      <c r="C10" t="str">
        <f ca="1">VLOOKUP(C1,Table223[],4,FALSE)</f>
        <v>Letanía para la Celebración Penitencial</v>
      </c>
      <c r="L10" s="47" t="str">
        <f ca="1">_xlfn.CONCAT("        ","subtitle: ","""",C10,"""",",")</f>
        <v xml:space="preserve">        subtitle: "Letanía para la Celebración Penitencial",</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192</v>
      </c>
      <c r="L16" s="47" t="str">
        <f ca="1">_xlfn.CONCAT("        dbno: ","""",C16,"""",",")</f>
        <v xml:space="preserve">        dbno: "192",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letaniaspenitencialesii</v>
      </c>
      <c r="L19" s="47" t="str">
        <f ca="1">_xlfn.CONCAT("        audioSrc: ","""/audio/",C19,".mp3""",",")</f>
        <v xml:space="preserve">        audioSrc: "/audio/letaniaspenitencialesii.mp3",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191</v>
      </c>
      <c r="C26" t="str">
        <f ca="1">VLOOKUP(B26,Table4[],13,FALSE)</f>
        <v>"/resucito/src/index.html?canto=letaniaspenitencialesi"</v>
      </c>
      <c r="L26" s="47" t="str">
        <f ca="1">_xlfn.CONCAT("        ant: ",C26,",")</f>
        <v xml:space="preserve">        ant: "/resucito/src/index.html?canto=letaniaspenitencialesi",</v>
      </c>
    </row>
    <row r="27" spans="2:40" ht="23.25" x14ac:dyDescent="0.25">
      <c r="B27">
        <f ca="1">+C1+1</f>
        <v>193</v>
      </c>
      <c r="C27" t="str">
        <f ca="1">VLOOKUP(B27,Table4[],13,FALSE)</f>
        <v>"/resucito/src/index.html?canto=padrenuestro"</v>
      </c>
      <c r="L27" s="47" t="str">
        <f ca="1">_xlfn.CONCAT("        sig: ",C27,",")</f>
        <v xml:space="preserve">        sig: "/resucito/src/index.html?canto=padrenuestro",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str">
        <f ca="1">_xlfn.CONCAT("]}, // ULTIMA LINEA DEL CANTO: ",L1)</f>
        <v>]}, // ULTIMA LINEA DEL CANTO: LETANÍAS PENITENCIALES II</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25" x14ac:dyDescent="0.25">
      <c r="C8" t="str">
        <f ca="1">PROPER(L1)</f>
        <v>Padre Nuestro</v>
      </c>
      <c r="L8" s="47" t="str">
        <f ca="1">_xlfn.CONCAT("        tt: ","""",C8,"""",",")</f>
        <v xml:space="preserve">        tt: "Padre Nuestro",</v>
      </c>
    </row>
    <row r="9" spans="2:32" ht="23.25" x14ac:dyDescent="0.25">
      <c r="C9" t="str">
        <f ca="1">PROPER(L1)</f>
        <v>Padre Nuestro</v>
      </c>
      <c r="L9" s="47" t="str">
        <f ca="1">_xlfn.CONCAT("        title: ","""",C9,"""",",")</f>
        <v xml:space="preserve">        title: "Padre Nuestro",</v>
      </c>
    </row>
    <row r="10" spans="2:32" ht="23.25" x14ac:dyDescent="0.25">
      <c r="C10" t="str">
        <f ca="1">VLOOKUP(C1,Table223[],4,FALSE)</f>
        <v>Tiempo de la Elección</v>
      </c>
      <c r="L10" s="47" t="str">
        <f ca="1">_xlfn.CONCAT("        ","subtitle: ","""",C10,"""",",")</f>
        <v xml:space="preserve">        subtitle: "Tiempo de la Elección",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193</v>
      </c>
      <c r="L16" s="47" t="str">
        <f ca="1">_xlfn.CONCAT("        dbno: ","""",C16,"""",",")</f>
        <v xml:space="preserve">        dbno: "193",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padrenuestro</v>
      </c>
      <c r="L19" s="47" t="str">
        <f ca="1">_xlfn.CONCAT("        audioSrc: ","""/audio/",C19,".mp3""",",")</f>
        <v xml:space="preserve">        audioSrc: "/audio/padrenuestro.mp3",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192</v>
      </c>
      <c r="C26" t="str">
        <f ca="1">VLOOKUP(B26,Table4[],13,FALSE)</f>
        <v>"/resucito/src/index.html?canto=letaniaspenitencialesii"</v>
      </c>
      <c r="L26" s="47"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7" t="str">
        <f ca="1">_xlfn.CONCAT("        sig: ",C27,",")</f>
        <v xml:space="preserve">        sig: "/resucito/src/index.html?canto=plegariaeucaristicaiimodeloi",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PADRE NUESTRO</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25" x14ac:dyDescent="0.25">
      <c r="C8" t="str">
        <f ca="1">PROPER(L1)</f>
        <v>Plegaria Eucarística Ii Modelo I</v>
      </c>
      <c r="L8" s="47" t="str">
        <f ca="1">_xlfn.CONCAT("        tt: ","""",C8,"""",",")</f>
        <v xml:space="preserve">        tt: "Plegaria Eucarística Ii Modelo I",</v>
      </c>
    </row>
    <row r="9" spans="2:32" ht="23.25" x14ac:dyDescent="0.25">
      <c r="C9" t="str">
        <f ca="1">PROPER(L1)</f>
        <v>Plegaria Eucarística Ii Modelo I</v>
      </c>
      <c r="L9" s="47" t="str">
        <f ca="1">_xlfn.CONCAT("        title: ","""",C9,"""",",")</f>
        <v xml:space="preserve">        title: "Plegaria Eucarística Ii Modelo I",</v>
      </c>
    </row>
    <row r="10" spans="2:32" ht="23.25" x14ac:dyDescent="0.25">
      <c r="C10" t="str">
        <f ca="1">VLOOKUP(C1,Table223[],4,FALSE)</f>
        <v>Modelo I</v>
      </c>
      <c r="L10" s="47" t="str">
        <f ca="1">_xlfn.CONCAT("        ","subtitle: ","""",C10,"""",",")</f>
        <v xml:space="preserve">        subtitle: "Modelo 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194</v>
      </c>
      <c r="L16" s="47" t="str">
        <f ca="1">_xlfn.CONCAT("        dbno: ","""",C16,"""",",")</f>
        <v xml:space="preserve">        dbno: "194",</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v>
      </c>
      <c r="L19" s="47" t="str">
        <f ca="1">_xlfn.CONCAT("        audioSrc: ","""/audio/",C19,".mp3""",",")</f>
        <v xml:space="preserve">        audioSrc: "/audio/plegariaeucaristicaiimodeloi.mp3",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193</v>
      </c>
      <c r="C26" t="str">
        <f ca="1">VLOOKUP(B26,Table4[],13,FALSE)</f>
        <v>"/resucito/src/index.html?canto=padrenuestro"</v>
      </c>
      <c r="L26" s="47" t="str">
        <f ca="1">_xlfn.CONCAT("        ant: ",C26,",")</f>
        <v xml:space="preserve">        ant: "/resucito/src/index.html?canto=padrenuestro",</v>
      </c>
    </row>
    <row r="27" spans="2:40" ht="23.25" x14ac:dyDescent="0.25">
      <c r="B27">
        <f ca="1">+C1+1</f>
        <v>195</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PLEGARIA EUCARÍSTICA II MODELO I</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194</v>
      </c>
      <c r="C26" t="str">
        <f ca="1">VLOOKUP(B26,Table4[],13,FALSE)</f>
        <v>"/resucito/src/index.html?canto=plegariaeucaristicaiimodeloi"</v>
      </c>
      <c r="L26" s="47" t="str">
        <f ca="1">_xlfn.CONCAT("        ant: ",C26,",")</f>
        <v xml:space="preserve">        ant: "/resucito/src/index.html?canto=plegariaeucaristicaiimodeloi",</v>
      </c>
    </row>
    <row r="27" spans="2:40" ht="23.25" x14ac:dyDescent="0.25">
      <c r="B27">
        <f ca="1">+C1+1</f>
        <v>196</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e">
        <f ca="1">_xlfn.CONCAT("]}, // ULTIMA LINEA DEL CANTO: ",L1)</f>
        <v>#N/A</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195</v>
      </c>
      <c r="C26" t="e">
        <f ca="1">VLOOKUP(B26,Table4[],13,FALSE)</f>
        <v>#N/A</v>
      </c>
      <c r="L26" s="47" t="e">
        <f ca="1">_xlfn.CONCAT("        ant: ",C26,",")</f>
        <v>#N/A</v>
      </c>
    </row>
    <row r="27" spans="2:40" ht="23.25" x14ac:dyDescent="0.25">
      <c r="B27">
        <f ca="1">+C1+1</f>
        <v>197</v>
      </c>
      <c r="C27" t="str">
        <f ca="1">VLOOKUP(B27,Table4[],13,FALSE)</f>
        <v>"/resucito/src/index.html?canto=plegariaeucaristicaiimodeloii"</v>
      </c>
      <c r="L27" s="47" t="str">
        <f ca="1">_xlfn.CONCAT("        sig: ",C27,",")</f>
        <v xml:space="preserve">        sig: "/resucito/src/index.html?canto=plegariaeucaristicaiimodeloii",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e">
        <f ca="1">_xlfn.CONCAT("]}, // ULTIMA LINEA DEL CANTO: ",L1)</f>
        <v>#N/A</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25" x14ac:dyDescent="0.25">
      <c r="C8" t="str">
        <f ca="1">PROPER(L1)</f>
        <v>Plegaria Eucarística Ii Modelo Ii</v>
      </c>
      <c r="L8" s="47" t="str">
        <f ca="1">_xlfn.CONCAT("        tt: ","""",C8,"""",",")</f>
        <v xml:space="preserve">        tt: "Plegaria Eucarística Ii Modelo Ii",</v>
      </c>
    </row>
    <row r="9" spans="2:32" ht="23.25" x14ac:dyDescent="0.25">
      <c r="C9" t="str">
        <f ca="1">PROPER(L1)</f>
        <v>Plegaria Eucarística Ii Modelo Ii</v>
      </c>
      <c r="L9" s="47" t="str">
        <f ca="1">_xlfn.CONCAT("        title: ","""",C9,"""",",")</f>
        <v xml:space="preserve">        title: "Plegaria Eucarística Ii Modelo Ii",</v>
      </c>
    </row>
    <row r="10" spans="2:32" ht="23.25" x14ac:dyDescent="0.25">
      <c r="C10" t="str">
        <f ca="1">VLOOKUP(C1,Table223[],4,FALSE)</f>
        <v>Modelo II (1987)</v>
      </c>
      <c r="L10" s="47" t="str">
        <f ca="1">_xlfn.CONCAT("        ","subtitle: ","""",C10,"""",",")</f>
        <v xml:space="preserve">        subtitle: "Modelo II (1987)",</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197</v>
      </c>
      <c r="L16" s="47" t="str">
        <f ca="1">_xlfn.CONCAT("        dbno: ","""",C16,"""",",")</f>
        <v xml:space="preserve">        dbno: "197",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plegariaeucaristicaiimodeloii</v>
      </c>
      <c r="L19" s="47" t="str">
        <f ca="1">_xlfn.CONCAT("        audioSrc: ","""/audio/",C19,".mp3""",",")</f>
        <v xml:space="preserve">        audioSrc: "/audio/plegariaeucaristicaiimodeloii.mp3",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196</v>
      </c>
      <c r="C26" t="e">
        <f ca="1">VLOOKUP(B26,Table4[],13,FALSE)</f>
        <v>#N/A</v>
      </c>
      <c r="L26" s="47" t="e">
        <f ca="1">_xlfn.CONCAT("        ant: ",C26,",")</f>
        <v>#N/A</v>
      </c>
    </row>
    <row r="27" spans="2:40" ht="23.25" x14ac:dyDescent="0.25">
      <c r="B27">
        <f ca="1">+C1+1</f>
        <v>198</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1" t="str">
        <f>VLOOKUP(C2,Table378[],7,FALSE)</f>
        <v>En el esplendor de la nube se oyó la voz del Padre:
«Éste es mi Hijo, el amado; escuchadlo».</v>
      </c>
      <c r="E1" s="121"/>
      <c r="F1" s="121"/>
      <c r="G1" s="121"/>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21"/>
      <c r="E2" s="121"/>
      <c r="F2" s="121"/>
      <c r="G2" s="121"/>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Q204"/>
  <sheetViews>
    <sheetView zoomScale="160" zoomScaleNormal="160" workbookViewId="0">
      <pane xSplit="2" ySplit="2" topLeftCell="C53" activePane="bottomRight" state="frozen"/>
      <selection activeCell="A2" sqref="A2"/>
      <selection pane="topRight" activeCell="C2" sqref="C2"/>
      <selection pane="bottomLeft" activeCell="A3" sqref="A3"/>
      <selection pane="bottomRight" activeCell="F59" sqref="F59"/>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s>
  <sheetData>
    <row r="1" spans="2:17" ht="65.25" customHeight="1" x14ac:dyDescent="0.25"/>
    <row r="2" spans="2:17"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row>
    <row r="3" spans="2:17" ht="30" x14ac:dyDescent="0.25">
      <c r="B3" s="124"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row>
    <row r="4" spans="2:17" ht="30" x14ac:dyDescent="0.25">
      <c r="B4" s="124"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row>
    <row r="5" spans="2:17" ht="30" x14ac:dyDescent="0.25">
      <c r="B5" s="124"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row>
    <row r="6" spans="2:17" ht="45" x14ac:dyDescent="0.25">
      <c r="B6" s="124"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row>
    <row r="7" spans="2:17" ht="30" x14ac:dyDescent="0.25">
      <c r="B7" s="124"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row>
    <row r="8" spans="2:17" ht="45" x14ac:dyDescent="0.25">
      <c r="B8" s="124"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row>
    <row r="9" spans="2:17" ht="30" x14ac:dyDescent="0.25">
      <c r="B9" s="124"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row>
    <row r="10" spans="2:17" ht="45" x14ac:dyDescent="0.25">
      <c r="B10" s="124"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row>
    <row r="11" spans="2:17" ht="60" x14ac:dyDescent="0.25">
      <c r="B11" s="124"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row>
    <row r="12" spans="2:17" ht="45" x14ac:dyDescent="0.25">
      <c r="B12" s="124"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row>
    <row r="13" spans="2:17" ht="42.75" x14ac:dyDescent="0.25">
      <c r="B13" s="124"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row>
    <row r="14" spans="2:17" ht="30" x14ac:dyDescent="0.25">
      <c r="B14" s="124"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row>
    <row r="15" spans="2:17" ht="45" x14ac:dyDescent="0.25">
      <c r="B15" s="124"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row>
    <row r="16" spans="2:17" ht="30" x14ac:dyDescent="0.25">
      <c r="B16" s="124"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row>
    <row r="17" spans="2:17" ht="30" x14ac:dyDescent="0.25">
      <c r="B17" s="124"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row>
    <row r="18" spans="2:17" ht="30" x14ac:dyDescent="0.25">
      <c r="B18" s="124"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row>
    <row r="19" spans="2:17" ht="45" x14ac:dyDescent="0.25">
      <c r="B19" s="124"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row>
    <row r="20" spans="2:17" ht="45" x14ac:dyDescent="0.25">
      <c r="B20" s="124"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row>
    <row r="21" spans="2:17" ht="30" x14ac:dyDescent="0.25">
      <c r="B21" s="124"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row>
    <row r="22" spans="2:17" ht="30" x14ac:dyDescent="0.25">
      <c r="B22" s="124"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row>
    <row r="23" spans="2:17" ht="60" x14ac:dyDescent="0.25">
      <c r="B23" s="124"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row>
    <row r="24" spans="2:17" ht="45" x14ac:dyDescent="0.25">
      <c r="B24" s="124"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row>
    <row r="25" spans="2:17" ht="30" x14ac:dyDescent="0.25">
      <c r="B25" s="124"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row>
    <row r="26" spans="2:17" ht="45" x14ac:dyDescent="0.25">
      <c r="B26" s="124"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row>
    <row r="27" spans="2:17" ht="75" x14ac:dyDescent="0.25">
      <c r="B27" s="124"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row>
    <row r="28" spans="2:17" ht="45" x14ac:dyDescent="0.25">
      <c r="B28" s="124"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row>
    <row r="29" spans="2:17" ht="30" x14ac:dyDescent="0.25">
      <c r="B29" s="124"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row>
    <row r="30" spans="2:17" ht="31.5" customHeight="1" x14ac:dyDescent="0.25">
      <c r="B30" s="124"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row>
    <row r="31" spans="2:17" ht="45" x14ac:dyDescent="0.25">
      <c r="B31" s="124"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row>
    <row r="32" spans="2:17" ht="31.5" customHeight="1" x14ac:dyDescent="0.25">
      <c r="B32" s="124"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row>
    <row r="33" spans="2:17" ht="30" x14ac:dyDescent="0.25">
      <c r="B33" s="124"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row>
    <row r="34" spans="2:17" ht="30" x14ac:dyDescent="0.25">
      <c r="B34" s="124"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row>
    <row r="35" spans="2:17" ht="45" x14ac:dyDescent="0.25">
      <c r="B35" s="124"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row>
    <row r="36" spans="2:17" ht="60" x14ac:dyDescent="0.25">
      <c r="B36" s="124"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row>
    <row r="37" spans="2:17" ht="45" x14ac:dyDescent="0.25">
      <c r="B37" s="124"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row>
    <row r="38" spans="2:17" ht="60" x14ac:dyDescent="0.25">
      <c r="B38" s="124"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row>
    <row r="39" spans="2:17" ht="30" x14ac:dyDescent="0.25">
      <c r="B39" s="124"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row>
    <row r="40" spans="2:17" ht="45" x14ac:dyDescent="0.25">
      <c r="B40" s="124"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row>
    <row r="41" spans="2:17" ht="45" x14ac:dyDescent="0.25">
      <c r="B41" s="124"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row>
    <row r="42" spans="2:17" ht="60" x14ac:dyDescent="0.25">
      <c r="B42" s="124"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row>
    <row r="43" spans="2:17" ht="30" x14ac:dyDescent="0.25">
      <c r="B43" s="124"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row>
    <row r="44" spans="2:17" ht="45" x14ac:dyDescent="0.25">
      <c r="B44" s="124"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row>
    <row r="45" spans="2:17" ht="30" x14ac:dyDescent="0.25">
      <c r="B45" s="124"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row>
    <row r="46" spans="2:17" ht="45" x14ac:dyDescent="0.25">
      <c r="B46" s="124"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row>
    <row r="47" spans="2:17" ht="45" x14ac:dyDescent="0.25">
      <c r="B47" s="124"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row>
    <row r="48" spans="2:17" ht="30" x14ac:dyDescent="0.25">
      <c r="B48" s="124"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row>
    <row r="49" spans="2:17" ht="60" x14ac:dyDescent="0.25">
      <c r="B49" s="124"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row>
    <row r="50" spans="2:17" ht="156.75" x14ac:dyDescent="0.25">
      <c r="B50" s="124"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row>
    <row r="51" spans="2:17" ht="30" x14ac:dyDescent="0.25">
      <c r="B51" s="124"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row>
    <row r="52" spans="2:17" ht="30" x14ac:dyDescent="0.25">
      <c r="B52" s="124"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row>
    <row r="53" spans="2:17" ht="30" x14ac:dyDescent="0.25">
      <c r="B53" s="124"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row>
    <row r="54" spans="2:17" ht="45" x14ac:dyDescent="0.25">
      <c r="B54" s="124"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row>
    <row r="55" spans="2:17" ht="45" x14ac:dyDescent="0.25">
      <c r="B55" s="124"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row>
    <row r="56" spans="2:17" ht="60" x14ac:dyDescent="0.25">
      <c r="B56" s="124"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row>
    <row r="57" spans="2:17" ht="60" x14ac:dyDescent="0.25">
      <c r="B57" s="124"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row>
    <row r="58" spans="2:17" ht="71.25" x14ac:dyDescent="0.25">
      <c r="B58" s="124"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row>
    <row r="59" spans="2:17" x14ac:dyDescent="0.25">
      <c r="B59" s="124"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row>
    <row r="60" spans="2:17" ht="45" x14ac:dyDescent="0.25">
      <c r="B60" s="124"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row>
    <row r="61" spans="2:17" ht="45" x14ac:dyDescent="0.25">
      <c r="B61" s="124"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row>
    <row r="62" spans="2:17" ht="30" x14ac:dyDescent="0.25">
      <c r="B62" s="124"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row>
    <row r="63" spans="2:17" ht="45" x14ac:dyDescent="0.25">
      <c r="B63" s="124"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row>
    <row r="64" spans="2:17" ht="45" x14ac:dyDescent="0.25">
      <c r="B64" s="124"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row>
    <row r="65" spans="2:17" ht="60" x14ac:dyDescent="0.25">
      <c r="B65" s="124"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row>
    <row r="66" spans="2:17" ht="60" x14ac:dyDescent="0.25">
      <c r="B66" s="124"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row>
    <row r="67" spans="2:17" ht="60" x14ac:dyDescent="0.25">
      <c r="B67" s="124" t="s">
        <v>1518</v>
      </c>
      <c r="C67" s="105">
        <v>65</v>
      </c>
      <c r="D67" s="1" t="str">
        <f t="shared" ref="D67:D130" si="2">LOWER(_xlfn.CONCAT("ait",LEFT(E67,1)&amp;"s"&amp;F67&amp;G67))</f>
        <v>aitpsasa</v>
      </c>
      <c r="E67" s="1" t="s">
        <v>12</v>
      </c>
      <c r="F67" s="1" t="s">
        <v>1003</v>
      </c>
      <c r="G67" s="1" t="s">
        <v>1239</v>
      </c>
      <c r="H67" s="101" t="s">
        <v>1419</v>
      </c>
      <c r="I67" s="104" t="s">
        <v>1420</v>
      </c>
      <c r="J67" s="1" t="s">
        <v>1223</v>
      </c>
      <c r="K67" s="106" t="str">
        <f>_xlfn.CONCAT(Table378[[#This Row],[id]]," ",Table378[[#This Row],[Aleluya Año C]]," ",Table378[[#This Row],[Cita]])</f>
        <v>aitpsasa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row>
    <row r="68" spans="2:17" ht="45" x14ac:dyDescent="0.25">
      <c r="B68" s="124"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row>
    <row r="69" spans="2:17" ht="30" x14ac:dyDescent="0.25">
      <c r="B69" s="124"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row>
    <row r="70" spans="2:17" ht="30" x14ac:dyDescent="0.25">
      <c r="B70" s="124"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row>
    <row r="71" spans="2:17" ht="30" x14ac:dyDescent="0.25">
      <c r="B71" s="124"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row>
    <row r="72" spans="2:17" ht="30" x14ac:dyDescent="0.25">
      <c r="B72" s="124"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row>
    <row r="73" spans="2:17" ht="30" x14ac:dyDescent="0.25">
      <c r="B73" s="124"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row>
    <row r="74" spans="2:17" ht="30" x14ac:dyDescent="0.25">
      <c r="B74" s="124" t="s">
        <v>1525</v>
      </c>
      <c r="C74" s="105">
        <v>72</v>
      </c>
      <c r="D74" s="1" t="str">
        <f t="shared" si="2"/>
        <v>aitns25dicmvb</v>
      </c>
      <c r="E74" s="1" t="s">
        <v>30</v>
      </c>
      <c r="F74" s="1" t="s">
        <v>1378</v>
      </c>
      <c r="G74" s="1" t="s">
        <v>1240</v>
      </c>
      <c r="H74" s="101" t="s">
        <v>1370</v>
      </c>
      <c r="I74" s="104" t="s">
        <v>1372</v>
      </c>
      <c r="J74" s="1" t="s">
        <v>1223</v>
      </c>
      <c r="K74" s="106" t="str">
        <f>_xlfn.CONCAT(Table378[[#This Row],[id]]," ",Table378[[#This Row],[Aleluya Año C]]," ",Table378[[#This Row],[Cita]])</f>
        <v>aitns25dicmvb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row>
    <row r="75" spans="2:17" ht="45" x14ac:dyDescent="0.25">
      <c r="B75" s="124" t="s">
        <v>1526</v>
      </c>
      <c r="C75" s="105">
        <v>73</v>
      </c>
      <c r="D75" s="1" t="str">
        <f t="shared" si="2"/>
        <v>aitns25dicmmb</v>
      </c>
      <c r="E75" s="1" t="s">
        <v>30</v>
      </c>
      <c r="F75" s="1" t="s">
        <v>1377</v>
      </c>
      <c r="G75" s="1" t="s">
        <v>1240</v>
      </c>
      <c r="H75" s="101" t="s">
        <v>1371</v>
      </c>
      <c r="I75" s="104" t="s">
        <v>1373</v>
      </c>
      <c r="J75" s="1" t="s">
        <v>1223</v>
      </c>
      <c r="K75" s="106" t="str">
        <f>_xlfn.CONCAT(Table378[[#This Row],[id]]," ",Table378[[#This Row],[Aleluya Año C]]," ",Table378[[#This Row],[Cita]])</f>
        <v>aitns25dicmmb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row>
    <row r="76" spans="2:17" ht="30" x14ac:dyDescent="0.25">
      <c r="B76" s="124" t="s">
        <v>1527</v>
      </c>
      <c r="C76" s="105">
        <v>74</v>
      </c>
      <c r="D76" s="1" t="str">
        <f t="shared" si="2"/>
        <v>aitns25dicmab</v>
      </c>
      <c r="E76" s="1" t="s">
        <v>30</v>
      </c>
      <c r="F76" s="1" t="s">
        <v>1376</v>
      </c>
      <c r="G76" s="1" t="s">
        <v>1240</v>
      </c>
      <c r="H76" s="101" t="s">
        <v>1374</v>
      </c>
      <c r="I76" s="104" t="s">
        <v>1375</v>
      </c>
      <c r="J76" s="1" t="s">
        <v>1223</v>
      </c>
      <c r="K76" s="106" t="str">
        <f>_xlfn.CONCAT(Table378[[#This Row],[id]]," ",Table378[[#This Row],[Aleluya Año C]]," ",Table378[[#This Row],[Cita]])</f>
        <v>aitns25dicmab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row>
    <row r="77" spans="2:17" ht="45" x14ac:dyDescent="0.25">
      <c r="B77" s="124" t="s">
        <v>1528</v>
      </c>
      <c r="C77" s="105">
        <v>75</v>
      </c>
      <c r="D77" s="1" t="str">
        <f t="shared" si="2"/>
        <v>aitns25dicmdb</v>
      </c>
      <c r="E77" s="1" t="s">
        <v>30</v>
      </c>
      <c r="F77" s="1" t="s">
        <v>1381</v>
      </c>
      <c r="G77" s="1" t="s">
        <v>1240</v>
      </c>
      <c r="H77" s="101" t="s">
        <v>1379</v>
      </c>
      <c r="I77" s="104" t="s">
        <v>1380</v>
      </c>
      <c r="J77" s="1" t="s">
        <v>1223</v>
      </c>
      <c r="K77" s="106" t="str">
        <f>_xlfn.CONCAT(Table378[[#This Row],[id]]," ",Table378[[#This Row],[Aleluya Año C]]," ",Table378[[#This Row],[Cita]])</f>
        <v>aitns25dicmdb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row>
    <row r="78" spans="2:17" ht="60" x14ac:dyDescent="0.25">
      <c r="B78" s="124" t="s">
        <v>1529</v>
      </c>
      <c r="C78" s="105">
        <v>76</v>
      </c>
      <c r="D78" s="1" t="str">
        <f t="shared" si="2"/>
        <v>aitnssfb</v>
      </c>
      <c r="E78" s="1" t="s">
        <v>30</v>
      </c>
      <c r="F78" s="1" t="s">
        <v>1382</v>
      </c>
      <c r="G78" s="1" t="s">
        <v>1240</v>
      </c>
      <c r="H78" s="101" t="s">
        <v>1228</v>
      </c>
      <c r="I78" s="104" t="s">
        <v>1429</v>
      </c>
      <c r="J78" s="1" t="s">
        <v>1223</v>
      </c>
      <c r="K78" s="106" t="str">
        <f>_xlfn.CONCAT(Table378[[#This Row],[id]]," ",Table378[[#This Row],[Aleluya Año C]]," ",Table378[[#This Row],[Cita]])</f>
        <v>aitnssfb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row>
    <row r="79" spans="2:17" ht="45" x14ac:dyDescent="0.25">
      <c r="B79" s="124" t="s">
        <v>1530</v>
      </c>
      <c r="C79" s="105">
        <v>77</v>
      </c>
      <c r="D79" s="1" t="str">
        <f t="shared" si="2"/>
        <v>aitns1enerob</v>
      </c>
      <c r="E79" s="1" t="s">
        <v>30</v>
      </c>
      <c r="F79" s="1" t="s">
        <v>1383</v>
      </c>
      <c r="G79" s="1" t="s">
        <v>1240</v>
      </c>
      <c r="H79" s="101" t="s">
        <v>1430</v>
      </c>
      <c r="I79" s="104" t="s">
        <v>1384</v>
      </c>
      <c r="J79" s="1" t="s">
        <v>1223</v>
      </c>
      <c r="K79" s="106" t="str">
        <f>_xlfn.CONCAT(Table378[[#This Row],[id]]," ",Table378[[#This Row],[Aleluya Año C]]," ",Table378[[#This Row],[Cita]])</f>
        <v>aitns1enerob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row>
    <row r="80" spans="2:17" ht="42.75" x14ac:dyDescent="0.25">
      <c r="B80" s="124" t="s">
        <v>1531</v>
      </c>
      <c r="C80" s="105">
        <v>78</v>
      </c>
      <c r="D80" s="1" t="str">
        <f t="shared" si="2"/>
        <v>aitns2domingob</v>
      </c>
      <c r="E80" s="1" t="s">
        <v>30</v>
      </c>
      <c r="F80" s="1" t="s">
        <v>1385</v>
      </c>
      <c r="G80" s="1" t="s">
        <v>1240</v>
      </c>
      <c r="H80" s="101" t="s">
        <v>1386</v>
      </c>
      <c r="I80" s="104" t="s">
        <v>1387</v>
      </c>
      <c r="J80" s="1" t="s">
        <v>1223</v>
      </c>
      <c r="K80" s="106" t="str">
        <f>_xlfn.CONCAT(Table378[[#This Row],[id]]," ",Table378[[#This Row],[Aleluya Año C]]," ",Table378[[#This Row],[Cita]])</f>
        <v>aitns2domingob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row>
    <row r="81" spans="2:17" ht="30" x14ac:dyDescent="0.25">
      <c r="B81" s="124" t="s">
        <v>1532</v>
      </c>
      <c r="C81" s="105">
        <v>79</v>
      </c>
      <c r="D81" s="1" t="str">
        <f t="shared" si="2"/>
        <v>aitns6enerob</v>
      </c>
      <c r="E81" s="1" t="s">
        <v>30</v>
      </c>
      <c r="F81" s="1" t="s">
        <v>1388</v>
      </c>
      <c r="G81" s="1" t="s">
        <v>1240</v>
      </c>
      <c r="H81" s="101" t="s">
        <v>1389</v>
      </c>
      <c r="I81" s="104" t="s">
        <v>1390</v>
      </c>
      <c r="J81" s="1" t="s">
        <v>1223</v>
      </c>
      <c r="K81" s="106" t="str">
        <f>_xlfn.CONCAT(Table378[[#This Row],[id]]," ",Table378[[#This Row],[Aleluya Año C]]," ",Table378[[#This Row],[Cita]])</f>
        <v>aitns6enerob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row>
    <row r="82" spans="2:17" ht="45" x14ac:dyDescent="0.25">
      <c r="B82" s="124"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row>
    <row r="83" spans="2:17" ht="30" x14ac:dyDescent="0.25">
      <c r="B83" s="124"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row>
    <row r="84" spans="2:17" ht="30" x14ac:dyDescent="0.25">
      <c r="B84" s="124"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row>
    <row r="85" spans="2:17" ht="45" x14ac:dyDescent="0.25">
      <c r="B85" s="124"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row>
    <row r="86" spans="2:17" ht="30" x14ac:dyDescent="0.25">
      <c r="B86" s="124"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row>
    <row r="87" spans="2:17" ht="30" x14ac:dyDescent="0.25">
      <c r="B87" s="124"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row>
    <row r="88" spans="2:17" ht="30" x14ac:dyDescent="0.25">
      <c r="B88" s="124"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row>
    <row r="89" spans="2:17" ht="30" x14ac:dyDescent="0.25">
      <c r="B89" s="124"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row>
    <row r="90" spans="2:17" ht="30" x14ac:dyDescent="0.25">
      <c r="B90" s="124"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row>
    <row r="91" spans="2:17" ht="60" x14ac:dyDescent="0.25">
      <c r="B91" s="124"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row>
    <row r="92" spans="2:17" ht="30" x14ac:dyDescent="0.25">
      <c r="B92" s="124"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row>
    <row r="93" spans="2:17" ht="30" x14ac:dyDescent="0.25">
      <c r="B93" s="124"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row>
    <row r="94" spans="2:17" ht="30" x14ac:dyDescent="0.25">
      <c r="B94" s="124"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row>
    <row r="95" spans="2:17" ht="30" x14ac:dyDescent="0.25">
      <c r="B95" s="124"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row>
    <row r="96" spans="2:17" ht="60" x14ac:dyDescent="0.25">
      <c r="B96" s="124"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row>
    <row r="97" spans="2:17" ht="45" x14ac:dyDescent="0.25">
      <c r="B97" s="124"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row>
    <row r="98" spans="2:17" ht="30" x14ac:dyDescent="0.25">
      <c r="B98" s="124"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row>
    <row r="99" spans="2:17" ht="30" x14ac:dyDescent="0.25">
      <c r="B99" s="124"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row>
    <row r="100" spans="2:17" ht="45" x14ac:dyDescent="0.25">
      <c r="B100" s="124"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row>
    <row r="101" spans="2:17" ht="45" x14ac:dyDescent="0.25">
      <c r="B101" s="124"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row>
    <row r="102" spans="2:17" ht="30" x14ac:dyDescent="0.25">
      <c r="B102" s="124"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row>
    <row r="103" spans="2:17" ht="30" x14ac:dyDescent="0.25">
      <c r="B103" s="124"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row>
    <row r="104" spans="2:17" ht="30" x14ac:dyDescent="0.25">
      <c r="B104" s="124"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row>
    <row r="105" spans="2:17" ht="45" x14ac:dyDescent="0.25">
      <c r="B105" s="124"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row>
    <row r="106" spans="2:17" ht="30" x14ac:dyDescent="0.25">
      <c r="B106" s="124"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row>
    <row r="107" spans="2:17" ht="30" x14ac:dyDescent="0.25">
      <c r="B107" s="124"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row>
    <row r="108" spans="2:17" ht="30" x14ac:dyDescent="0.25">
      <c r="B108" s="124"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row>
    <row r="109" spans="2:17" ht="30" x14ac:dyDescent="0.25">
      <c r="B109" s="124"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row>
    <row r="110" spans="2:17" ht="30" x14ac:dyDescent="0.25">
      <c r="B110" s="124"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row>
    <row r="111" spans="2:17" ht="30" x14ac:dyDescent="0.25">
      <c r="B111" s="124"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row>
    <row r="112" spans="2:17" ht="45" x14ac:dyDescent="0.25">
      <c r="B112" s="124"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row>
    <row r="113" spans="2:17" ht="30" x14ac:dyDescent="0.25">
      <c r="B113" s="124"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row>
    <row r="114" spans="2:17" ht="45" x14ac:dyDescent="0.25">
      <c r="B114" s="124"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row>
    <row r="115" spans="2:17" ht="30" x14ac:dyDescent="0.25">
      <c r="B115" s="124"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row>
    <row r="116" spans="2:17" ht="60" x14ac:dyDescent="0.25">
      <c r="B116" s="124"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row>
    <row r="117" spans="2:17" ht="156.75" x14ac:dyDescent="0.25">
      <c r="B117" s="124"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row>
    <row r="118" spans="2:17" ht="30" x14ac:dyDescent="0.25">
      <c r="B118" s="124"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row>
    <row r="119" spans="2:17" ht="30" x14ac:dyDescent="0.25">
      <c r="B119" s="124"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row>
    <row r="120" spans="2:17" ht="30" x14ac:dyDescent="0.25">
      <c r="B120" s="124"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row>
    <row r="121" spans="2:17" ht="45" x14ac:dyDescent="0.25">
      <c r="B121" s="124"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row>
    <row r="122" spans="2:17" ht="45" x14ac:dyDescent="0.25">
      <c r="B122" s="124"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row>
    <row r="123" spans="2:17" ht="60" x14ac:dyDescent="0.25">
      <c r="B123" s="124"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row>
    <row r="124" spans="2:17" ht="60" x14ac:dyDescent="0.25">
      <c r="B124" s="124"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row>
    <row r="125" spans="2:17" ht="71.25" x14ac:dyDescent="0.25">
      <c r="B125" s="124"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row>
    <row r="126" spans="2:17" ht="45" x14ac:dyDescent="0.25">
      <c r="B126" s="124"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row>
    <row r="127" spans="2:17" ht="45" x14ac:dyDescent="0.25">
      <c r="B127" s="124"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row>
    <row r="128" spans="2:17" ht="30" x14ac:dyDescent="0.25">
      <c r="B128" s="124"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row>
    <row r="129" spans="2:17" ht="45" x14ac:dyDescent="0.25">
      <c r="B129" s="124"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row>
    <row r="130" spans="2:17" ht="45" x14ac:dyDescent="0.25">
      <c r="B130" s="124"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row>
    <row r="131" spans="2:17" ht="45" x14ac:dyDescent="0.25">
      <c r="B131" s="124"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row>
    <row r="132" spans="2:17" ht="60" x14ac:dyDescent="0.25">
      <c r="B132" s="124"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row>
    <row r="133" spans="2:17" ht="45" x14ac:dyDescent="0.25">
      <c r="B133" s="124"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row>
    <row r="134" spans="2:17" ht="30" x14ac:dyDescent="0.25">
      <c r="B134" s="124"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row>
    <row r="135" spans="2:17" x14ac:dyDescent="0.25">
      <c r="B135" s="124"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row>
    <row r="136" spans="2:17" ht="60" x14ac:dyDescent="0.25">
      <c r="B136" s="124"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row>
    <row r="137" spans="2:17" ht="30" x14ac:dyDescent="0.25">
      <c r="B137" s="124"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row>
    <row r="138" spans="2:17" ht="30" x14ac:dyDescent="0.25">
      <c r="B138" s="124"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row>
    <row r="139" spans="2:17" ht="30" x14ac:dyDescent="0.25">
      <c r="B139" s="124"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row>
    <row r="140" spans="2:17" ht="30" x14ac:dyDescent="0.25">
      <c r="B140" s="124"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row>
    <row r="141" spans="2:17" ht="30" x14ac:dyDescent="0.25">
      <c r="B141" s="124"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row>
    <row r="142" spans="2:17" ht="45" x14ac:dyDescent="0.25">
      <c r="B142" s="124"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row>
    <row r="143" spans="2:17" ht="30" x14ac:dyDescent="0.25">
      <c r="B143" s="124"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row>
    <row r="144" spans="2:17" ht="45" x14ac:dyDescent="0.25">
      <c r="B144" s="124"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row>
    <row r="145" spans="2:17" ht="60" x14ac:dyDescent="0.25">
      <c r="B145" s="124"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row>
    <row r="146" spans="2:17" ht="45" x14ac:dyDescent="0.25">
      <c r="B146" s="124"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row>
    <row r="147" spans="2:17" ht="42.75" x14ac:dyDescent="0.25">
      <c r="B147" s="124"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row>
    <row r="148" spans="2:17" ht="30" x14ac:dyDescent="0.25">
      <c r="B148" s="124"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row>
    <row r="149" spans="2:17" ht="45" x14ac:dyDescent="0.25">
      <c r="B149" s="124"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row>
    <row r="150" spans="2:17" ht="30" x14ac:dyDescent="0.25">
      <c r="B150" s="124"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row>
    <row r="151" spans="2:17" ht="30" x14ac:dyDescent="0.25">
      <c r="B151" s="124"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row>
    <row r="152" spans="2:17" ht="30" x14ac:dyDescent="0.25">
      <c r="B152" s="124"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row>
    <row r="153" spans="2:17" ht="45" x14ac:dyDescent="0.25">
      <c r="B153" s="124"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row>
    <row r="154" spans="2:17" ht="45" x14ac:dyDescent="0.25">
      <c r="B154" s="124"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row>
    <row r="155" spans="2:17" ht="60" x14ac:dyDescent="0.25">
      <c r="B155" s="124"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row>
    <row r="156" spans="2:17" ht="30" x14ac:dyDescent="0.25">
      <c r="B156" s="124"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row>
    <row r="157" spans="2:17" ht="60" x14ac:dyDescent="0.25">
      <c r="B157" s="124"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row>
    <row r="158" spans="2:17" ht="30" x14ac:dyDescent="0.25">
      <c r="B158" s="124"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row>
    <row r="159" spans="2:17" ht="30" x14ac:dyDescent="0.25">
      <c r="B159" s="124"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row>
    <row r="160" spans="2:17" ht="45" x14ac:dyDescent="0.25">
      <c r="B160" s="124"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row>
    <row r="161" spans="2:17" ht="30" x14ac:dyDescent="0.25">
      <c r="B161" s="124"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row>
    <row r="162" spans="2:17" ht="60" x14ac:dyDescent="0.25">
      <c r="B162" s="124"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row>
    <row r="163" spans="2:17" ht="30" x14ac:dyDescent="0.25">
      <c r="B163" s="124"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row>
    <row r="164" spans="2:17" ht="45" x14ac:dyDescent="0.25">
      <c r="B164" s="124"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row>
    <row r="165" spans="2:17" ht="30" x14ac:dyDescent="0.25">
      <c r="B165" s="124"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row>
    <row r="166" spans="2:17" ht="30" x14ac:dyDescent="0.25">
      <c r="B166" s="124"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row>
    <row r="167" spans="2:17" ht="45" x14ac:dyDescent="0.25">
      <c r="B167" s="124"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row>
    <row r="168" spans="2:17" ht="45" x14ac:dyDescent="0.25">
      <c r="B168" s="124"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row>
    <row r="169" spans="2:17" ht="45" x14ac:dyDescent="0.25">
      <c r="B169" s="124"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row>
    <row r="170" spans="2:17" ht="45" x14ac:dyDescent="0.25">
      <c r="B170" s="124"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row>
    <row r="171" spans="2:17" ht="30" x14ac:dyDescent="0.25">
      <c r="B171" s="124"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row>
    <row r="172" spans="2:17" ht="30" x14ac:dyDescent="0.25">
      <c r="B172" s="124"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row>
    <row r="173" spans="2:17" ht="30" x14ac:dyDescent="0.25">
      <c r="B173" s="124"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row>
    <row r="174" spans="2:17" ht="30" x14ac:dyDescent="0.25">
      <c r="B174" s="124"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row>
    <row r="175" spans="2:17" ht="30" x14ac:dyDescent="0.25">
      <c r="B175" s="124"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row>
    <row r="176" spans="2:17" ht="30" x14ac:dyDescent="0.25">
      <c r="B176" s="124"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row>
    <row r="177" spans="2:17" ht="30" x14ac:dyDescent="0.25">
      <c r="B177" s="124"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row>
    <row r="178" spans="2:17" ht="30" x14ac:dyDescent="0.25">
      <c r="B178" s="124"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row>
    <row r="179" spans="2:17" ht="45" x14ac:dyDescent="0.25">
      <c r="B179" s="124"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row>
    <row r="180" spans="2:17" ht="30" x14ac:dyDescent="0.25">
      <c r="B180" s="124"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row>
    <row r="181" spans="2:17" ht="30" x14ac:dyDescent="0.25">
      <c r="B181" s="124"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row>
    <row r="182" spans="2:17" ht="30" x14ac:dyDescent="0.25">
      <c r="B182" s="124"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row>
    <row r="183" spans="2:17" ht="60" x14ac:dyDescent="0.25">
      <c r="B183" s="124"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row>
    <row r="184" spans="2:17" ht="156.75" x14ac:dyDescent="0.25">
      <c r="B184" s="124"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row>
    <row r="185" spans="2:17" ht="30" x14ac:dyDescent="0.25">
      <c r="B185" s="124"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row>
    <row r="186" spans="2:17" ht="30" x14ac:dyDescent="0.25">
      <c r="B186" s="124"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row>
    <row r="187" spans="2:17" ht="30" x14ac:dyDescent="0.25">
      <c r="B187" s="124"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row>
    <row r="188" spans="2:17" ht="30" x14ac:dyDescent="0.25">
      <c r="B188" s="124"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row>
    <row r="189" spans="2:17" ht="60" x14ac:dyDescent="0.25">
      <c r="B189" s="124"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row>
    <row r="190" spans="2:17" ht="60" x14ac:dyDescent="0.25">
      <c r="B190" s="124"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row>
    <row r="191" spans="2:17" ht="60" x14ac:dyDescent="0.25">
      <c r="B191" s="124"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row>
    <row r="192" spans="2:17" ht="71.25" x14ac:dyDescent="0.25">
      <c r="B192" s="124"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row>
    <row r="193" spans="2:17" x14ac:dyDescent="0.25">
      <c r="B193" s="124"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row>
    <row r="194" spans="2:17" ht="45" x14ac:dyDescent="0.25">
      <c r="B194" s="124"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row>
    <row r="195" spans="2:17" ht="45" x14ac:dyDescent="0.25">
      <c r="B195" s="124"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row>
    <row r="196" spans="2:17" ht="30" x14ac:dyDescent="0.25">
      <c r="B196" s="124"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row>
    <row r="197" spans="2:17" ht="45" x14ac:dyDescent="0.25">
      <c r="B197" s="124"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row>
    <row r="198" spans="2:17" ht="60" x14ac:dyDescent="0.25">
      <c r="B198" s="124"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row>
    <row r="199" spans="2:17" ht="45" x14ac:dyDescent="0.25">
      <c r="B199" s="124"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row>
    <row r="200" spans="2:17" ht="60" x14ac:dyDescent="0.25">
      <c r="B200" s="124"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row>
    <row r="201" spans="2:17" ht="60" x14ac:dyDescent="0.25">
      <c r="B201" s="124"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row>
    <row r="202" spans="2:17" ht="45" x14ac:dyDescent="0.25">
      <c r="B202" s="124"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row>
    <row r="203" spans="2:17" ht="30" x14ac:dyDescent="0.25">
      <c r="B203" s="124"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row>
    <row r="204" spans="2:17" ht="30" x14ac:dyDescent="0.25">
      <c r="B204" s="124" t="s">
        <v>2378</v>
      </c>
      <c r="C204" s="1">
        <v>202</v>
      </c>
      <c r="D204" s="1" t="str">
        <f>LOWER(_xlfn.CONCAT("ait",LEFT(E204,1)&amp;"s"&amp;F204&amp;G204))</f>
        <v>aitfs14s</v>
      </c>
      <c r="E204" s="1" t="s">
        <v>2373</v>
      </c>
      <c r="F204" s="1">
        <v>14</v>
      </c>
      <c r="G204" s="1" t="s">
        <v>2377</v>
      </c>
      <c r="H204" s="101" t="s">
        <v>2379</v>
      </c>
      <c r="I204" s="104" t="s">
        <v>2381</v>
      </c>
      <c r="J204" s="1" t="s">
        <v>1223</v>
      </c>
      <c r="K204" s="122" t="str">
        <f>_xlfn.CONCAT(Table378[[#This Row],[id]]," ",Table378[[#This Row],[Aleluya Año C]]," ",Table378[[#This Row],[Cita]])</f>
        <v>aitfs14s Te adoramos, oh Cristo, y te bendecimos,
porque con tu cruz has redimido el mundo. Aleluya - La Excaltación de la Cruz</v>
      </c>
      <c r="L204" t="s">
        <v>2378</v>
      </c>
      <c r="M204" s="123" t="b">
        <f>Table378[[#This Row],[code2]]=N204</f>
        <v>0</v>
      </c>
      <c r="O204" s="123" t="s">
        <v>2380</v>
      </c>
      <c r="P204" s="123" t="str">
        <f>LOWER(_xlfn.CONCAT("ait",LEFT(E204,1)&amp;"s"))</f>
        <v>aitfs</v>
      </c>
      <c r="Q204" s="123" t="str">
        <f>_xlfn.CONCAT("cp aitos1c.css ",Table378[[#This Row],[Code]],".css")</f>
        <v>cp aitos1c.css aitfs14s.css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tabSelected="1" zoomScale="85" zoomScaleNormal="85" workbookViewId="0">
      <pane xSplit="2" ySplit="2" topLeftCell="C39" activePane="bottomRight" state="frozen"/>
      <selection pane="topRight" activeCell="C1" sqref="C1"/>
      <selection pane="bottomLeft" activeCell="A3" sqref="A3"/>
      <selection pane="bottomRight" activeCell="C2" sqref="C2"/>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1" t="str">
        <f>VLOOKUP(C2,Table378[],7,FALSE)</f>
        <v>Porque me has visto, Tomás, has creído
—dice el Señor—.
Dichosos los que crean sin haber visto.</v>
      </c>
      <c r="E1" s="121"/>
      <c r="F1" s="121"/>
      <c r="G1" s="121"/>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1512</v>
      </c>
      <c r="D2" s="121"/>
      <c r="E2" s="121"/>
      <c r="F2" s="121"/>
      <c r="G2" s="121"/>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PASCUA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PASCUA SEMANA II</v>
      </c>
      <c r="D5" s="117"/>
      <c r="E5" s="117"/>
      <c r="F5" s="117"/>
      <c r="G5" s="117"/>
      <c r="H5" s="117"/>
      <c r="I5" s="117"/>
      <c r="J5" s="117"/>
      <c r="K5" s="117"/>
      <c r="L5" s="46" t="s">
        <v>987</v>
      </c>
    </row>
    <row r="6" spans="1:32" ht="23.25" x14ac:dyDescent="0.25">
      <c r="C6" t="str">
        <f>VLOOKUP(C2,Table378[],1,FALSE)</f>
        <v>aitps2a</v>
      </c>
      <c r="D6" s="117"/>
      <c r="E6" s="117"/>
      <c r="F6" s="117"/>
      <c r="G6" s="117"/>
      <c r="H6" s="117"/>
      <c r="I6" s="117"/>
      <c r="J6" s="117"/>
      <c r="K6" s="117"/>
      <c r="L6" s="47" t="str">
        <f>_xlfn.CONCAT("        id: ","""",C6,"""",",")</f>
        <v xml:space="preserve">        id: "aitps2a",</v>
      </c>
    </row>
    <row r="7" spans="1:32" ht="23.25" x14ac:dyDescent="0.25">
      <c r="C7" t="str">
        <f>VLOOKUP(C2,Table378[],14,FALSE)</f>
        <v>aitps2</v>
      </c>
      <c r="D7" s="117"/>
      <c r="E7" s="117"/>
      <c r="F7" s="117"/>
      <c r="G7" s="117"/>
      <c r="H7" s="117"/>
      <c r="I7" s="117"/>
      <c r="J7" s="117"/>
      <c r="K7" s="117"/>
      <c r="L7" s="47" t="str">
        <f>_xlfn.CONCAT("        tt: ",C7,",")</f>
        <v xml:space="preserve">        tt: aitps2,</v>
      </c>
    </row>
    <row r="8" spans="1:32" ht="23.25" x14ac:dyDescent="0.25">
      <c r="C8" s="34" t="str">
        <f>VLOOKUP(C2,Table378[],14,FALSE)</f>
        <v>aitps2</v>
      </c>
      <c r="D8" s="117"/>
      <c r="E8" s="117"/>
      <c r="F8" s="117"/>
      <c r="G8" s="117"/>
      <c r="H8" s="117"/>
      <c r="I8" s="117"/>
      <c r="J8" s="117"/>
      <c r="K8" s="117"/>
      <c r="L8" s="47" t="str">
        <f>_xlfn.CONCAT("     title: ",C8,",")</f>
        <v xml:space="preserve">     title: aitps2,</v>
      </c>
    </row>
    <row r="9" spans="1:32" ht="23.25" x14ac:dyDescent="0.25">
      <c r="C9" t="str">
        <f>_xlfn.CONCAT("año",VLOOKUP(C2,Table378[],6,FALSE))</f>
        <v>añoa</v>
      </c>
      <c r="L9" s="47" t="str">
        <f>_xlfn.CONCAT("  ","subtitle: ",C9,"+""",", ","""","+",C6,",")</f>
        <v xml:space="preserve">  subtitle: añoa+", "+aitps2a,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aitps2a</v>
      </c>
      <c r="L18" s="47" t="s">
        <v>2344</v>
      </c>
      <c r="N18" t="str">
        <f>_xlfn.CONCAT("        audioSrc: ","""/audio/",C18,".mp3""",",")</f>
        <v xml:space="preserve">        audioSrc: "/audio/aitps2a.mp3",</v>
      </c>
    </row>
    <row r="19" spans="1:40" ht="23.25" x14ac:dyDescent="0.25">
      <c r="C19" t="str">
        <f>VLOOKUP(C2,Table378[],6,FALSE)</f>
        <v>a</v>
      </c>
      <c r="L19" s="45" t="s">
        <v>989</v>
      </c>
    </row>
    <row r="20" spans="1:40" ht="23.25" x14ac:dyDescent="0.25">
      <c r="C20" t="str">
        <f>VLOOKUP(C2,Table378[],15,FALSE)</f>
        <v>aitps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"/resucito/src/ainterleccional.html?canto=aitps1a",</v>
      </c>
      <c r="L25" s="47" t="str">
        <f>C25</f>
        <v>ant: "/resucito/src/ainterleccional.html?canto=aitps1a",</v>
      </c>
    </row>
    <row r="26" spans="1:40" ht="26.25" x14ac:dyDescent="0.4">
      <c r="B26">
        <f>C4+1</f>
        <v>3</v>
      </c>
      <c r="C26" s="111" t="str">
        <f>_xlfn.CONCAT("sig: ","""/resucito/src/ainterleccional.html?canto=",C20,B26,C19,"""",",")</f>
        <v>sig: "/resucito/src/ainterleccional.html?canto=aitps3a",</v>
      </c>
      <c r="L26" s="47" t="str">
        <f>C26</f>
        <v>sig: "/resucito/src/ainterleccional.html?canto=aitps3a",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aitps2a1</v>
      </c>
      <c r="D32" s="88"/>
      <c r="E32" s="88"/>
      <c r="F32" s="88"/>
      <c r="G32" s="88"/>
      <c r="H32" s="89"/>
      <c r="I32" s="89"/>
      <c r="J32" s="89"/>
      <c r="K32" s="89"/>
      <c r="L32" s="87" t="str">
        <f>_xlfn.CONCAT("            ","{ line: `${",C32,"} (Mi,m,10)(Re,,181)(Mi,m,352)`, sC: ","""","tc","""","},")</f>
        <v xml:space="preserve">            { line: `${aitps2a1}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aitps2a2</v>
      </c>
      <c r="D33" s="85"/>
      <c r="E33" s="85"/>
      <c r="F33" s="85"/>
      <c r="G33" s="85"/>
      <c r="H33" s="86"/>
      <c r="I33" s="86"/>
      <c r="J33" s="86"/>
      <c r="K33" s="86"/>
      <c r="L33" s="87" t="str">
        <f>_xlfn.CONCAT("            ","{ line: `${",C33,"} (Re,,181)(Mi,m,352)`, sC: ","""","bg","""","},")</f>
        <v xml:space="preserve">            { line: `${aitps2a2}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aitps2a3</v>
      </c>
      <c r="D34" s="88"/>
      <c r="E34" s="88"/>
      <c r="F34" s="88"/>
      <c r="G34" s="88"/>
      <c r="H34" s="89"/>
      <c r="I34" s="89"/>
      <c r="J34" s="89"/>
      <c r="K34" s="89"/>
      <c r="L34" s="87" t="str">
        <f>_xlfn.CONCAT("            ","{ line: `${",C34,"} (Re,,181)(Mi,m,352)`, sC: ","""","bg","""","},")</f>
        <v xml:space="preserve">            { line: `${aitps2a3}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aitps2a4</v>
      </c>
      <c r="D35" s="90"/>
      <c r="E35" s="90"/>
      <c r="F35" s="90"/>
      <c r="G35" s="90"/>
      <c r="H35" s="91"/>
      <c r="I35" s="91"/>
      <c r="J35" s="91"/>
      <c r="K35" s="91"/>
      <c r="L35" s="87" t="str">
        <f>_xlfn.CONCAT("            ","{ line: `${",C35,"} (Re,,181)(Mi,m,352)`, sC: ","""","bg","""","},")</f>
        <v xml:space="preserve">            { line: `${aitps2a4}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aitps2a1</v>
      </c>
      <c r="D41" s="88"/>
      <c r="E41" s="88"/>
      <c r="F41" s="88"/>
      <c r="G41" s="88"/>
      <c r="H41" s="89"/>
      <c r="I41" s="89"/>
      <c r="J41" s="89"/>
      <c r="K41" s="89"/>
      <c r="L41" s="87" t="str">
        <f>_xlfn.CONCAT("            ","{ line: `${",C41,"} (Do,,10)(Mi,,178)(La,m,342)`, sC: ","""","tc","""","},")</f>
        <v xml:space="preserve">            { line: `${aitps2a1}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aitps2a2</v>
      </c>
      <c r="D42" s="85"/>
      <c r="E42" s="85"/>
      <c r="F42" s="85"/>
      <c r="G42" s="85"/>
      <c r="H42" s="86"/>
      <c r="I42" s="86"/>
      <c r="J42" s="86"/>
      <c r="K42" s="86"/>
      <c r="L42" s="87" t="str">
        <f>_xlfn.CONCAT("            ","{ line: `${",C42,"} (Do,,151)(Mi,,252)(La,m,350)`, sC: ","""","bg","""","},")</f>
        <v xml:space="preserve">            { line: `${aitps2a2}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aitps2a3</v>
      </c>
      <c r="D43" s="88"/>
      <c r="E43" s="88"/>
      <c r="F43" s="88"/>
      <c r="G43" s="88"/>
      <c r="H43" s="89"/>
      <c r="I43" s="89"/>
      <c r="J43" s="89"/>
      <c r="K43" s="89"/>
      <c r="L43" s="87" t="str">
        <f>_xlfn.CONCAT("            ","{ line: `${",C43,"} (Do,,151)(Mi,,252)(La,m,350)`, sC: ","""","bg","""","},")</f>
        <v xml:space="preserve">            { line: `${aitps2a3}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aitps2a4</v>
      </c>
      <c r="D44" s="90"/>
      <c r="E44" s="90"/>
      <c r="F44" s="90"/>
      <c r="G44" s="90"/>
      <c r="H44" s="91"/>
      <c r="I44" s="91"/>
      <c r="J44" s="91"/>
      <c r="K44" s="91"/>
      <c r="L44" s="87" t="str">
        <f>_xlfn.CONCAT("            ","{ line: `${",C44,"} (Do,,151)(Mi,,252)(La,m,350)`, sC: ","""","bg","""","},")</f>
        <v xml:space="preserve">            { line: `${aitps2a4}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aitps2a1</v>
      </c>
      <c r="D49" s="88"/>
      <c r="E49" s="88"/>
      <c r="F49" s="88"/>
      <c r="G49" s="88"/>
      <c r="H49" s="89"/>
      <c r="I49" s="89"/>
      <c r="J49" s="89"/>
      <c r="K49" s="89"/>
      <c r="L49" s="87" t="str">
        <f>_xlfn.CONCAT("            ","{ line: `${",C49,"} (Do,,10)(Mi,,178)(La,m,342)`, sC: ","""","tc","""","},")</f>
        <v xml:space="preserve">            { line: `${aitps2a1}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aitps2a2</v>
      </c>
      <c r="D50" s="85"/>
      <c r="E50" s="85"/>
      <c r="F50" s="85"/>
      <c r="G50" s="85"/>
      <c r="H50" s="86"/>
      <c r="I50" s="86"/>
      <c r="J50" s="86"/>
      <c r="K50" s="86"/>
      <c r="L50" s="87" t="str">
        <f>_xlfn.CONCAT("            ","{ line: `${",C50,"} (Do,,151)(Mi,,252)(La,m,350)`, sC: ","""","bg","""","},")</f>
        <v xml:space="preserve">            { line: `${aitps2a2}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aitps2a3</v>
      </c>
      <c r="D51" s="88"/>
      <c r="E51" s="88"/>
      <c r="F51" s="88"/>
      <c r="G51" s="88"/>
      <c r="H51" s="89"/>
      <c r="I51" s="89"/>
      <c r="J51" s="89"/>
      <c r="K51" s="89"/>
      <c r="L51" s="87" t="str">
        <f>_xlfn.CONCAT("            ","{ line: `${",C51,"} (Do,,151)(Mi,,252)(La,m,350)`, sC: ","""","bg","""","},")</f>
        <v xml:space="preserve">            { line: `${aitps2a3}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aitps2a4</v>
      </c>
      <c r="D52" s="90"/>
      <c r="E52" s="90"/>
      <c r="F52" s="90"/>
      <c r="G52" s="90"/>
      <c r="H52" s="91"/>
      <c r="I52" s="91"/>
      <c r="J52" s="91"/>
      <c r="K52" s="91"/>
      <c r="L52" s="87" t="str">
        <f>_xlfn.CONCAT("            ","{ line: `${",C52,"} (Do,,151)(Mi,,252)(La,m,350)`, sC: ","""","bg","""","},")</f>
        <v xml:space="preserve">            { line: `${aitps2a4}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PASCUA SEMANA II</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ADVIENTO S I-4 (2)</vt:lpstr>
      <vt:lpstr>Aleluya Interleccional</vt:lpstr>
      <vt:lpstr>AInterleccional cp (2)</vt:lpstr>
      <vt:lpstr>Aleluya Interleccional</vt:lpstr>
      <vt:lpstr>Aleluya Interleccional cp</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2025-09-11T17:46:00Z</dcterms:modified>
</cp:coreProperties>
</file>